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320" windowHeight="10005"/>
  </bookViews>
  <sheets>
    <sheet name="表一" sheetId="18" r:id="rId1"/>
  </sheets>
  <externalReferences>
    <externalReference r:id="rId2"/>
    <externalReference r:id="rId3"/>
  </externalReferences>
  <definedNames>
    <definedName name="_xlnm.Print_Titles" localSheetId="0">表一!$1:$6</definedName>
    <definedName name="地区名称">#REF!</definedName>
  </definedNames>
  <calcPr calcId="125725"/>
</workbook>
</file>

<file path=xl/calcChain.xml><?xml version="1.0" encoding="utf-8"?>
<calcChain xmlns="http://schemas.openxmlformats.org/spreadsheetml/2006/main">
  <c r="F41" i="18"/>
  <c r="H14"/>
  <c r="K14" s="1"/>
  <c r="L14" s="1"/>
  <c r="H13"/>
  <c r="K13" s="1"/>
  <c r="L13" s="1"/>
  <c r="J7"/>
  <c r="I26" l="1"/>
  <c r="I27" s="1"/>
  <c r="I28" s="1"/>
  <c r="I23"/>
  <c r="I24" s="1"/>
  <c r="I25" s="1"/>
  <c r="I20"/>
  <c r="I21" s="1"/>
  <c r="I22" s="1"/>
  <c r="I18"/>
  <c r="I19" s="1"/>
  <c r="I17"/>
  <c r="I9"/>
  <c r="I10" s="1"/>
  <c r="I11" s="1"/>
  <c r="K8"/>
  <c r="K30"/>
  <c r="K36"/>
  <c r="K37"/>
  <c r="K38"/>
  <c r="K39"/>
  <c r="K40"/>
  <c r="K41"/>
  <c r="K42"/>
  <c r="K43"/>
  <c r="I7" l="1"/>
  <c r="I44"/>
  <c r="H33"/>
  <c r="K33" s="1"/>
  <c r="L33" s="1"/>
  <c r="H32"/>
  <c r="K32" s="1"/>
  <c r="L32" s="1"/>
  <c r="H31"/>
  <c r="K31" s="1"/>
  <c r="L31" s="1"/>
  <c r="H29"/>
  <c r="K29" s="1"/>
  <c r="H28"/>
  <c r="K28" s="1"/>
  <c r="L28" s="1"/>
  <c r="H27"/>
  <c r="K27" s="1"/>
  <c r="L27" s="1"/>
  <c r="H26"/>
  <c r="K26" s="1"/>
  <c r="L26" s="1"/>
  <c r="H25"/>
  <c r="K25" s="1"/>
  <c r="L25" s="1"/>
  <c r="H24"/>
  <c r="K24" s="1"/>
  <c r="L24" s="1"/>
  <c r="H23"/>
  <c r="K23" s="1"/>
  <c r="L23" s="1"/>
  <c r="H22"/>
  <c r="K22" s="1"/>
  <c r="L22" s="1"/>
  <c r="H21"/>
  <c r="K21" s="1"/>
  <c r="L21" s="1"/>
  <c r="H20"/>
  <c r="K20" s="1"/>
  <c r="L20" s="1"/>
  <c r="H19"/>
  <c r="K19" s="1"/>
  <c r="H18"/>
  <c r="K18" s="1"/>
  <c r="L18" s="1"/>
  <c r="H17"/>
  <c r="K17" s="1"/>
  <c r="L17" s="1"/>
  <c r="H16"/>
  <c r="K16" s="1"/>
  <c r="L16" s="1"/>
  <c r="H15"/>
  <c r="K15" s="1"/>
  <c r="L15" s="1"/>
  <c r="H12"/>
  <c r="K12" s="1"/>
  <c r="L12" s="1"/>
  <c r="H11"/>
  <c r="K11" s="1"/>
  <c r="L11" s="1"/>
  <c r="H10"/>
  <c r="K10" s="1"/>
  <c r="L10" s="1"/>
  <c r="H9"/>
  <c r="K9" s="1"/>
  <c r="L9" s="1"/>
  <c r="H44"/>
  <c r="H35"/>
  <c r="H34"/>
  <c r="H7"/>
  <c r="K7" s="1"/>
  <c r="L7" s="1"/>
  <c r="D41"/>
  <c r="J35" s="1"/>
  <c r="J34" l="1"/>
  <c r="K35"/>
  <c r="L35" s="1"/>
  <c r="D34"/>
  <c r="D44" s="1"/>
  <c r="C41"/>
  <c r="B44"/>
  <c r="B41"/>
  <c r="B38"/>
  <c r="E38" s="1"/>
  <c r="B35"/>
  <c r="E35" s="1"/>
  <c r="B7"/>
  <c r="E7" s="1"/>
  <c r="F7" s="1"/>
  <c r="B34"/>
  <c r="C34"/>
  <c r="E34" l="1"/>
  <c r="F34" s="1"/>
  <c r="K34"/>
  <c r="L34" s="1"/>
  <c r="J44"/>
  <c r="K44" s="1"/>
  <c r="L44" s="1"/>
  <c r="E41"/>
  <c r="C44"/>
  <c r="E44" s="1"/>
  <c r="F44" s="1"/>
</calcChain>
</file>

<file path=xl/sharedStrings.xml><?xml version="1.0" encoding="utf-8"?>
<sst xmlns="http://schemas.openxmlformats.org/spreadsheetml/2006/main" count="72" uniqueCount="58">
  <si>
    <t>单位：万元</t>
  </si>
  <si>
    <r>
      <t>项</t>
    </r>
    <r>
      <rPr>
        <b/>
        <sz val="12"/>
        <rFont val="宋体"/>
        <charset val="134"/>
      </rPr>
      <t>目</t>
    </r>
  </si>
  <si>
    <t>本级收入合计</t>
  </si>
  <si>
    <t>本级支出合计</t>
  </si>
  <si>
    <t>其他支出</t>
  </si>
  <si>
    <t>转移性收入</t>
  </si>
  <si>
    <t>转移性支出</t>
  </si>
  <si>
    <t xml:space="preserve">  上级补助收入</t>
  </si>
  <si>
    <t xml:space="preserve">  上解上级支出</t>
  </si>
  <si>
    <t xml:space="preserve">  地方政府债券收入</t>
  </si>
  <si>
    <t xml:space="preserve">  补助下级支出</t>
  </si>
  <si>
    <t xml:space="preserve">  下级上解收入</t>
  </si>
  <si>
    <t xml:space="preserve">  调出资金</t>
  </si>
  <si>
    <t xml:space="preserve">  上年结余收入</t>
  </si>
  <si>
    <t xml:space="preserve">  年终结余</t>
  </si>
  <si>
    <t xml:space="preserve">    上年结转</t>
  </si>
  <si>
    <t xml:space="preserve">    结转</t>
  </si>
  <si>
    <t xml:space="preserve">    净结余</t>
  </si>
  <si>
    <t xml:space="preserve">  调入资金</t>
  </si>
  <si>
    <t xml:space="preserve">  地方政府债券还本支出</t>
  </si>
  <si>
    <t xml:space="preserve">  转贷地方政府债券收入</t>
  </si>
  <si>
    <t xml:space="preserve">  转贷地方政府债券支出</t>
  </si>
  <si>
    <t xml:space="preserve">  接受其他地区援助收入</t>
  </si>
  <si>
    <t xml:space="preserve">  援助其他地区支出</t>
  </si>
  <si>
    <t>收入总计</t>
  </si>
  <si>
    <t>支出总计</t>
  </si>
  <si>
    <t>2016年预算数
A</t>
    <phoneticPr fontId="24" type="noConversion"/>
  </si>
  <si>
    <t>资源勘探信息等支出</t>
    <phoneticPr fontId="24" type="noConversion"/>
  </si>
  <si>
    <t xml:space="preserve"> 其他资源勘探信息等支出</t>
    <phoneticPr fontId="24" type="noConversion"/>
  </si>
  <si>
    <t>其他资源勘探信息等支出</t>
    <phoneticPr fontId="24" type="noConversion"/>
  </si>
  <si>
    <t>(调整科目如下)</t>
    <phoneticPr fontId="24" type="noConversion"/>
  </si>
  <si>
    <t>第二次调整数
C</t>
    <phoneticPr fontId="24" type="noConversion"/>
  </si>
  <si>
    <r>
      <t>2016</t>
    </r>
    <r>
      <rPr>
        <b/>
        <sz val="11"/>
        <rFont val="宋体"/>
        <charset val="134"/>
      </rPr>
      <t>年
预算调整数
A+B+C</t>
    </r>
    <phoneticPr fontId="24" type="noConversion"/>
  </si>
  <si>
    <r>
      <t>2016</t>
    </r>
    <r>
      <rPr>
        <b/>
        <sz val="11"/>
        <rFont val="宋体"/>
        <charset val="134"/>
      </rPr>
      <t>年预算调整数为201</t>
    </r>
    <r>
      <rPr>
        <b/>
        <sz val="11"/>
        <rFont val="宋体"/>
        <charset val="134"/>
      </rPr>
      <t>6</t>
    </r>
    <r>
      <rPr>
        <b/>
        <sz val="11"/>
        <rFont val="宋体"/>
        <charset val="134"/>
      </rPr>
      <t>年预算数%
（A+B+C)/A</t>
    </r>
    <phoneticPr fontId="24" type="noConversion"/>
  </si>
  <si>
    <r>
      <t>2016</t>
    </r>
    <r>
      <rPr>
        <b/>
        <sz val="11"/>
        <rFont val="宋体"/>
        <charset val="134"/>
      </rPr>
      <t>年
预算调整数
A+B+C</t>
    </r>
    <phoneticPr fontId="24" type="noConversion"/>
  </si>
  <si>
    <t>第一次调整数
B</t>
    <phoneticPr fontId="24" type="noConversion"/>
  </si>
  <si>
    <t>文化体育与传媒支出</t>
    <phoneticPr fontId="24" type="noConversion"/>
  </si>
  <si>
    <t>社会保障和就业支出</t>
    <phoneticPr fontId="24" type="noConversion"/>
  </si>
  <si>
    <t>节能环保支出</t>
    <phoneticPr fontId="24" type="noConversion"/>
  </si>
  <si>
    <t>城乡社区事务支出</t>
    <phoneticPr fontId="24" type="noConversion"/>
  </si>
  <si>
    <t>农林水支出</t>
    <phoneticPr fontId="24" type="noConversion"/>
  </si>
  <si>
    <t>援助其他地区支出</t>
    <phoneticPr fontId="24" type="noConversion"/>
  </si>
  <si>
    <t xml:space="preserve"> 其他支出</t>
    <phoneticPr fontId="24" type="noConversion"/>
  </si>
  <si>
    <t>住房保障支出</t>
    <phoneticPr fontId="24" type="noConversion"/>
  </si>
  <si>
    <t>住房改革支出</t>
    <phoneticPr fontId="24" type="noConversion"/>
  </si>
  <si>
    <t>住房公积金</t>
    <phoneticPr fontId="24" type="noConversion"/>
  </si>
  <si>
    <t>水利</t>
    <phoneticPr fontId="24" type="noConversion"/>
  </si>
  <si>
    <t>城乡社区公共设施</t>
    <phoneticPr fontId="24" type="noConversion"/>
  </si>
  <si>
    <t>其他城乡社区公共设施支出</t>
    <phoneticPr fontId="24" type="noConversion"/>
  </si>
  <si>
    <t>其他污染减排支出</t>
    <phoneticPr fontId="24" type="noConversion"/>
  </si>
  <si>
    <t>其他文化体育与传媒支出</t>
    <phoneticPr fontId="24" type="noConversion"/>
  </si>
  <si>
    <t>其他社会保障和就业支出</t>
    <phoneticPr fontId="24" type="noConversion"/>
  </si>
  <si>
    <t>龙华新区2016年一般公共财政预算收支平衡表</t>
    <phoneticPr fontId="24" type="noConversion"/>
  </si>
  <si>
    <t>收     入</t>
    <phoneticPr fontId="24" type="noConversion"/>
  </si>
  <si>
    <t>支     出</t>
    <phoneticPr fontId="24" type="noConversion"/>
  </si>
  <si>
    <t>民政管理事务支出</t>
    <phoneticPr fontId="24" type="noConversion"/>
  </si>
  <si>
    <t>拥军优属</t>
    <phoneticPr fontId="24" type="noConversion"/>
  </si>
  <si>
    <t>污染减排</t>
    <phoneticPr fontId="24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</si>
</sst>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_ * #,##0_ ;_ * \-#,##0_ ;_ * &quot;-&quot;??_ ;_ @_ "/>
    <numFmt numFmtId="177" formatCode="0.00_ "/>
  </numFmts>
  <fonts count="29">
    <font>
      <sz val="12"/>
      <name val="宋体"/>
      <charset val="134"/>
    </font>
    <font>
      <sz val="12"/>
      <name val="黑体"/>
      <family val="3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21" fillId="4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3" fillId="23" borderId="9" applyNumberFormat="0" applyFont="0" applyAlignment="0" applyProtection="0">
      <alignment vertical="center"/>
    </xf>
  </cellStyleXfs>
  <cellXfs count="35">
    <xf numFmtId="0" fontId="0" fillId="0" borderId="0" xfId="0"/>
    <xf numFmtId="0" fontId="3" fillId="0" borderId="1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176" fontId="4" fillId="0" borderId="10" xfId="5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 applyProtection="1">
      <alignment horizontal="left" vertical="center"/>
      <protection locked="0"/>
    </xf>
    <xf numFmtId="9" fontId="4" fillId="0" borderId="10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/>
    </xf>
    <xf numFmtId="9" fontId="4" fillId="0" borderId="10" xfId="19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right" vertical="center"/>
    </xf>
    <xf numFmtId="9" fontId="3" fillId="0" borderId="10" xfId="0" applyNumberFormat="1" applyFont="1" applyFill="1" applyBorder="1" applyAlignment="1">
      <alignment vertical="center"/>
    </xf>
    <xf numFmtId="0" fontId="3" fillId="0" borderId="16" xfId="3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9" fontId="26" fillId="0" borderId="10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horizontal="left" vertical="center"/>
    </xf>
    <xf numFmtId="176" fontId="27" fillId="0" borderId="10" xfId="50" applyNumberFormat="1" applyFont="1" applyFill="1" applyBorder="1" applyAlignment="1">
      <alignment vertical="center"/>
    </xf>
    <xf numFmtId="9" fontId="27" fillId="0" borderId="10" xfId="0" applyNumberFormat="1" applyFont="1" applyFill="1" applyBorder="1" applyAlignment="1">
      <alignment vertical="center"/>
    </xf>
    <xf numFmtId="9" fontId="27" fillId="0" borderId="10" xfId="19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1" fontId="27" fillId="0" borderId="10" xfId="0" applyNumberFormat="1" applyFont="1" applyFill="1" applyBorder="1" applyAlignment="1" applyProtection="1">
      <alignment vertical="center"/>
      <protection locked="0"/>
    </xf>
    <xf numFmtId="0" fontId="27" fillId="0" borderId="10" xfId="0" applyFont="1" applyFill="1" applyBorder="1" applyAlignment="1">
      <alignment horizontal="distributed" vertical="center"/>
    </xf>
  </cellXfs>
  <cellStyles count="66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百分比" xfId="19" builtinId="5"/>
    <cellStyle name="百分比 2" xfId="20"/>
    <cellStyle name="百分比 2 2" xfId="21"/>
    <cellStyle name="百分比 3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10" xfId="29"/>
    <cellStyle name="常规 2" xfId="30"/>
    <cellStyle name="常规 2 2" xfId="31"/>
    <cellStyle name="常规 2 2 2" xfId="32"/>
    <cellStyle name="常规 2 3" xfId="33"/>
    <cellStyle name="常规 2 4" xfId="34"/>
    <cellStyle name="常规 3" xfId="35"/>
    <cellStyle name="常规 3 2" xfId="36"/>
    <cellStyle name="常规 4" xfId="37"/>
    <cellStyle name="常规 5" xfId="38"/>
    <cellStyle name="常规 6" xfId="39"/>
    <cellStyle name="常规 7" xfId="40"/>
    <cellStyle name="常规 8" xfId="41"/>
    <cellStyle name="常规 9" xfId="42"/>
    <cellStyle name="好 2" xfId="43"/>
    <cellStyle name="汇总 2" xfId="44"/>
    <cellStyle name="计算 2" xfId="45"/>
    <cellStyle name="检查单元格 2" xfId="46"/>
    <cellStyle name="解释性文本 2" xfId="47"/>
    <cellStyle name="警告文本 2" xfId="48"/>
    <cellStyle name="链接单元格 2" xfId="49"/>
    <cellStyle name="千位分隔" xfId="50" builtinId="3"/>
    <cellStyle name="千位分隔 2" xfId="51"/>
    <cellStyle name="千位分隔 2 2" xfId="52"/>
    <cellStyle name="千位分隔 3" xfId="53"/>
    <cellStyle name="千位分隔 4" xfId="54"/>
    <cellStyle name="千位分隔 5" xfId="55"/>
    <cellStyle name="强调文字颜色 1 2" xfId="56"/>
    <cellStyle name="强调文字颜色 2 2" xfId="57"/>
    <cellStyle name="强调文字颜色 3 2" xfId="58"/>
    <cellStyle name="强调文字颜色 4 2" xfId="59"/>
    <cellStyle name="强调文字颜色 5 2" xfId="60"/>
    <cellStyle name="强调文字颜色 6 2" xfId="61"/>
    <cellStyle name="适中 2" xfId="62"/>
    <cellStyle name="输出 2" xfId="63"/>
    <cellStyle name="输入 2" xfId="64"/>
    <cellStyle name="注释 2" xfId="6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857;&#21326;&#26032;&#21306;&#24037;&#20316;&#25991;&#26723;/2016&#24180;/2016&#24180;&#39044;&#31639;&#35843;&#25972;/&#19978;&#25253;&#31295;/&#38468;&#20214;&#20043;&#38468;&#20214;&#65306;&#26032;&#21306;2016&#24180;&#39044;&#31639;&#35843;&#25972;&#26041;&#26696;&#38468;&#34920;&#65288;&#19978;&#2525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857;&#21326;&#26032;&#21306;&#24037;&#20316;&#25991;&#26723;/2016&#24180;/&#24067;&#32622;&#39044;&#31639;/&#21021;&#31295;/&#20462;&#25913;&#31295;/&#36865;&#23457;&#31295;/&#19978;&#25253;&#31295;/&#38468;&#20214;3&#65306;2016&#24180;&#26032;&#21306;&#20840;&#21475;&#24452;&#39044;&#31639;&#34920;&#65288;&#40857;&#21326;&#26032;&#21306;&#23450;&#31295;&#26356;&#26032;&#32456;&#31295;2016.01.06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"/>
      <sheetName val="表四"/>
      <sheetName val="表五"/>
    </sheetNames>
    <sheetDataSet>
      <sheetData sheetId="0"/>
      <sheetData sheetId="1">
        <row r="11">
          <cell r="C11">
            <v>2002</v>
          </cell>
        </row>
        <row r="14">
          <cell r="C14">
            <v>6399</v>
          </cell>
        </row>
        <row r="15">
          <cell r="C15">
            <v>25102</v>
          </cell>
        </row>
        <row r="16">
          <cell r="C16">
            <v>4880</v>
          </cell>
        </row>
        <row r="18">
          <cell r="C18">
            <v>113300</v>
          </cell>
        </row>
      </sheetData>
      <sheetData sheetId="2">
        <row r="7">
          <cell r="B7">
            <v>1043000</v>
          </cell>
          <cell r="G7">
            <v>2397203</v>
          </cell>
        </row>
        <row r="8">
          <cell r="B8">
            <v>1458390</v>
          </cell>
          <cell r="C8">
            <v>151683</v>
          </cell>
          <cell r="G8">
            <v>104187</v>
          </cell>
        </row>
        <row r="9">
          <cell r="B9">
            <v>184439</v>
          </cell>
          <cell r="G9">
            <v>104187</v>
          </cell>
        </row>
        <row r="12">
          <cell r="B12">
            <v>3852</v>
          </cell>
        </row>
        <row r="15">
          <cell r="B15">
            <v>1270100</v>
          </cell>
          <cell r="C15">
            <v>151683</v>
          </cell>
        </row>
        <row r="20">
          <cell r="B20">
            <v>2501390</v>
          </cell>
          <cell r="C20">
            <v>151683</v>
          </cell>
          <cell r="G20">
            <v>2501390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一"/>
      <sheetName val="表二"/>
      <sheetName val="表三 "/>
      <sheetName val="表四"/>
      <sheetName val="表五（基金预算）"/>
    </sheetNames>
    <sheetDataSet>
      <sheetData sheetId="0" refreshError="1"/>
      <sheetData sheetId="1">
        <row r="451">
          <cell r="D451">
            <v>0</v>
          </cell>
        </row>
        <row r="490">
          <cell r="D490">
            <v>118803.70999999999</v>
          </cell>
        </row>
        <row r="541">
          <cell r="D541">
            <v>101391</v>
          </cell>
        </row>
        <row r="544">
          <cell r="D544">
            <v>101391</v>
          </cell>
        </row>
        <row r="545">
          <cell r="D545">
            <v>110746.29999999999</v>
          </cell>
        </row>
        <row r="560">
          <cell r="D560">
            <v>34723.18</v>
          </cell>
        </row>
        <row r="564">
          <cell r="D564">
            <v>80</v>
          </cell>
        </row>
        <row r="723">
          <cell r="D723">
            <v>57638.01</v>
          </cell>
        </row>
        <row r="772">
          <cell r="D772">
            <v>2423</v>
          </cell>
        </row>
        <row r="777">
          <cell r="D777">
            <v>0</v>
          </cell>
        </row>
        <row r="803">
          <cell r="D803">
            <v>583478.12</v>
          </cell>
        </row>
        <row r="817">
          <cell r="D817">
            <v>41181.949999999997</v>
          </cell>
        </row>
        <row r="819">
          <cell r="D819">
            <v>40355.949999999997</v>
          </cell>
        </row>
        <row r="824">
          <cell r="D824">
            <v>1143.6599999999999</v>
          </cell>
        </row>
        <row r="882">
          <cell r="D882">
            <v>8865.4</v>
          </cell>
        </row>
        <row r="908">
          <cell r="D908">
            <v>2595.2600000000002</v>
          </cell>
        </row>
        <row r="1026">
          <cell r="D1026">
            <v>220719.32</v>
          </cell>
        </row>
        <row r="1093">
          <cell r="D1093">
            <v>108738</v>
          </cell>
        </row>
        <row r="1099">
          <cell r="D1099">
            <v>108738</v>
          </cell>
        </row>
        <row r="1131">
          <cell r="D1131">
            <v>0</v>
          </cell>
        </row>
        <row r="1222">
          <cell r="D1222">
            <v>105323.12</v>
          </cell>
        </row>
        <row r="1232">
          <cell r="D1232">
            <v>85323.12</v>
          </cell>
        </row>
        <row r="1233">
          <cell r="D1233">
            <v>53660.34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02"/>
  <sheetViews>
    <sheetView showGridLines="0" showZeros="0" tabSelected="1" zoomScale="70" zoomScaleNormal="70" workbookViewId="0">
      <pane ySplit="6" topLeftCell="A28" activePane="bottomLeft" state="frozen"/>
      <selection pane="bottomLeft" activeCell="A44" sqref="A44:XFD44"/>
    </sheetView>
  </sheetViews>
  <sheetFormatPr defaultRowHeight="14.25"/>
  <cols>
    <col min="1" max="1" width="22.75" style="3" bestFit="1" customWidth="1"/>
    <col min="2" max="2" width="14.625" style="3" customWidth="1"/>
    <col min="3" max="3" width="13.5" style="3" bestFit="1" customWidth="1"/>
    <col min="4" max="4" width="13.5" style="3" customWidth="1"/>
    <col min="5" max="5" width="12.625" style="3" customWidth="1"/>
    <col min="6" max="6" width="21.625" style="3" customWidth="1"/>
    <col min="7" max="7" width="25.5" style="3" customWidth="1"/>
    <col min="8" max="8" width="15.25" style="3" bestFit="1" customWidth="1"/>
    <col min="9" max="9" width="12.75" style="3" customWidth="1"/>
    <col min="10" max="10" width="12.625" style="3" customWidth="1"/>
    <col min="11" max="11" width="12.75" style="3" bestFit="1" customWidth="1"/>
    <col min="12" max="12" width="21.625" style="3" customWidth="1"/>
    <col min="13" max="16384" width="9" style="3"/>
  </cols>
  <sheetData>
    <row r="1" spans="1:12" ht="18" customHeight="1"/>
    <row r="2" spans="1:12" s="2" customFormat="1" ht="20.25">
      <c r="A2" s="18" t="s">
        <v>52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20.25" customHeight="1">
      <c r="A3" s="2"/>
      <c r="I3" s="4"/>
      <c r="J3" s="4"/>
      <c r="K3" s="4"/>
      <c r="L3" s="4" t="s">
        <v>0</v>
      </c>
    </row>
    <row r="4" spans="1:12" ht="21.95" customHeight="1">
      <c r="A4" s="23" t="s">
        <v>53</v>
      </c>
      <c r="B4" s="24"/>
      <c r="C4" s="25"/>
      <c r="D4" s="25"/>
      <c r="E4" s="25"/>
      <c r="F4" s="26"/>
      <c r="G4" s="19" t="s">
        <v>54</v>
      </c>
      <c r="H4" s="19"/>
      <c r="I4" s="19"/>
      <c r="J4" s="19"/>
      <c r="K4" s="19"/>
      <c r="L4" s="19"/>
    </row>
    <row r="5" spans="1:12" ht="21.95" customHeight="1">
      <c r="A5" s="20" t="s">
        <v>1</v>
      </c>
      <c r="B5" s="21" t="s">
        <v>26</v>
      </c>
      <c r="C5" s="16" t="s">
        <v>35</v>
      </c>
      <c r="D5" s="16" t="s">
        <v>31</v>
      </c>
      <c r="E5" s="16" t="s">
        <v>32</v>
      </c>
      <c r="F5" s="16" t="s">
        <v>33</v>
      </c>
      <c r="G5" s="20" t="s">
        <v>1</v>
      </c>
      <c r="H5" s="21" t="s">
        <v>26</v>
      </c>
      <c r="I5" s="16" t="s">
        <v>35</v>
      </c>
      <c r="J5" s="16" t="s">
        <v>31</v>
      </c>
      <c r="K5" s="16" t="s">
        <v>32</v>
      </c>
      <c r="L5" s="16" t="s">
        <v>33</v>
      </c>
    </row>
    <row r="6" spans="1:12" ht="33" customHeight="1">
      <c r="A6" s="20"/>
      <c r="B6" s="22"/>
      <c r="C6" s="17"/>
      <c r="D6" s="17" t="s">
        <v>31</v>
      </c>
      <c r="E6" s="17" t="s">
        <v>34</v>
      </c>
      <c r="F6" s="17" t="s">
        <v>33</v>
      </c>
      <c r="G6" s="20"/>
      <c r="H6" s="22"/>
      <c r="I6" s="17"/>
      <c r="J6" s="17" t="s">
        <v>31</v>
      </c>
      <c r="K6" s="17" t="s">
        <v>34</v>
      </c>
      <c r="L6" s="17" t="s">
        <v>33</v>
      </c>
    </row>
    <row r="7" spans="1:12" s="32" customFormat="1" ht="20.100000000000001" customHeight="1">
      <c r="A7" s="28" t="s">
        <v>2</v>
      </c>
      <c r="B7" s="29">
        <f>[1]表三!$B$7</f>
        <v>1043000</v>
      </c>
      <c r="C7" s="29"/>
      <c r="D7" s="29"/>
      <c r="E7" s="29">
        <f>B7+C7+D7</f>
        <v>1043000</v>
      </c>
      <c r="F7" s="30">
        <f>E7/B7</f>
        <v>1</v>
      </c>
      <c r="G7" s="28" t="s">
        <v>3</v>
      </c>
      <c r="H7" s="29">
        <f>[1]表三!$G$7</f>
        <v>2397203</v>
      </c>
      <c r="I7" s="29">
        <f>+I9+I12+I17+I20+I23+I26+I29+I31</f>
        <v>151683</v>
      </c>
      <c r="J7" s="29">
        <f>+J9+J12+J17+J20+J23+J26+J29+J31</f>
        <v>45609</v>
      </c>
      <c r="K7" s="29">
        <f>H7+I7+J7</f>
        <v>2594495</v>
      </c>
      <c r="L7" s="31">
        <f>K7/H7</f>
        <v>1.0823009148578573</v>
      </c>
    </row>
    <row r="8" spans="1:12" ht="20.100000000000001" customHeight="1">
      <c r="A8" s="1"/>
      <c r="B8" s="5"/>
      <c r="C8" s="5"/>
      <c r="D8" s="5"/>
      <c r="E8" s="5"/>
      <c r="F8" s="15"/>
      <c r="G8" s="1" t="s">
        <v>30</v>
      </c>
      <c r="H8" s="5"/>
      <c r="I8" s="5"/>
      <c r="J8" s="5"/>
      <c r="K8" s="5">
        <f t="shared" ref="K8:K44" si="0">H8+I8+J8</f>
        <v>0</v>
      </c>
      <c r="L8" s="10"/>
    </row>
    <row r="9" spans="1:12" ht="20.100000000000001" customHeight="1">
      <c r="A9" s="1"/>
      <c r="B9" s="5"/>
      <c r="C9" s="5"/>
      <c r="D9" s="5"/>
      <c r="E9" s="5"/>
      <c r="F9" s="15"/>
      <c r="G9" s="1" t="s">
        <v>36</v>
      </c>
      <c r="H9" s="5">
        <f>[2]表二!$D$490</f>
        <v>118803.70999999999</v>
      </c>
      <c r="I9" s="5">
        <f>[1]表二!$C$11:$C$11</f>
        <v>2002</v>
      </c>
      <c r="J9" s="5"/>
      <c r="K9" s="5">
        <f t="shared" si="0"/>
        <v>120805.70999999999</v>
      </c>
      <c r="L9" s="10">
        <f t="shared" ref="L9:L44" si="1">K9/H9</f>
        <v>1.0168513256025422</v>
      </c>
    </row>
    <row r="10" spans="1:12" ht="20.100000000000001" customHeight="1">
      <c r="A10" s="1"/>
      <c r="B10" s="5"/>
      <c r="C10" s="5"/>
      <c r="D10" s="5"/>
      <c r="E10" s="5"/>
      <c r="F10" s="15"/>
      <c r="G10" s="11" t="s">
        <v>50</v>
      </c>
      <c r="H10" s="5">
        <f>[2]表二!$D$541</f>
        <v>101391</v>
      </c>
      <c r="I10" s="5">
        <f>I9</f>
        <v>2002</v>
      </c>
      <c r="J10" s="5"/>
      <c r="K10" s="5">
        <f t="shared" si="0"/>
        <v>103393</v>
      </c>
      <c r="L10" s="10">
        <f t="shared" si="1"/>
        <v>1.0197453422887632</v>
      </c>
    </row>
    <row r="11" spans="1:12" ht="20.100000000000001" customHeight="1">
      <c r="A11" s="1"/>
      <c r="B11" s="5"/>
      <c r="C11" s="5"/>
      <c r="D11" s="5"/>
      <c r="E11" s="5"/>
      <c r="F11" s="15"/>
      <c r="G11" s="12" t="s">
        <v>50</v>
      </c>
      <c r="H11" s="5">
        <f>[2]表二!$D$544</f>
        <v>101391</v>
      </c>
      <c r="I11" s="5">
        <f>I10</f>
        <v>2002</v>
      </c>
      <c r="J11" s="5"/>
      <c r="K11" s="5">
        <f t="shared" si="0"/>
        <v>103393</v>
      </c>
      <c r="L11" s="10">
        <f t="shared" si="1"/>
        <v>1.0197453422887632</v>
      </c>
    </row>
    <row r="12" spans="1:12" ht="20.100000000000001" customHeight="1">
      <c r="A12" s="1"/>
      <c r="B12" s="5"/>
      <c r="C12" s="5"/>
      <c r="D12" s="5"/>
      <c r="E12" s="5"/>
      <c r="F12" s="15"/>
      <c r="G12" s="1" t="s">
        <v>37</v>
      </c>
      <c r="H12" s="5">
        <f>[2]表二!$D$545</f>
        <v>110746.29999999999</v>
      </c>
      <c r="I12" s="5"/>
      <c r="J12" s="5">
        <v>36500</v>
      </c>
      <c r="K12" s="5">
        <f t="shared" si="0"/>
        <v>147246.29999999999</v>
      </c>
      <c r="L12" s="10">
        <f t="shared" si="1"/>
        <v>1.32958211696463</v>
      </c>
    </row>
    <row r="13" spans="1:12" ht="20.100000000000001" customHeight="1">
      <c r="A13" s="1"/>
      <c r="B13" s="5"/>
      <c r="C13" s="5"/>
      <c r="D13" s="5"/>
      <c r="E13" s="5"/>
      <c r="F13" s="15"/>
      <c r="G13" s="11" t="s">
        <v>55</v>
      </c>
      <c r="H13" s="5">
        <f>[2]表二!$D$560</f>
        <v>34723.18</v>
      </c>
      <c r="I13" s="5"/>
      <c r="J13" s="5">
        <v>500</v>
      </c>
      <c r="K13" s="5">
        <f t="shared" ref="K13:K14" si="2">H13+I13+J13</f>
        <v>35223.18</v>
      </c>
      <c r="L13" s="10">
        <f t="shared" ref="L13:L14" si="3">K13/H13</f>
        <v>1.0143996028013564</v>
      </c>
    </row>
    <row r="14" spans="1:12" ht="20.100000000000001" customHeight="1">
      <c r="A14" s="1"/>
      <c r="B14" s="5"/>
      <c r="C14" s="5"/>
      <c r="D14" s="5"/>
      <c r="E14" s="5"/>
      <c r="F14" s="15"/>
      <c r="G14" s="12" t="s">
        <v>56</v>
      </c>
      <c r="H14" s="5">
        <f>[2]表二!$D$564</f>
        <v>80</v>
      </c>
      <c r="I14" s="5"/>
      <c r="J14" s="5">
        <v>500</v>
      </c>
      <c r="K14" s="5">
        <f t="shared" si="2"/>
        <v>580</v>
      </c>
      <c r="L14" s="10">
        <f t="shared" si="3"/>
        <v>7.25</v>
      </c>
    </row>
    <row r="15" spans="1:12" ht="20.100000000000001" customHeight="1">
      <c r="A15" s="1"/>
      <c r="B15" s="5"/>
      <c r="C15" s="5"/>
      <c r="D15" s="5"/>
      <c r="E15" s="5"/>
      <c r="F15" s="15"/>
      <c r="G15" s="13" t="s">
        <v>51</v>
      </c>
      <c r="H15" s="5">
        <f>[2]表二!$D$560</f>
        <v>34723.18</v>
      </c>
      <c r="I15" s="5"/>
      <c r="J15" s="5">
        <v>36000</v>
      </c>
      <c r="K15" s="5">
        <f t="shared" si="0"/>
        <v>70723.179999999993</v>
      </c>
      <c r="L15" s="10">
        <f t="shared" si="1"/>
        <v>2.0367714016976555</v>
      </c>
    </row>
    <row r="16" spans="1:12" ht="20.100000000000001" customHeight="1">
      <c r="A16" s="1"/>
      <c r="B16" s="5"/>
      <c r="C16" s="5"/>
      <c r="D16" s="5"/>
      <c r="E16" s="5"/>
      <c r="F16" s="15"/>
      <c r="G16" s="14" t="s">
        <v>51</v>
      </c>
      <c r="H16" s="5">
        <f>[2]表二!$D$564</f>
        <v>80</v>
      </c>
      <c r="I16" s="5"/>
      <c r="J16" s="5">
        <v>36000</v>
      </c>
      <c r="K16" s="5">
        <f t="shared" si="0"/>
        <v>36080</v>
      </c>
      <c r="L16" s="10">
        <f t="shared" si="1"/>
        <v>451</v>
      </c>
    </row>
    <row r="17" spans="1:12" ht="20.100000000000001" customHeight="1">
      <c r="A17" s="1"/>
      <c r="B17" s="5"/>
      <c r="C17" s="5"/>
      <c r="D17" s="5"/>
      <c r="E17" s="5"/>
      <c r="F17" s="15"/>
      <c r="G17" s="1" t="s">
        <v>38</v>
      </c>
      <c r="H17" s="5">
        <f>[2]表二!$D$723</f>
        <v>57638.01</v>
      </c>
      <c r="I17" s="5">
        <f>[1]表二!$C$14</f>
        <v>6399</v>
      </c>
      <c r="J17" s="5"/>
      <c r="K17" s="5">
        <f t="shared" si="0"/>
        <v>64037.01</v>
      </c>
      <c r="L17" s="10">
        <f t="shared" si="1"/>
        <v>1.1110204880425261</v>
      </c>
    </row>
    <row r="18" spans="1:12" ht="20.100000000000001" customHeight="1">
      <c r="A18" s="1"/>
      <c r="B18" s="5"/>
      <c r="C18" s="5"/>
      <c r="D18" s="5"/>
      <c r="E18" s="5"/>
      <c r="F18" s="15"/>
      <c r="G18" s="13" t="s">
        <v>57</v>
      </c>
      <c r="H18" s="5">
        <f>[2]表二!$D$772</f>
        <v>2423</v>
      </c>
      <c r="I18" s="5">
        <f>I17</f>
        <v>6399</v>
      </c>
      <c r="J18" s="5"/>
      <c r="K18" s="5">
        <f t="shared" si="0"/>
        <v>8822</v>
      </c>
      <c r="L18" s="10">
        <f t="shared" si="1"/>
        <v>3.6409409822534049</v>
      </c>
    </row>
    <row r="19" spans="1:12" ht="20.100000000000001" customHeight="1">
      <c r="A19" s="1"/>
      <c r="B19" s="5"/>
      <c r="C19" s="5"/>
      <c r="D19" s="5"/>
      <c r="E19" s="5"/>
      <c r="F19" s="15"/>
      <c r="G19" s="12" t="s">
        <v>49</v>
      </c>
      <c r="H19" s="5">
        <f>[2]表二!$D$777</f>
        <v>0</v>
      </c>
      <c r="I19" s="5">
        <f>I18</f>
        <v>6399</v>
      </c>
      <c r="J19" s="5"/>
      <c r="K19" s="5">
        <f t="shared" si="0"/>
        <v>6399</v>
      </c>
      <c r="L19" s="10"/>
    </row>
    <row r="20" spans="1:12" ht="20.100000000000001" customHeight="1">
      <c r="A20" s="1"/>
      <c r="B20" s="5"/>
      <c r="C20" s="5"/>
      <c r="D20" s="5"/>
      <c r="E20" s="5"/>
      <c r="F20" s="15"/>
      <c r="G20" s="1" t="s">
        <v>39</v>
      </c>
      <c r="H20" s="5">
        <f>[2]表二!$D$803</f>
        <v>583478.12</v>
      </c>
      <c r="I20" s="5">
        <f>[1]表二!$C$15</f>
        <v>25102</v>
      </c>
      <c r="J20" s="5">
        <v>-8000</v>
      </c>
      <c r="K20" s="5">
        <f t="shared" si="0"/>
        <v>600580.12</v>
      </c>
      <c r="L20" s="10">
        <f t="shared" si="1"/>
        <v>1.0293104392671999</v>
      </c>
    </row>
    <row r="21" spans="1:12" ht="20.100000000000001" customHeight="1">
      <c r="A21" s="1"/>
      <c r="B21" s="5"/>
      <c r="C21" s="5"/>
      <c r="D21" s="5"/>
      <c r="E21" s="5"/>
      <c r="F21" s="15"/>
      <c r="G21" s="11" t="s">
        <v>47</v>
      </c>
      <c r="H21" s="5">
        <f>[2]表二!$D$817</f>
        <v>41181.949999999997</v>
      </c>
      <c r="I21" s="5">
        <f>I20</f>
        <v>25102</v>
      </c>
      <c r="J21" s="5">
        <v>-8000</v>
      </c>
      <c r="K21" s="5">
        <f t="shared" si="0"/>
        <v>58283.95</v>
      </c>
      <c r="L21" s="10">
        <f t="shared" si="1"/>
        <v>1.4152790239413142</v>
      </c>
    </row>
    <row r="22" spans="1:12" ht="20.100000000000001" customHeight="1">
      <c r="A22" s="1"/>
      <c r="B22" s="5"/>
      <c r="C22" s="5"/>
      <c r="D22" s="5"/>
      <c r="E22" s="5"/>
      <c r="F22" s="15"/>
      <c r="G22" s="12" t="s">
        <v>48</v>
      </c>
      <c r="H22" s="5">
        <f>[2]表二!$D$819</f>
        <v>40355.949999999997</v>
      </c>
      <c r="I22" s="5">
        <f>I21</f>
        <v>25102</v>
      </c>
      <c r="J22" s="5">
        <v>-8000</v>
      </c>
      <c r="K22" s="5">
        <f t="shared" si="0"/>
        <v>57457.95</v>
      </c>
      <c r="L22" s="10">
        <f t="shared" si="1"/>
        <v>1.4237788975355554</v>
      </c>
    </row>
    <row r="23" spans="1:12" ht="20.100000000000001" customHeight="1">
      <c r="A23" s="1"/>
      <c r="B23" s="5"/>
      <c r="C23" s="5"/>
      <c r="D23" s="5"/>
      <c r="E23" s="5"/>
      <c r="F23" s="15"/>
      <c r="G23" s="1" t="s">
        <v>40</v>
      </c>
      <c r="H23" s="5">
        <f>[2]表二!$D$824</f>
        <v>1143.6599999999999</v>
      </c>
      <c r="I23" s="5">
        <f>[1]表二!$C$16</f>
        <v>4880</v>
      </c>
      <c r="J23" s="5"/>
      <c r="K23" s="5">
        <f t="shared" si="0"/>
        <v>6023.66</v>
      </c>
      <c r="L23" s="10">
        <f t="shared" si="1"/>
        <v>5.2670024307923686</v>
      </c>
    </row>
    <row r="24" spans="1:12" ht="20.100000000000001" customHeight="1">
      <c r="A24" s="1"/>
      <c r="B24" s="5"/>
      <c r="C24" s="5"/>
      <c r="D24" s="5"/>
      <c r="E24" s="5"/>
      <c r="F24" s="15"/>
      <c r="G24" s="11" t="s">
        <v>46</v>
      </c>
      <c r="H24" s="5">
        <f>[2]表二!$D$882</f>
        <v>8865.4</v>
      </c>
      <c r="I24" s="5">
        <f>I23</f>
        <v>4880</v>
      </c>
      <c r="J24" s="5"/>
      <c r="K24" s="5">
        <f t="shared" si="0"/>
        <v>13745.4</v>
      </c>
      <c r="L24" s="10">
        <f t="shared" si="1"/>
        <v>1.5504545762176551</v>
      </c>
    </row>
    <row r="25" spans="1:12" ht="20.100000000000001" customHeight="1">
      <c r="A25" s="1"/>
      <c r="B25" s="5"/>
      <c r="C25" s="5"/>
      <c r="D25" s="5"/>
      <c r="E25" s="5"/>
      <c r="F25" s="15"/>
      <c r="G25" s="12" t="s">
        <v>4</v>
      </c>
      <c r="H25" s="5">
        <f>[2]表二!$D$908</f>
        <v>2595.2600000000002</v>
      </c>
      <c r="I25" s="5">
        <f>I24</f>
        <v>4880</v>
      </c>
      <c r="J25" s="5"/>
      <c r="K25" s="5">
        <f t="shared" si="0"/>
        <v>7475.26</v>
      </c>
      <c r="L25" s="10">
        <f t="shared" si="1"/>
        <v>2.8803511016237291</v>
      </c>
    </row>
    <row r="26" spans="1:12" ht="20.100000000000001" customHeight="1">
      <c r="A26" s="1"/>
      <c r="B26" s="5"/>
      <c r="C26" s="5"/>
      <c r="D26" s="5"/>
      <c r="E26" s="5"/>
      <c r="F26" s="15"/>
      <c r="G26" s="1" t="s">
        <v>27</v>
      </c>
      <c r="H26" s="5">
        <f>[2]表二!$D$1026</f>
        <v>220719.32</v>
      </c>
      <c r="I26" s="5">
        <f>[1]表二!$C$18</f>
        <v>113300</v>
      </c>
      <c r="J26" s="5"/>
      <c r="K26" s="5">
        <f t="shared" si="0"/>
        <v>334019.32</v>
      </c>
      <c r="L26" s="10">
        <f t="shared" si="1"/>
        <v>1.5133216249488264</v>
      </c>
    </row>
    <row r="27" spans="1:12" ht="20.100000000000001" customHeight="1">
      <c r="A27" s="1"/>
      <c r="B27" s="5"/>
      <c r="C27" s="5"/>
      <c r="D27" s="5"/>
      <c r="E27" s="5"/>
      <c r="F27" s="15"/>
      <c r="G27" s="11" t="s">
        <v>28</v>
      </c>
      <c r="H27" s="5">
        <f>[2]表二!$D$1093</f>
        <v>108738</v>
      </c>
      <c r="I27" s="5">
        <f>I26</f>
        <v>113300</v>
      </c>
      <c r="J27" s="5"/>
      <c r="K27" s="5">
        <f t="shared" si="0"/>
        <v>222038</v>
      </c>
      <c r="L27" s="10">
        <f t="shared" si="1"/>
        <v>2.0419540547002888</v>
      </c>
    </row>
    <row r="28" spans="1:12" ht="20.100000000000001" customHeight="1">
      <c r="A28" s="1"/>
      <c r="B28" s="5"/>
      <c r="C28" s="5"/>
      <c r="D28" s="5"/>
      <c r="E28" s="5"/>
      <c r="F28" s="15"/>
      <c r="G28" s="12" t="s">
        <v>29</v>
      </c>
      <c r="H28" s="5">
        <f>[2]表二!$D$1099</f>
        <v>108738</v>
      </c>
      <c r="I28" s="5">
        <f>I27</f>
        <v>113300</v>
      </c>
      <c r="J28" s="5"/>
      <c r="K28" s="5">
        <f t="shared" si="0"/>
        <v>222038</v>
      </c>
      <c r="L28" s="10">
        <f t="shared" si="1"/>
        <v>2.0419540547002888</v>
      </c>
    </row>
    <row r="29" spans="1:12" ht="20.100000000000001" customHeight="1">
      <c r="A29" s="1"/>
      <c r="B29" s="5"/>
      <c r="C29" s="5"/>
      <c r="D29" s="5"/>
      <c r="E29" s="5"/>
      <c r="F29" s="15"/>
      <c r="G29" s="1" t="s">
        <v>41</v>
      </c>
      <c r="H29" s="5">
        <f>[2]表二!$D$1131</f>
        <v>0</v>
      </c>
      <c r="I29" s="5"/>
      <c r="J29" s="5">
        <v>13000</v>
      </c>
      <c r="K29" s="5">
        <f t="shared" si="0"/>
        <v>13000</v>
      </c>
      <c r="L29" s="10"/>
    </row>
    <row r="30" spans="1:12" ht="20.100000000000001" customHeight="1">
      <c r="A30" s="1"/>
      <c r="B30" s="5"/>
      <c r="C30" s="5"/>
      <c r="D30" s="5"/>
      <c r="E30" s="5"/>
      <c r="F30" s="15"/>
      <c r="G30" s="11" t="s">
        <v>42</v>
      </c>
      <c r="H30" s="5">
        <v>0</v>
      </c>
      <c r="I30" s="5"/>
      <c r="J30" s="5">
        <v>13000</v>
      </c>
      <c r="K30" s="5">
        <f t="shared" si="0"/>
        <v>13000</v>
      </c>
      <c r="L30" s="10"/>
    </row>
    <row r="31" spans="1:12" ht="20.100000000000001" customHeight="1">
      <c r="A31" s="1"/>
      <c r="B31" s="5"/>
      <c r="C31" s="5"/>
      <c r="D31" s="5"/>
      <c r="E31" s="5"/>
      <c r="F31" s="15"/>
      <c r="G31" s="1" t="s">
        <v>43</v>
      </c>
      <c r="H31" s="5">
        <f>[2]表二!$D$1222</f>
        <v>105323.12</v>
      </c>
      <c r="I31" s="5"/>
      <c r="J31" s="5">
        <v>4109</v>
      </c>
      <c r="K31" s="5">
        <f t="shared" si="0"/>
        <v>109432.12</v>
      </c>
      <c r="L31" s="10">
        <f t="shared" si="1"/>
        <v>1.0390132764771876</v>
      </c>
    </row>
    <row r="32" spans="1:12" ht="20.100000000000001" customHeight="1">
      <c r="A32" s="1"/>
      <c r="B32" s="5"/>
      <c r="C32" s="5"/>
      <c r="D32" s="5"/>
      <c r="E32" s="5"/>
      <c r="F32" s="15"/>
      <c r="G32" s="11" t="s">
        <v>44</v>
      </c>
      <c r="H32" s="5">
        <f>[2]表二!$D$1232</f>
        <v>85323.12</v>
      </c>
      <c r="I32" s="5"/>
      <c r="J32" s="5">
        <v>4109</v>
      </c>
      <c r="K32" s="5">
        <f t="shared" si="0"/>
        <v>89432.12</v>
      </c>
      <c r="L32" s="10">
        <f t="shared" si="1"/>
        <v>1.0481581076735123</v>
      </c>
    </row>
    <row r="33" spans="1:12" ht="20.100000000000001" customHeight="1">
      <c r="A33" s="1"/>
      <c r="B33" s="5"/>
      <c r="C33" s="5"/>
      <c r="D33" s="5"/>
      <c r="E33" s="5"/>
      <c r="F33" s="15"/>
      <c r="G33" s="12" t="s">
        <v>45</v>
      </c>
      <c r="H33" s="5">
        <f>[2]表二!$D$1233</f>
        <v>53660.34</v>
      </c>
      <c r="I33" s="5"/>
      <c r="J33" s="5">
        <v>4109</v>
      </c>
      <c r="K33" s="5">
        <f t="shared" si="0"/>
        <v>57769.34</v>
      </c>
      <c r="L33" s="10">
        <f t="shared" si="1"/>
        <v>1.0765742445910704</v>
      </c>
    </row>
    <row r="34" spans="1:12" s="32" customFormat="1" ht="20.100000000000001" customHeight="1">
      <c r="A34" s="33" t="s">
        <v>5</v>
      </c>
      <c r="B34" s="29">
        <f>[1]表三!$B$8</f>
        <v>1458390</v>
      </c>
      <c r="C34" s="29">
        <f>[1]表三!$C$8</f>
        <v>151683</v>
      </c>
      <c r="D34" s="29">
        <f>D41</f>
        <v>118624</v>
      </c>
      <c r="E34" s="29">
        <f>B34+C34+D34</f>
        <v>1728697</v>
      </c>
      <c r="F34" s="30">
        <f>E34/B34</f>
        <v>1.1853461694059888</v>
      </c>
      <c r="G34" s="33" t="s">
        <v>6</v>
      </c>
      <c r="H34" s="29">
        <f>[1]表三!$G$8</f>
        <v>104187</v>
      </c>
      <c r="I34" s="29">
        <v>0</v>
      </c>
      <c r="J34" s="29">
        <f>J35</f>
        <v>73015</v>
      </c>
      <c r="K34" s="29">
        <f t="shared" si="0"/>
        <v>177202</v>
      </c>
      <c r="L34" s="31">
        <f t="shared" si="1"/>
        <v>1.7008072024340848</v>
      </c>
    </row>
    <row r="35" spans="1:12" ht="20.100000000000001" customHeight="1">
      <c r="A35" s="6" t="s">
        <v>7</v>
      </c>
      <c r="B35" s="5">
        <f>[1]表三!$B$9</f>
        <v>184439</v>
      </c>
      <c r="C35" s="5"/>
      <c r="D35" s="5"/>
      <c r="E35" s="5">
        <f t="shared" ref="E35:E38" si="4">B35+C35+D35</f>
        <v>184439</v>
      </c>
      <c r="F35" s="27">
        <v>1</v>
      </c>
      <c r="G35" s="6" t="s">
        <v>8</v>
      </c>
      <c r="H35" s="5">
        <f>[1]表三!$G$9</f>
        <v>104187</v>
      </c>
      <c r="I35" s="5">
        <v>0</v>
      </c>
      <c r="J35" s="5">
        <f>D41-J7</f>
        <v>73015</v>
      </c>
      <c r="K35" s="5">
        <f t="shared" si="0"/>
        <v>177202</v>
      </c>
      <c r="L35" s="10">
        <f t="shared" si="1"/>
        <v>1.7008072024340848</v>
      </c>
    </row>
    <row r="36" spans="1:12" ht="20.100000000000001" customHeight="1">
      <c r="A36" s="8" t="s">
        <v>9</v>
      </c>
      <c r="B36" s="5"/>
      <c r="C36" s="5"/>
      <c r="D36" s="5"/>
      <c r="E36" s="5"/>
      <c r="F36" s="7"/>
      <c r="G36" s="6" t="s">
        <v>10</v>
      </c>
      <c r="H36" s="5"/>
      <c r="I36" s="5"/>
      <c r="J36" s="5"/>
      <c r="K36" s="5">
        <f t="shared" si="0"/>
        <v>0</v>
      </c>
      <c r="L36" s="10"/>
    </row>
    <row r="37" spans="1:12" ht="20.100000000000001" customHeight="1">
      <c r="A37" s="9" t="s">
        <v>11</v>
      </c>
      <c r="B37" s="5"/>
      <c r="C37" s="5"/>
      <c r="D37" s="5"/>
      <c r="E37" s="5"/>
      <c r="F37" s="7"/>
      <c r="G37" s="6" t="s">
        <v>12</v>
      </c>
      <c r="H37" s="5"/>
      <c r="I37" s="5"/>
      <c r="J37" s="5"/>
      <c r="K37" s="5">
        <f t="shared" si="0"/>
        <v>0</v>
      </c>
      <c r="L37" s="10"/>
    </row>
    <row r="38" spans="1:12" ht="20.100000000000001" customHeight="1">
      <c r="A38" s="8" t="s">
        <v>13</v>
      </c>
      <c r="B38" s="5">
        <f>[1]表三!$B$12</f>
        <v>3852</v>
      </c>
      <c r="C38" s="5"/>
      <c r="D38" s="5"/>
      <c r="E38" s="5">
        <f t="shared" si="4"/>
        <v>3852</v>
      </c>
      <c r="F38" s="7">
        <v>1</v>
      </c>
      <c r="G38" s="6" t="s">
        <v>14</v>
      </c>
      <c r="H38" s="5"/>
      <c r="I38" s="5"/>
      <c r="J38" s="5"/>
      <c r="K38" s="5">
        <f t="shared" si="0"/>
        <v>0</v>
      </c>
      <c r="L38" s="10"/>
    </row>
    <row r="39" spans="1:12" ht="20.100000000000001" customHeight="1">
      <c r="A39" s="8" t="s">
        <v>15</v>
      </c>
      <c r="B39" s="5"/>
      <c r="C39" s="5"/>
      <c r="D39" s="5"/>
      <c r="E39" s="5"/>
      <c r="F39" s="7"/>
      <c r="G39" s="6" t="s">
        <v>16</v>
      </c>
      <c r="H39" s="5"/>
      <c r="I39" s="5"/>
      <c r="J39" s="5"/>
      <c r="K39" s="5">
        <f t="shared" si="0"/>
        <v>0</v>
      </c>
      <c r="L39" s="10"/>
    </row>
    <row r="40" spans="1:12" ht="20.100000000000001" customHeight="1">
      <c r="A40" s="8" t="s">
        <v>17</v>
      </c>
      <c r="B40" s="5"/>
      <c r="C40" s="5"/>
      <c r="D40" s="5"/>
      <c r="E40" s="5"/>
      <c r="F40" s="7"/>
      <c r="G40" s="6" t="s">
        <v>17</v>
      </c>
      <c r="H40" s="5"/>
      <c r="I40" s="5"/>
      <c r="J40" s="5"/>
      <c r="K40" s="5">
        <f t="shared" si="0"/>
        <v>0</v>
      </c>
      <c r="L40" s="10"/>
    </row>
    <row r="41" spans="1:12" ht="20.100000000000001" customHeight="1">
      <c r="A41" s="8" t="s">
        <v>18</v>
      </c>
      <c r="B41" s="5">
        <f>[1]表三!$B$15</f>
        <v>1270100</v>
      </c>
      <c r="C41" s="5">
        <f>[1]表三!$C$15</f>
        <v>151683</v>
      </c>
      <c r="D41" s="5">
        <f>57917+22436+153831-115560</f>
        <v>118624</v>
      </c>
      <c r="E41" s="5">
        <f>B41+C41+D41</f>
        <v>1540407</v>
      </c>
      <c r="F41" s="27">
        <f>E41/B41</f>
        <v>1.2128233997323046</v>
      </c>
      <c r="G41" s="8" t="s">
        <v>19</v>
      </c>
      <c r="H41" s="5"/>
      <c r="I41" s="5"/>
      <c r="J41" s="5"/>
      <c r="K41" s="5">
        <f t="shared" si="0"/>
        <v>0</v>
      </c>
      <c r="L41" s="10"/>
    </row>
    <row r="42" spans="1:12" ht="20.100000000000001" customHeight="1">
      <c r="A42" s="8" t="s">
        <v>20</v>
      </c>
      <c r="B42" s="5"/>
      <c r="C42" s="5"/>
      <c r="D42" s="5"/>
      <c r="E42" s="5"/>
      <c r="F42" s="7"/>
      <c r="G42" s="8" t="s">
        <v>21</v>
      </c>
      <c r="H42" s="5"/>
      <c r="I42" s="5"/>
      <c r="J42" s="5"/>
      <c r="K42" s="5">
        <f t="shared" si="0"/>
        <v>0</v>
      </c>
      <c r="L42" s="10"/>
    </row>
    <row r="43" spans="1:12" ht="20.100000000000001" customHeight="1">
      <c r="A43" s="8" t="s">
        <v>22</v>
      </c>
      <c r="B43" s="5"/>
      <c r="C43" s="5"/>
      <c r="D43" s="5"/>
      <c r="E43" s="5"/>
      <c r="F43" s="7"/>
      <c r="G43" s="8" t="s">
        <v>23</v>
      </c>
      <c r="H43" s="5"/>
      <c r="I43" s="5"/>
      <c r="J43" s="5"/>
      <c r="K43" s="5">
        <f t="shared" si="0"/>
        <v>0</v>
      </c>
      <c r="L43" s="10"/>
    </row>
    <row r="44" spans="1:12" s="32" customFormat="1" ht="20.100000000000001" customHeight="1">
      <c r="A44" s="34" t="s">
        <v>24</v>
      </c>
      <c r="B44" s="29">
        <f>[1]表三!$B$20</f>
        <v>2501390</v>
      </c>
      <c r="C44" s="29">
        <f>[1]表三!$C$20</f>
        <v>151683</v>
      </c>
      <c r="D44" s="29">
        <f>D7+D34</f>
        <v>118624</v>
      </c>
      <c r="E44" s="29">
        <f>B44+C44+D44</f>
        <v>2771697</v>
      </c>
      <c r="F44" s="30">
        <f>E44/B44</f>
        <v>1.1080627171292761</v>
      </c>
      <c r="G44" s="34" t="s">
        <v>25</v>
      </c>
      <c r="H44" s="29">
        <f>[1]表三!$G$20</f>
        <v>2501390</v>
      </c>
      <c r="I44" s="29">
        <f>I7+I34</f>
        <v>151683</v>
      </c>
      <c r="J44" s="29">
        <f>J7+J34</f>
        <v>118624</v>
      </c>
      <c r="K44" s="29">
        <f t="shared" si="0"/>
        <v>2771697</v>
      </c>
      <c r="L44" s="31">
        <f t="shared" si="1"/>
        <v>1.1080627171292761</v>
      </c>
    </row>
    <row r="45" spans="1:12" ht="20.100000000000001" customHeight="1"/>
    <row r="46" spans="1:12" ht="20.100000000000001" customHeight="1"/>
    <row r="47" spans="1:12" ht="20.100000000000001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</sheetData>
  <mergeCells count="15">
    <mergeCell ref="L5:L6"/>
    <mergeCell ref="A2:L2"/>
    <mergeCell ref="G4:L4"/>
    <mergeCell ref="A5:A6"/>
    <mergeCell ref="B5:B6"/>
    <mergeCell ref="C5:C6"/>
    <mergeCell ref="E5:E6"/>
    <mergeCell ref="F5:F6"/>
    <mergeCell ref="A4:F4"/>
    <mergeCell ref="G5:G6"/>
    <mergeCell ref="H5:H6"/>
    <mergeCell ref="I5:I6"/>
    <mergeCell ref="K5:K6"/>
    <mergeCell ref="D5:D6"/>
    <mergeCell ref="J5:J6"/>
  </mergeCells>
  <phoneticPr fontId="24" type="noConversion"/>
  <printOptions horizontalCentered="1"/>
  <pageMargins left="0.35433070866141736" right="0.35433070866141736" top="0.82677165354330717" bottom="0.82677165354330717" header="0.11811023622047245" footer="0.31496062992125984"/>
  <pageSetup paperSize="9" scale="6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表一</vt:lpstr>
      <vt:lpstr>表一!Print_Titles</vt:lpstr>
    </vt:vector>
  </TitlesOfParts>
  <Manager/>
  <Company>MC SYSTEM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MC SYSTEM</dc:creator>
  <cp:keywords/>
  <dc:description/>
  <cp:lastModifiedBy>崔璐</cp:lastModifiedBy>
  <cp:revision/>
  <cp:lastPrinted>2016-09-29T08:40:46Z</cp:lastPrinted>
  <dcterms:created xsi:type="dcterms:W3CDTF">2006-02-13T05:15:25Z</dcterms:created>
  <dcterms:modified xsi:type="dcterms:W3CDTF">2016-09-29T08:41:55Z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