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1840" windowHeight="12540" tabRatio="865" firstSheet="31"/>
  </bookViews>
  <sheets>
    <sheet name="目录" sheetId="112" r:id="rId1"/>
    <sheet name="第一部分" sheetId="1" r:id="rId2"/>
    <sheet name="1.一般公共预算收支决算表" sheetId="2" r:id="rId3"/>
    <sheet name="2.一般公共预算收入决算表" sheetId="116" r:id="rId4"/>
    <sheet name="3.一般公共预算支出决算表" sheetId="117" r:id="rId5"/>
    <sheet name="4.市本级一般公共预算收支决算表" sheetId="3" r:id="rId6"/>
    <sheet name="5.市本级一般公共预算收入决算表" sheetId="114" r:id="rId7"/>
    <sheet name="6.市本级一般公共预算支出决算表" sheetId="115" r:id="rId8"/>
    <sheet name="7.市本级一般公共预算支出经济分类决算表" sheetId="4" r:id="rId9"/>
    <sheet name="8.基本支出决算经济分类表" sheetId="132" r:id="rId10"/>
    <sheet name="9.市本级对各区税收返还和转移支付决算表" sheetId="49" r:id="rId11"/>
    <sheet name="10.地方政府债务限额及余额情况表" sheetId="46" r:id="rId12"/>
    <sheet name="11.一般债务限额和余额情况表" sheetId="125" r:id="rId13"/>
    <sheet name="12.地方政府债券使用情况表" sheetId="47" r:id="rId14"/>
    <sheet name="13.政府债务发行及还本付息情况表" sheetId="48" r:id="rId15"/>
    <sheet name="第二部分" sheetId="9" r:id="rId16"/>
    <sheet name="1.市本级政府性基金收支决算表" sheetId="10" r:id="rId17"/>
    <sheet name="2.市本级政府性基金收入决算表" sheetId="118" r:id="rId18"/>
    <sheet name="3.市本级政府性基金支出决算表" sheetId="119" r:id="rId19"/>
    <sheet name="4.市本级政府性基金对区转移支付情况表" sheetId="11" r:id="rId20"/>
    <sheet name="5.市本级国土基金对区转移支付情况表" sheetId="12" r:id="rId21"/>
    <sheet name="6.专项债务限额和余额情况表" sheetId="120" r:id="rId22"/>
    <sheet name="7.基金预算收入决算情况" sheetId="128" r:id="rId23"/>
    <sheet name="8.预算支出决算功能分类表" sheetId="129" r:id="rId24"/>
    <sheet name="第三部分" sheetId="13" r:id="rId25"/>
    <sheet name="1.市本级国有资本经营收支决算总表" sheetId="80" r:id="rId26"/>
    <sheet name="2.市本级国有资本经营收入决算表" sheetId="121" r:id="rId27"/>
    <sheet name="3.市本级国有资本经营支出决算表" sheetId="122" r:id="rId28"/>
    <sheet name="4.市本级国有资本经营收支决算明细表" sheetId="81" r:id="rId29"/>
    <sheet name="5.收入决算情况表" sheetId="130" r:id="rId30"/>
    <sheet name="6.支出决算情况表" sheetId="131" r:id="rId31"/>
    <sheet name="第四部分" sheetId="16" r:id="rId32"/>
    <sheet name="1.社会保险基金资产负债表（全国险种）" sheetId="83" r:id="rId33"/>
    <sheet name="2.社会保险基金决算收支总表（全国险种）" sheetId="84" r:id="rId34"/>
    <sheet name="3.收入决算表（全国险种）" sheetId="123" r:id="rId35"/>
    <sheet name="4.支出决算表（全国险种）" sheetId="124" r:id="rId36"/>
    <sheet name="5.企业职工基本养老保险基金收支表" sheetId="85" r:id="rId37"/>
    <sheet name="6.城乡居民基本养老保险基金收支表" sheetId="86" r:id="rId38"/>
    <sheet name="7.机关事业基本养老保险基金收支表" sheetId="87" r:id="rId39"/>
    <sheet name="8.职工基本医疗保险基金收支表" sheetId="88" r:id="rId40"/>
    <sheet name="9.城乡居民基本医疗保险基金收支表" sheetId="89" r:id="rId41"/>
    <sheet name="10.工伤保险基金收支表" sheetId="90" r:id="rId42"/>
    <sheet name="11.失业保险基金收支表" sheetId="91" r:id="rId43"/>
    <sheet name="12.生育保险基金收支表" sheetId="92" r:id="rId44"/>
    <sheet name="13.社会保障基金财政专户资产负债表" sheetId="93" r:id="rId45"/>
    <sheet name="14.社会保障基金财政专户收支表" sheetId="94" r:id="rId46"/>
    <sheet name="15.财政对社会保险基金补助资金情况" sheetId="95" r:id="rId47"/>
    <sheet name="16.基本养老保险补充资料表" sheetId="96" r:id="rId48"/>
    <sheet name="17.职工基本医疗、工伤保险、生育保险补充资料表" sheetId="97" r:id="rId49"/>
    <sheet name="18.城乡居民基本医疗保险补充资料表" sheetId="98" r:id="rId50"/>
    <sheet name="19.失业保险补充资料表" sheetId="99" r:id="rId51"/>
    <sheet name="20.其他养老保险情况表" sheetId="100" r:id="rId52"/>
    <sheet name="21.其他医疗保障情况表" sheetId="109" r:id="rId53"/>
    <sheet name="22.社会保险补充资料表" sheetId="101" r:id="rId54"/>
    <sheet name="23.社会保险补充资料表续" sheetId="102" r:id="rId55"/>
    <sheet name="第五部分" sheetId="113" r:id="rId56"/>
    <sheet name="1.深圳市自有社会保险基金资产负债" sheetId="110" r:id="rId57"/>
    <sheet name="2.收入表" sheetId="126" r:id="rId58"/>
    <sheet name="3.支出表" sheetId="127" r:id="rId59"/>
    <sheet name="4.深圳市机关事业单位基本养老保险（试点）基金收支表" sheetId="104" r:id="rId60"/>
    <sheet name="5.深圳市地方补充养老保险基金收支表" sheetId="105" r:id="rId61"/>
    <sheet name="6.深圳市地方补充医疗保险基金收支表" sheetId="106" r:id="rId62"/>
    <sheet name="7.深圳市自有社会保险基础资料表（养老）" sheetId="107" r:id="rId63"/>
    <sheet name="8.深圳市自有社会保险基础资料表（医疗）" sheetId="108" r:id="rId64"/>
    <sheet name="Sheet1" sheetId="133" r:id="rId65"/>
  </sheets>
  <externalReferences>
    <externalReference r:id="rId66"/>
    <externalReference r:id="rId67"/>
  </externalReferences>
  <definedNames>
    <definedName name="_xlnm._FilterDatabase" localSheetId="13" hidden="1">'12.地方政府债券使用情况表'!$A$4:$I$27</definedName>
    <definedName name="_xlnm._FilterDatabase" localSheetId="5" hidden="1">'4.市本级一般公共预算收支决算表'!$A$3:$HT$1392</definedName>
    <definedName name="_xlnm.Print_Area" localSheetId="2">'1.一般公共预算收支决算表'!$A$1:$N$44</definedName>
    <definedName name="_xlnm.Print_Area" localSheetId="5">'4.市本级一般公共预算收支决算表'!$A$1:$P$1392</definedName>
    <definedName name="_xlnm.Print_Area" localSheetId="8">'7.市本级一般公共预算支出经济分类决算表'!$A$1:$D$67</definedName>
    <definedName name="_xlnm.Print_Titles" localSheetId="16">'1.市本级政府性基金收支决算表'!$3:$3</definedName>
    <definedName name="_xlnm.Print_Titles" localSheetId="13">'12.地方政府债券使用情况表'!$4:$4</definedName>
    <definedName name="_xlnm.Print_Titles" localSheetId="14">'13.政府债务发行及还本付息情况表'!$4:$4</definedName>
    <definedName name="_xlnm.Print_Titles" localSheetId="28">'4.市本级国有资本经营收支决算明细表'!$3:$3</definedName>
    <definedName name="_xlnm.Print_Titles" localSheetId="5">'4.市本级一般公共预算收支决算表'!$3:$3</definedName>
    <definedName name="_xlnm.Print_Titles" localSheetId="8">'7.市本级一般公共预算支出经济分类决算表'!$3:$3</definedName>
    <definedName name="地区名称" localSheetId="25">#REF!</definedName>
    <definedName name="地区名称" localSheetId="16">#REF!</definedName>
    <definedName name="地区名称" localSheetId="28">#REF!</definedName>
    <definedName name="地区名称" localSheetId="20">#REF!</definedName>
    <definedName name="地区名称" localSheetId="10">#REF!</definedName>
    <definedName name="地区名称">#REF!</definedName>
  </definedNames>
  <calcPr calcId="125725" fullCalcOnLoad="1"/>
</workbook>
</file>

<file path=xl/calcChain.xml><?xml version="1.0" encoding="utf-8"?>
<calcChain xmlns="http://schemas.openxmlformats.org/spreadsheetml/2006/main">
  <c r="B35" i="131"/>
  <c r="B31"/>
  <c r="B29"/>
  <c r="B20"/>
  <c r="B9"/>
  <c r="B10"/>
  <c r="B7"/>
  <c r="B6"/>
  <c r="B51" i="130"/>
  <c r="B45"/>
  <c r="B40"/>
  <c r="B7"/>
  <c r="B6"/>
  <c r="B5"/>
  <c r="B8"/>
  <c r="B229" i="129"/>
  <c r="B228"/>
  <c r="B210"/>
  <c r="B209"/>
  <c r="B197"/>
  <c r="B188"/>
  <c r="B184"/>
  <c r="B180"/>
  <c r="B179"/>
  <c r="B175"/>
  <c r="B174"/>
  <c r="B170"/>
  <c r="B166"/>
  <c r="B163"/>
  <c r="B154"/>
  <c r="B147"/>
  <c r="B138"/>
  <c r="B133"/>
  <c r="B128"/>
  <c r="B123"/>
  <c r="B117"/>
  <c r="B114"/>
  <c r="B109"/>
  <c r="B104"/>
  <c r="B99"/>
  <c r="B95"/>
  <c r="B89"/>
  <c r="B85"/>
  <c r="B81"/>
  <c r="B77"/>
  <c r="B71"/>
  <c r="B66"/>
  <c r="B53"/>
  <c r="B47"/>
  <c r="B41"/>
  <c r="B42"/>
  <c r="B38"/>
  <c r="B34"/>
  <c r="B30"/>
  <c r="B26"/>
  <c r="B20"/>
  <c r="B15"/>
  <c r="B7"/>
  <c r="B6"/>
  <c r="B75" i="128"/>
  <c r="B71"/>
  <c r="B61"/>
  <c r="B57"/>
  <c r="B48"/>
  <c r="B44"/>
  <c r="B36"/>
  <c r="B31"/>
  <c r="B6"/>
  <c r="B5"/>
  <c r="B25"/>
  <c r="B18"/>
  <c r="B7"/>
  <c r="B4" i="2"/>
  <c r="C4"/>
  <c r="D4"/>
  <c r="E4"/>
  <c r="F4"/>
  <c r="G4"/>
  <c r="M4"/>
  <c r="N4"/>
  <c r="F5"/>
  <c r="G5"/>
  <c r="F6"/>
  <c r="G6"/>
  <c r="M6"/>
  <c r="N6"/>
  <c r="F7"/>
  <c r="G7"/>
  <c r="M7"/>
  <c r="N7"/>
  <c r="F8"/>
  <c r="G8"/>
  <c r="M8"/>
  <c r="N8"/>
  <c r="F9"/>
  <c r="G9"/>
  <c r="M9"/>
  <c r="N9"/>
  <c r="F10"/>
  <c r="G10"/>
  <c r="M10"/>
  <c r="N10"/>
  <c r="F11"/>
  <c r="G11"/>
  <c r="M11"/>
  <c r="N11"/>
  <c r="F12"/>
  <c r="G12"/>
  <c r="M12"/>
  <c r="N12"/>
  <c r="F13"/>
  <c r="G13"/>
  <c r="M13"/>
  <c r="N13"/>
  <c r="F14"/>
  <c r="G14"/>
  <c r="M14"/>
  <c r="N14"/>
  <c r="F15"/>
  <c r="G15"/>
  <c r="M15"/>
  <c r="N15"/>
  <c r="F16"/>
  <c r="G16"/>
  <c r="M16"/>
  <c r="N16"/>
  <c r="F17"/>
  <c r="G17"/>
  <c r="M17"/>
  <c r="N17"/>
  <c r="M18"/>
  <c r="N18"/>
  <c r="B19"/>
  <c r="C19"/>
  <c r="D19"/>
  <c r="E19"/>
  <c r="F19"/>
  <c r="G19"/>
  <c r="M19"/>
  <c r="N19"/>
  <c r="F20"/>
  <c r="G20"/>
  <c r="M20"/>
  <c r="N20"/>
  <c r="F21"/>
  <c r="G21"/>
  <c r="M21"/>
  <c r="N21"/>
  <c r="F22"/>
  <c r="G22"/>
  <c r="M22"/>
  <c r="N22"/>
  <c r="F23"/>
  <c r="G23"/>
  <c r="M23"/>
  <c r="N23"/>
  <c r="F24"/>
  <c r="G24"/>
  <c r="N24"/>
  <c r="F25"/>
  <c r="G25"/>
  <c r="N25"/>
  <c r="F26"/>
  <c r="G26"/>
  <c r="M26"/>
  <c r="N26"/>
  <c r="F27"/>
  <c r="G27"/>
  <c r="M27"/>
  <c r="N27"/>
  <c r="M28"/>
  <c r="N28"/>
  <c r="B33"/>
  <c r="C33"/>
  <c r="D33"/>
  <c r="E33"/>
  <c r="F33"/>
  <c r="G33"/>
  <c r="I33"/>
  <c r="J33"/>
  <c r="K33"/>
  <c r="L33"/>
  <c r="M33"/>
  <c r="N33"/>
  <c r="B35"/>
  <c r="C35"/>
  <c r="D35"/>
  <c r="E35"/>
  <c r="F35"/>
  <c r="G35"/>
  <c r="I35"/>
  <c r="J35"/>
  <c r="K35"/>
  <c r="L35"/>
  <c r="M35"/>
  <c r="N35"/>
  <c r="F36"/>
  <c r="G36"/>
  <c r="M36"/>
  <c r="N36"/>
  <c r="F37"/>
  <c r="G37"/>
  <c r="M37"/>
  <c r="N37"/>
  <c r="F38"/>
  <c r="G38"/>
  <c r="M38"/>
  <c r="N38"/>
  <c r="F39"/>
  <c r="G39"/>
  <c r="M39"/>
  <c r="N39"/>
  <c r="F40"/>
  <c r="G40"/>
  <c r="M40"/>
  <c r="F41"/>
  <c r="G41"/>
  <c r="M41"/>
  <c r="N41"/>
  <c r="M42"/>
  <c r="N42"/>
  <c r="B44"/>
  <c r="C44"/>
  <c r="D44"/>
  <c r="E44"/>
  <c r="F44"/>
  <c r="G44"/>
  <c r="I44"/>
  <c r="J44"/>
  <c r="K44"/>
  <c r="L44"/>
  <c r="M44"/>
  <c r="N44"/>
  <c r="B4" i="116"/>
  <c r="C4"/>
  <c r="D4"/>
  <c r="E4"/>
  <c r="F4"/>
  <c r="G4"/>
  <c r="F5"/>
  <c r="G5"/>
  <c r="F6"/>
  <c r="G6"/>
  <c r="F7"/>
  <c r="G7"/>
  <c r="F8"/>
  <c r="G8"/>
  <c r="F9"/>
  <c r="G9"/>
  <c r="F10"/>
  <c r="G10"/>
  <c r="F11"/>
  <c r="G11"/>
  <c r="F12"/>
  <c r="G12"/>
  <c r="F13"/>
  <c r="G13"/>
  <c r="F14"/>
  <c r="G14"/>
  <c r="F15"/>
  <c r="G15"/>
  <c r="F16"/>
  <c r="G16"/>
  <c r="F17"/>
  <c r="G17"/>
  <c r="B19"/>
  <c r="C19"/>
  <c r="D19"/>
  <c r="E19"/>
  <c r="F19"/>
  <c r="G19"/>
  <c r="F20"/>
  <c r="G20"/>
  <c r="F21"/>
  <c r="G21"/>
  <c r="F22"/>
  <c r="G22"/>
  <c r="F23"/>
  <c r="G23"/>
  <c r="F24"/>
  <c r="G24"/>
  <c r="F25"/>
  <c r="G25"/>
  <c r="F26"/>
  <c r="G26"/>
  <c r="F27"/>
  <c r="G27"/>
  <c r="B29"/>
  <c r="C29"/>
  <c r="D29"/>
  <c r="E29"/>
  <c r="F29"/>
  <c r="G29"/>
  <c r="B31"/>
  <c r="C31"/>
  <c r="D31"/>
  <c r="E31"/>
  <c r="F31"/>
  <c r="G31"/>
  <c r="F32"/>
  <c r="G32"/>
  <c r="F33"/>
  <c r="G33"/>
  <c r="F34"/>
  <c r="G34"/>
  <c r="F35"/>
  <c r="G35"/>
  <c r="F36"/>
  <c r="G36"/>
  <c r="F37"/>
  <c r="G37"/>
  <c r="B40"/>
  <c r="C40"/>
  <c r="D40"/>
  <c r="E40"/>
  <c r="F40"/>
  <c r="G40"/>
  <c r="E4" i="3"/>
  <c r="G4"/>
  <c r="H4"/>
  <c r="N4"/>
  <c r="O4"/>
  <c r="E5"/>
  <c r="G5"/>
  <c r="H5"/>
  <c r="N5"/>
  <c r="O5"/>
  <c r="E6"/>
  <c r="G6"/>
  <c r="H6"/>
  <c r="N6"/>
  <c r="O6"/>
  <c r="E7"/>
  <c r="G7"/>
  <c r="H7"/>
  <c r="E8"/>
  <c r="G8"/>
  <c r="H8"/>
  <c r="N8"/>
  <c r="O8"/>
  <c r="G9"/>
  <c r="N9"/>
  <c r="O9"/>
  <c r="E10"/>
  <c r="G10"/>
  <c r="H10"/>
  <c r="N10"/>
  <c r="O10"/>
  <c r="G11"/>
  <c r="N11"/>
  <c r="O11"/>
  <c r="E12"/>
  <c r="G12"/>
  <c r="H12"/>
  <c r="G13"/>
  <c r="N13"/>
  <c r="O13"/>
  <c r="E14"/>
  <c r="G14"/>
  <c r="H14"/>
  <c r="N14"/>
  <c r="O14"/>
  <c r="E15"/>
  <c r="G15"/>
  <c r="H15"/>
  <c r="E16"/>
  <c r="G16"/>
  <c r="H16"/>
  <c r="N16"/>
  <c r="O16"/>
  <c r="N17"/>
  <c r="O17"/>
  <c r="E18"/>
  <c r="G18"/>
  <c r="H18"/>
  <c r="N18"/>
  <c r="O18"/>
  <c r="N19"/>
  <c r="O19"/>
  <c r="E20"/>
  <c r="G20"/>
  <c r="H20"/>
  <c r="N20"/>
  <c r="O20"/>
  <c r="E21"/>
  <c r="G21"/>
  <c r="H21"/>
  <c r="N21"/>
  <c r="O21"/>
  <c r="E22"/>
  <c r="G22"/>
  <c r="H22"/>
  <c r="N22"/>
  <c r="O22"/>
  <c r="E23"/>
  <c r="G23"/>
  <c r="H23"/>
  <c r="N23"/>
  <c r="O23"/>
  <c r="E24"/>
  <c r="G24"/>
  <c r="H24"/>
  <c r="E25"/>
  <c r="G25"/>
  <c r="H25"/>
  <c r="N25"/>
  <c r="O25"/>
  <c r="E26"/>
  <c r="H26"/>
  <c r="N26"/>
  <c r="O26"/>
  <c r="E27"/>
  <c r="G27"/>
  <c r="H27"/>
  <c r="N27"/>
  <c r="O27"/>
  <c r="N28"/>
  <c r="O28"/>
  <c r="N29"/>
  <c r="O29"/>
  <c r="N30"/>
  <c r="O30"/>
  <c r="N31"/>
  <c r="O31"/>
  <c r="N32"/>
  <c r="N33"/>
  <c r="O33"/>
  <c r="O35"/>
  <c r="N36"/>
  <c r="O36"/>
  <c r="N37"/>
  <c r="O37"/>
  <c r="N38"/>
  <c r="O38"/>
  <c r="N39"/>
  <c r="O39"/>
  <c r="O40"/>
  <c r="N41"/>
  <c r="O41"/>
  <c r="N42"/>
  <c r="O42"/>
  <c r="N43"/>
  <c r="O43"/>
  <c r="O44"/>
  <c r="N45"/>
  <c r="O45"/>
  <c r="N46"/>
  <c r="O46"/>
  <c r="N47"/>
  <c r="O47"/>
  <c r="N48"/>
  <c r="O48"/>
  <c r="N49"/>
  <c r="O49"/>
  <c r="N50"/>
  <c r="O50"/>
  <c r="N52"/>
  <c r="O52"/>
  <c r="N53"/>
  <c r="O53"/>
  <c r="N54"/>
  <c r="O54"/>
  <c r="N55"/>
  <c r="O55"/>
  <c r="N56"/>
  <c r="O56"/>
  <c r="N57"/>
  <c r="O57"/>
  <c r="N58"/>
  <c r="O58"/>
  <c r="N59"/>
  <c r="O59"/>
  <c r="N60"/>
  <c r="O60"/>
  <c r="N61"/>
  <c r="O61"/>
  <c r="N62"/>
  <c r="O62"/>
  <c r="N64"/>
  <c r="N65"/>
  <c r="O65"/>
  <c r="N66"/>
  <c r="O66"/>
  <c r="N67"/>
  <c r="N69"/>
  <c r="O69"/>
  <c r="N70"/>
  <c r="O70"/>
  <c r="N71"/>
  <c r="N72"/>
  <c r="N73"/>
  <c r="N74"/>
  <c r="N76"/>
  <c r="N77"/>
  <c r="N79"/>
  <c r="N81"/>
  <c r="O81"/>
  <c r="N82"/>
  <c r="O82"/>
  <c r="N83"/>
  <c r="O83"/>
  <c r="N86"/>
  <c r="O86"/>
  <c r="N87"/>
  <c r="O87"/>
  <c r="N90"/>
  <c r="O90"/>
  <c r="N91"/>
  <c r="O91"/>
  <c r="N103"/>
  <c r="O103"/>
  <c r="N104"/>
  <c r="O104"/>
  <c r="N105"/>
  <c r="O105"/>
  <c r="N106"/>
  <c r="O106"/>
  <c r="N109"/>
  <c r="O109"/>
  <c r="N110"/>
  <c r="O110"/>
  <c r="N111"/>
  <c r="O111"/>
  <c r="N112"/>
  <c r="O112"/>
  <c r="N113"/>
  <c r="O113"/>
  <c r="N114"/>
  <c r="O114"/>
  <c r="N115"/>
  <c r="O115"/>
  <c r="N116"/>
  <c r="O116"/>
  <c r="N118"/>
  <c r="O118"/>
  <c r="N121"/>
  <c r="O121"/>
  <c r="N122"/>
  <c r="O122"/>
  <c r="N123"/>
  <c r="O123"/>
  <c r="N124"/>
  <c r="O124"/>
  <c r="N125"/>
  <c r="O125"/>
  <c r="N127"/>
  <c r="O127"/>
  <c r="N128"/>
  <c r="O128"/>
  <c r="N129"/>
  <c r="O129"/>
  <c r="N130"/>
  <c r="O130"/>
  <c r="N131"/>
  <c r="O131"/>
  <c r="N132"/>
  <c r="O132"/>
  <c r="N133"/>
  <c r="O133"/>
  <c r="N134"/>
  <c r="O134"/>
  <c r="N143"/>
  <c r="O143"/>
  <c r="N146"/>
  <c r="O146"/>
  <c r="N147"/>
  <c r="O147"/>
  <c r="N148"/>
  <c r="O148"/>
  <c r="N150"/>
  <c r="O150"/>
  <c r="N152"/>
  <c r="N154"/>
  <c r="N155"/>
  <c r="O155"/>
  <c r="N156"/>
  <c r="O156"/>
  <c r="N157"/>
  <c r="N159"/>
  <c r="N160"/>
  <c r="O160"/>
  <c r="N162"/>
  <c r="O162"/>
  <c r="N163"/>
  <c r="O163"/>
  <c r="N164"/>
  <c r="O164"/>
  <c r="N167"/>
  <c r="O167"/>
  <c r="N168"/>
  <c r="O168"/>
  <c r="N169"/>
  <c r="O169"/>
  <c r="N170"/>
  <c r="O170"/>
  <c r="N171"/>
  <c r="O171"/>
  <c r="N173"/>
  <c r="O173"/>
  <c r="N175"/>
  <c r="O175"/>
  <c r="N176"/>
  <c r="O176"/>
  <c r="N177"/>
  <c r="O177"/>
  <c r="N178"/>
  <c r="O178"/>
  <c r="N181"/>
  <c r="O181"/>
  <c r="N182"/>
  <c r="O182"/>
  <c r="N183"/>
  <c r="O183"/>
  <c r="N184"/>
  <c r="O184"/>
  <c r="N185"/>
  <c r="O185"/>
  <c r="N187"/>
  <c r="O187"/>
  <c r="N188"/>
  <c r="O188"/>
  <c r="N189"/>
  <c r="O189"/>
  <c r="N190"/>
  <c r="O190"/>
  <c r="N191"/>
  <c r="O191"/>
  <c r="N192"/>
  <c r="O192"/>
  <c r="N193"/>
  <c r="O193"/>
  <c r="O194"/>
  <c r="N195"/>
  <c r="N196"/>
  <c r="O196"/>
  <c r="N197"/>
  <c r="O197"/>
  <c r="N198"/>
  <c r="O198"/>
  <c r="N199"/>
  <c r="O199"/>
  <c r="N201"/>
  <c r="O201"/>
  <c r="N202"/>
  <c r="O202"/>
  <c r="N203"/>
  <c r="O203"/>
  <c r="N204"/>
  <c r="O204"/>
  <c r="N205"/>
  <c r="O205"/>
  <c r="N207"/>
  <c r="O207"/>
  <c r="N210"/>
  <c r="O210"/>
  <c r="O211"/>
  <c r="O215"/>
  <c r="N217"/>
  <c r="O217"/>
  <c r="N218"/>
  <c r="O218"/>
  <c r="N219"/>
  <c r="O219"/>
  <c r="N221"/>
  <c r="N222"/>
  <c r="O222"/>
  <c r="N229"/>
  <c r="O229"/>
  <c r="N230"/>
  <c r="O230"/>
  <c r="N231"/>
  <c r="O231"/>
  <c r="O232"/>
  <c r="N233"/>
  <c r="O233"/>
  <c r="N234"/>
  <c r="O234"/>
  <c r="N235"/>
  <c r="O235"/>
  <c r="O236"/>
  <c r="N237"/>
  <c r="O237"/>
  <c r="N238"/>
  <c r="O239"/>
  <c r="N240"/>
  <c r="O240"/>
  <c r="O241"/>
  <c r="O242"/>
  <c r="O243"/>
  <c r="N244"/>
  <c r="O244"/>
  <c r="N245"/>
  <c r="O245"/>
  <c r="N246"/>
  <c r="O246"/>
  <c r="N247"/>
  <c r="O247"/>
  <c r="N248"/>
  <c r="O248"/>
  <c r="N288"/>
  <c r="O288"/>
  <c r="N295"/>
  <c r="O295"/>
  <c r="N302"/>
  <c r="O302"/>
  <c r="N304"/>
  <c r="O304"/>
  <c r="N305"/>
  <c r="O305"/>
  <c r="N306"/>
  <c r="O306"/>
  <c r="N307"/>
  <c r="O307"/>
  <c r="N308"/>
  <c r="O308"/>
  <c r="N309"/>
  <c r="N310"/>
  <c r="O310"/>
  <c r="N311"/>
  <c r="O311"/>
  <c r="N312"/>
  <c r="O312"/>
  <c r="N313"/>
  <c r="O313"/>
  <c r="N314"/>
  <c r="O314"/>
  <c r="N315"/>
  <c r="O315"/>
  <c r="O316"/>
  <c r="O317"/>
  <c r="N319"/>
  <c r="O319"/>
  <c r="N320"/>
  <c r="O320"/>
  <c r="N321"/>
  <c r="O321"/>
  <c r="O322"/>
  <c r="N324"/>
  <c r="O324"/>
  <c r="N326"/>
  <c r="O326"/>
  <c r="N327"/>
  <c r="O327"/>
  <c r="N328"/>
  <c r="O328"/>
  <c r="N329"/>
  <c r="O329"/>
  <c r="N330"/>
  <c r="O330"/>
  <c r="N331"/>
  <c r="O331"/>
  <c r="O332"/>
  <c r="N334"/>
  <c r="O334"/>
  <c r="N335"/>
  <c r="O335"/>
  <c r="N336"/>
  <c r="O336"/>
  <c r="N337"/>
  <c r="O337"/>
  <c r="N338"/>
  <c r="O338"/>
  <c r="N339"/>
  <c r="O339"/>
  <c r="N340"/>
  <c r="O340"/>
  <c r="N341"/>
  <c r="O341"/>
  <c r="N343"/>
  <c r="O343"/>
  <c r="N344"/>
  <c r="O344"/>
  <c r="N345"/>
  <c r="O345"/>
  <c r="N346"/>
  <c r="O346"/>
  <c r="N347"/>
  <c r="O347"/>
  <c r="N348"/>
  <c r="O348"/>
  <c r="N349"/>
  <c r="O349"/>
  <c r="N350"/>
  <c r="O350"/>
  <c r="N351"/>
  <c r="O351"/>
  <c r="N352"/>
  <c r="O352"/>
  <c r="N353"/>
  <c r="N359"/>
  <c r="O359"/>
  <c r="N360"/>
  <c r="O360"/>
  <c r="N361"/>
  <c r="O361"/>
  <c r="N362"/>
  <c r="O362"/>
  <c r="N363"/>
  <c r="O363"/>
  <c r="N365"/>
  <c r="O365"/>
  <c r="N366"/>
  <c r="O366"/>
  <c r="N369"/>
  <c r="O369"/>
  <c r="N370"/>
  <c r="O370"/>
  <c r="N371"/>
  <c r="O371"/>
  <c r="N372"/>
  <c r="O372"/>
  <c r="N373"/>
  <c r="O373"/>
  <c r="N374"/>
  <c r="O374"/>
  <c r="N376"/>
  <c r="O376"/>
  <c r="O378"/>
  <c r="N379"/>
  <c r="O379"/>
  <c r="N394"/>
  <c r="O394"/>
  <c r="N395"/>
  <c r="O395"/>
  <c r="N396"/>
  <c r="O396"/>
  <c r="N397"/>
  <c r="O397"/>
  <c r="N398"/>
  <c r="O398"/>
  <c r="N399"/>
  <c r="O399"/>
  <c r="N401"/>
  <c r="O401"/>
  <c r="N402"/>
  <c r="O402"/>
  <c r="N403"/>
  <c r="O403"/>
  <c r="N404"/>
  <c r="O404"/>
  <c r="N405"/>
  <c r="O405"/>
  <c r="N406"/>
  <c r="O406"/>
  <c r="N407"/>
  <c r="O407"/>
  <c r="N410"/>
  <c r="O410"/>
  <c r="N411"/>
  <c r="O411"/>
  <c r="N413"/>
  <c r="O413"/>
  <c r="N414"/>
  <c r="O414"/>
  <c r="N415"/>
  <c r="O415"/>
  <c r="N416"/>
  <c r="O416"/>
  <c r="N417"/>
  <c r="O417"/>
  <c r="N418"/>
  <c r="N421"/>
  <c r="N423"/>
  <c r="N424"/>
  <c r="O424"/>
  <c r="N425"/>
  <c r="O425"/>
  <c r="N432"/>
  <c r="O432"/>
  <c r="N433"/>
  <c r="O433"/>
  <c r="N434"/>
  <c r="O434"/>
  <c r="N436"/>
  <c r="O436"/>
  <c r="N437"/>
  <c r="O437"/>
  <c r="N438"/>
  <c r="O438"/>
  <c r="N439"/>
  <c r="O439"/>
  <c r="N441"/>
  <c r="O441"/>
  <c r="N442"/>
  <c r="O442"/>
  <c r="N445"/>
  <c r="N446"/>
  <c r="O446"/>
  <c r="N447"/>
  <c r="O447"/>
  <c r="N448"/>
  <c r="O448"/>
  <c r="N449"/>
  <c r="O449"/>
  <c r="N450"/>
  <c r="O450"/>
  <c r="N451"/>
  <c r="O451"/>
  <c r="N452"/>
  <c r="O452"/>
  <c r="N453"/>
  <c r="O453"/>
  <c r="N454"/>
  <c r="O454"/>
  <c r="N456"/>
  <c r="O456"/>
  <c r="N457"/>
  <c r="O457"/>
  <c r="N460"/>
  <c r="O460"/>
  <c r="N461"/>
  <c r="O461"/>
  <c r="O462"/>
  <c r="N465"/>
  <c r="O465"/>
  <c r="N466"/>
  <c r="O466"/>
  <c r="N468"/>
  <c r="O468"/>
  <c r="N471"/>
  <c r="O471"/>
  <c r="N472"/>
  <c r="O472"/>
  <c r="N473"/>
  <c r="O473"/>
  <c r="N474"/>
  <c r="O474"/>
  <c r="N475"/>
  <c r="O475"/>
  <c r="N477"/>
  <c r="O477"/>
  <c r="N478"/>
  <c r="O478"/>
  <c r="N479"/>
  <c r="O479"/>
  <c r="N480"/>
  <c r="O480"/>
  <c r="N482"/>
  <c r="O482"/>
  <c r="N483"/>
  <c r="O483"/>
  <c r="N484"/>
  <c r="O484"/>
  <c r="N485"/>
  <c r="O485"/>
  <c r="N487"/>
  <c r="O487"/>
  <c r="N488"/>
  <c r="O488"/>
  <c r="N489"/>
  <c r="O489"/>
  <c r="N490"/>
  <c r="O490"/>
  <c r="N491"/>
  <c r="O491"/>
  <c r="N492"/>
  <c r="O492"/>
  <c r="N493"/>
  <c r="O493"/>
  <c r="N494"/>
  <c r="O494"/>
  <c r="N495"/>
  <c r="O495"/>
  <c r="N498"/>
  <c r="O498"/>
  <c r="N499"/>
  <c r="O499"/>
  <c r="N500"/>
  <c r="O500"/>
  <c r="N502"/>
  <c r="O502"/>
  <c r="N503"/>
  <c r="O503"/>
  <c r="N506"/>
  <c r="O506"/>
  <c r="N507"/>
  <c r="O507"/>
  <c r="N508"/>
  <c r="O508"/>
  <c r="N509"/>
  <c r="O509"/>
  <c r="N510"/>
  <c r="O510"/>
  <c r="N512"/>
  <c r="O512"/>
  <c r="N513"/>
  <c r="O513"/>
  <c r="N514"/>
  <c r="O514"/>
  <c r="N515"/>
  <c r="O515"/>
  <c r="O516"/>
  <c r="N517"/>
  <c r="O517"/>
  <c r="N518"/>
  <c r="O518"/>
  <c r="N519"/>
  <c r="O519"/>
  <c r="N520"/>
  <c r="O520"/>
  <c r="O521"/>
  <c r="O522"/>
  <c r="N523"/>
  <c r="O523"/>
  <c r="N524"/>
  <c r="O524"/>
  <c r="N525"/>
  <c r="O525"/>
  <c r="N528"/>
  <c r="O528"/>
  <c r="N529"/>
  <c r="O529"/>
  <c r="N531"/>
  <c r="O531"/>
  <c r="N532"/>
  <c r="O532"/>
  <c r="N534"/>
  <c r="N536"/>
  <c r="O536"/>
  <c r="N537"/>
  <c r="O537"/>
  <c r="N538"/>
  <c r="O538"/>
  <c r="N539"/>
  <c r="O539"/>
  <c r="N540"/>
  <c r="O540"/>
  <c r="N542"/>
  <c r="O542"/>
  <c r="O543"/>
  <c r="O551"/>
  <c r="N552"/>
  <c r="O552"/>
  <c r="N556"/>
  <c r="O556"/>
  <c r="N558"/>
  <c r="O558"/>
  <c r="N559"/>
  <c r="O559"/>
  <c r="N560"/>
  <c r="O560"/>
  <c r="N561"/>
  <c r="O561"/>
  <c r="N562"/>
  <c r="O562"/>
  <c r="N563"/>
  <c r="O563"/>
  <c r="N564"/>
  <c r="O564"/>
  <c r="N565"/>
  <c r="O565"/>
  <c r="N566"/>
  <c r="O566"/>
  <c r="N568"/>
  <c r="O568"/>
  <c r="N569"/>
  <c r="O569"/>
  <c r="N570"/>
  <c r="O570"/>
  <c r="N571"/>
  <c r="O571"/>
  <c r="N573"/>
  <c r="O573"/>
  <c r="N574"/>
  <c r="O574"/>
  <c r="N575"/>
  <c r="O575"/>
  <c r="N576"/>
  <c r="O576"/>
  <c r="N577"/>
  <c r="O577"/>
  <c r="N578"/>
  <c r="O578"/>
  <c r="N579"/>
  <c r="O579"/>
  <c r="N581"/>
  <c r="O581"/>
  <c r="N582"/>
  <c r="O582"/>
  <c r="N583"/>
  <c r="N584"/>
  <c r="O584"/>
  <c r="N585"/>
  <c r="O585"/>
  <c r="N588"/>
  <c r="O588"/>
  <c r="N589"/>
  <c r="O589"/>
  <c r="N590"/>
  <c r="O590"/>
  <c r="N593"/>
  <c r="O593"/>
  <c r="N594"/>
  <c r="O594"/>
  <c r="O595"/>
  <c r="N596"/>
  <c r="O596"/>
  <c r="N601"/>
  <c r="O601"/>
  <c r="N602"/>
  <c r="N603"/>
  <c r="O603"/>
  <c r="N608"/>
  <c r="O608"/>
  <c r="N609"/>
  <c r="O609"/>
  <c r="N610"/>
  <c r="O610"/>
  <c r="N611"/>
  <c r="O611"/>
  <c r="N612"/>
  <c r="N615"/>
  <c r="O615"/>
  <c r="N618"/>
  <c r="N619"/>
  <c r="O619"/>
  <c r="N621"/>
  <c r="O621"/>
  <c r="N622"/>
  <c r="O622"/>
  <c r="N623"/>
  <c r="O624"/>
  <c r="N625"/>
  <c r="O625"/>
  <c r="N626"/>
  <c r="O626"/>
  <c r="N627"/>
  <c r="O627"/>
  <c r="N628"/>
  <c r="O628"/>
  <c r="N630"/>
  <c r="O630"/>
  <c r="N631"/>
  <c r="O631"/>
  <c r="N632"/>
  <c r="O632"/>
  <c r="N633"/>
  <c r="O633"/>
  <c r="N634"/>
  <c r="O634"/>
  <c r="N637"/>
  <c r="O637"/>
  <c r="N638"/>
  <c r="O638"/>
  <c r="N639"/>
  <c r="O639"/>
  <c r="N641"/>
  <c r="O641"/>
  <c r="N642"/>
  <c r="O642"/>
  <c r="N643"/>
  <c r="O643"/>
  <c r="N644"/>
  <c r="O644"/>
  <c r="N650"/>
  <c r="O650"/>
  <c r="N651"/>
  <c r="N652"/>
  <c r="O652"/>
  <c r="O659"/>
  <c r="O660"/>
  <c r="N662"/>
  <c r="O662"/>
  <c r="N664"/>
  <c r="O664"/>
  <c r="O666"/>
  <c r="O670"/>
  <c r="O671"/>
  <c r="O675"/>
  <c r="O676"/>
  <c r="N679"/>
  <c r="O679"/>
  <c r="N680"/>
  <c r="O680"/>
  <c r="N681"/>
  <c r="O681"/>
  <c r="N682"/>
  <c r="O682"/>
  <c r="N683"/>
  <c r="O683"/>
  <c r="N684"/>
  <c r="O684"/>
  <c r="N686"/>
  <c r="O686"/>
  <c r="N687"/>
  <c r="O687"/>
  <c r="N688"/>
  <c r="O688"/>
  <c r="N689"/>
  <c r="O689"/>
  <c r="N690"/>
  <c r="O690"/>
  <c r="N691"/>
  <c r="O691"/>
  <c r="N692"/>
  <c r="O692"/>
  <c r="N693"/>
  <c r="O693"/>
  <c r="N694"/>
  <c r="O694"/>
  <c r="N695"/>
  <c r="O695"/>
  <c r="O696"/>
  <c r="N697"/>
  <c r="O697"/>
  <c r="O698"/>
  <c r="N699"/>
  <c r="O699"/>
  <c r="N700"/>
  <c r="O700"/>
  <c r="N701"/>
  <c r="O701"/>
  <c r="N703"/>
  <c r="O703"/>
  <c r="N704"/>
  <c r="O704"/>
  <c r="N705"/>
  <c r="O705"/>
  <c r="N706"/>
  <c r="O706"/>
  <c r="N707"/>
  <c r="O707"/>
  <c r="N708"/>
  <c r="O708"/>
  <c r="N709"/>
  <c r="O709"/>
  <c r="N710"/>
  <c r="O710"/>
  <c r="N711"/>
  <c r="O711"/>
  <c r="N712"/>
  <c r="O712"/>
  <c r="N713"/>
  <c r="O713"/>
  <c r="N714"/>
  <c r="O714"/>
  <c r="N715"/>
  <c r="O715"/>
  <c r="N716"/>
  <c r="O716"/>
  <c r="N717"/>
  <c r="O717"/>
  <c r="O718"/>
  <c r="N719"/>
  <c r="O719"/>
  <c r="N720"/>
  <c r="O720"/>
  <c r="N721"/>
  <c r="O721"/>
  <c r="N722"/>
  <c r="O722"/>
  <c r="N723"/>
  <c r="O723"/>
  <c r="N724"/>
  <c r="O724"/>
  <c r="N725"/>
  <c r="O725"/>
  <c r="N726"/>
  <c r="O726"/>
  <c r="N727"/>
  <c r="O727"/>
  <c r="N728"/>
  <c r="O728"/>
  <c r="O729"/>
  <c r="N730"/>
  <c r="O730"/>
  <c r="O732"/>
  <c r="O734"/>
  <c r="O735"/>
  <c r="O748"/>
  <c r="O749"/>
  <c r="N750"/>
  <c r="O750"/>
  <c r="N751"/>
  <c r="O751"/>
  <c r="N752"/>
  <c r="O752"/>
  <c r="N753"/>
  <c r="O753"/>
  <c r="N754"/>
  <c r="O754"/>
  <c r="N755"/>
  <c r="O755"/>
  <c r="N757"/>
  <c r="O757"/>
  <c r="N758"/>
  <c r="O758"/>
  <c r="N762"/>
  <c r="O762"/>
  <c r="N763"/>
  <c r="O763"/>
  <c r="N764"/>
  <c r="O764"/>
  <c r="N766"/>
  <c r="O766"/>
  <c r="N767"/>
  <c r="O767"/>
  <c r="N768"/>
  <c r="O768"/>
  <c r="N769"/>
  <c r="O769"/>
  <c r="N771"/>
  <c r="O771"/>
  <c r="N774"/>
  <c r="O774"/>
  <c r="N775"/>
  <c r="O775"/>
  <c r="N776"/>
  <c r="O776"/>
  <c r="N778"/>
  <c r="O778"/>
  <c r="N780"/>
  <c r="N802"/>
  <c r="O802"/>
  <c r="N803"/>
  <c r="O803"/>
  <c r="N804"/>
  <c r="O804"/>
  <c r="N805"/>
  <c r="O805"/>
  <c r="N806"/>
  <c r="O806"/>
  <c r="N809"/>
  <c r="O809"/>
  <c r="N810"/>
  <c r="N811"/>
  <c r="N812"/>
  <c r="N813"/>
  <c r="N829"/>
  <c r="O829"/>
  <c r="N830"/>
  <c r="O830"/>
  <c r="N831"/>
  <c r="O831"/>
  <c r="N832"/>
  <c r="O832"/>
  <c r="N833"/>
  <c r="O833"/>
  <c r="N834"/>
  <c r="O834"/>
  <c r="O835"/>
  <c r="N836"/>
  <c r="O836"/>
  <c r="N837"/>
  <c r="O837"/>
  <c r="N838"/>
  <c r="O838"/>
  <c r="N839"/>
  <c r="O839"/>
  <c r="N840"/>
  <c r="O840"/>
  <c r="N842"/>
  <c r="O842"/>
  <c r="N843"/>
  <c r="O843"/>
  <c r="N844"/>
  <c r="O844"/>
  <c r="N845"/>
  <c r="O845"/>
  <c r="N846"/>
  <c r="O846"/>
  <c r="N847"/>
  <c r="O847"/>
  <c r="N848"/>
  <c r="O848"/>
  <c r="N849"/>
  <c r="O849"/>
  <c r="N850"/>
  <c r="O850"/>
  <c r="N851"/>
  <c r="O851"/>
  <c r="N852"/>
  <c r="O852"/>
  <c r="N853"/>
  <c r="O853"/>
  <c r="N854"/>
  <c r="O854"/>
  <c r="N855"/>
  <c r="O855"/>
  <c r="N856"/>
  <c r="O856"/>
  <c r="N857"/>
  <c r="O857"/>
  <c r="N859"/>
  <c r="O859"/>
  <c r="N861"/>
  <c r="O861"/>
  <c r="N862"/>
  <c r="O862"/>
  <c r="N863"/>
  <c r="O863"/>
  <c r="N864"/>
  <c r="O864"/>
  <c r="N865"/>
  <c r="O865"/>
  <c r="N866"/>
  <c r="O866"/>
  <c r="N869"/>
  <c r="O869"/>
  <c r="N872"/>
  <c r="O872"/>
  <c r="N875"/>
  <c r="O875"/>
  <c r="N877"/>
  <c r="N879"/>
  <c r="O879"/>
  <c r="N880"/>
  <c r="O880"/>
  <c r="N881"/>
  <c r="O881"/>
  <c r="N884"/>
  <c r="O884"/>
  <c r="N885"/>
  <c r="O885"/>
  <c r="N887"/>
  <c r="O887"/>
  <c r="N888"/>
  <c r="O888"/>
  <c r="N889"/>
  <c r="O889"/>
  <c r="N890"/>
  <c r="O890"/>
  <c r="N891"/>
  <c r="O891"/>
  <c r="N892"/>
  <c r="O892"/>
  <c r="N896"/>
  <c r="O896"/>
  <c r="O900"/>
  <c r="O901"/>
  <c r="N904"/>
  <c r="O904"/>
  <c r="N905"/>
  <c r="O905"/>
  <c r="N906"/>
  <c r="O906"/>
  <c r="O908"/>
  <c r="N909"/>
  <c r="O909"/>
  <c r="N910"/>
  <c r="O910"/>
  <c r="N911"/>
  <c r="O911"/>
  <c r="N915"/>
  <c r="N916"/>
  <c r="O916"/>
  <c r="N917"/>
  <c r="N918"/>
  <c r="O918"/>
  <c r="N919"/>
  <c r="O919"/>
  <c r="N930"/>
  <c r="O930"/>
  <c r="N942"/>
  <c r="N952"/>
  <c r="O966"/>
  <c r="O970"/>
  <c r="N976"/>
  <c r="O976"/>
  <c r="N978"/>
  <c r="O978"/>
  <c r="N979"/>
  <c r="O979"/>
  <c r="N980"/>
  <c r="O980"/>
  <c r="N981"/>
  <c r="O981"/>
  <c r="N984"/>
  <c r="O984"/>
  <c r="N985"/>
  <c r="O985"/>
  <c r="N986"/>
  <c r="O986"/>
  <c r="N987"/>
  <c r="O987"/>
  <c r="N989"/>
  <c r="O989"/>
  <c r="N990"/>
  <c r="O990"/>
  <c r="N992"/>
  <c r="N997"/>
  <c r="O997"/>
  <c r="N999"/>
  <c r="O999"/>
  <c r="N1000"/>
  <c r="O1000"/>
  <c r="N1002"/>
  <c r="O1002"/>
  <c r="N1003"/>
  <c r="O1003"/>
  <c r="N1007"/>
  <c r="N1012"/>
  <c r="O1012"/>
  <c r="N1013"/>
  <c r="O1013"/>
  <c r="N1022"/>
  <c r="O1022"/>
  <c r="N1023"/>
  <c r="N1024"/>
  <c r="N1028"/>
  <c r="O1028"/>
  <c r="N1034"/>
  <c r="O1034"/>
  <c r="N1035"/>
  <c r="N1039"/>
  <c r="N1040"/>
  <c r="O1040"/>
  <c r="N1041"/>
  <c r="O1041"/>
  <c r="N1042"/>
  <c r="O1042"/>
  <c r="N1043"/>
  <c r="O1043"/>
  <c r="N1054"/>
  <c r="O1054"/>
  <c r="N1069"/>
  <c r="O1069"/>
  <c r="N1070"/>
  <c r="O1070"/>
  <c r="N1071"/>
  <c r="N1074"/>
  <c r="O1074"/>
  <c r="N1075"/>
  <c r="O1075"/>
  <c r="N1082"/>
  <c r="O1082"/>
  <c r="N1088"/>
  <c r="O1088"/>
  <c r="N1089"/>
  <c r="O1089"/>
  <c r="N1090"/>
  <c r="O1090"/>
  <c r="N1091"/>
  <c r="O1091"/>
  <c r="N1095"/>
  <c r="O1095"/>
  <c r="N1096"/>
  <c r="O1096"/>
  <c r="N1097"/>
  <c r="N1101"/>
  <c r="O1101"/>
  <c r="N1102"/>
  <c r="O1102"/>
  <c r="N1103"/>
  <c r="O1103"/>
  <c r="O1106"/>
  <c r="N1108"/>
  <c r="O1108"/>
  <c r="N1109"/>
  <c r="O1109"/>
  <c r="N1110"/>
  <c r="O1110"/>
  <c r="O1118"/>
  <c r="N1119"/>
  <c r="O1119"/>
  <c r="N1120"/>
  <c r="O1120"/>
  <c r="N1122"/>
  <c r="N1125"/>
  <c r="O1125"/>
  <c r="N1126"/>
  <c r="O1126"/>
  <c r="N1128"/>
  <c r="O1128"/>
  <c r="N1129"/>
  <c r="O1129"/>
  <c r="N1130"/>
  <c r="O1130"/>
  <c r="N1131"/>
  <c r="O1131"/>
  <c r="N1132"/>
  <c r="O1132"/>
  <c r="N1137"/>
  <c r="O1137"/>
  <c r="O1138"/>
  <c r="N1146"/>
  <c r="O1146"/>
  <c r="N1147"/>
  <c r="O1147"/>
  <c r="N1152"/>
  <c r="O1152"/>
  <c r="N1156"/>
  <c r="O1156"/>
  <c r="N1157"/>
  <c r="O1157"/>
  <c r="N1158"/>
  <c r="O1158"/>
  <c r="N1167"/>
  <c r="O1167"/>
  <c r="N1168"/>
  <c r="O1168"/>
  <c r="N1169"/>
  <c r="O1169"/>
  <c r="N1170"/>
  <c r="O1170"/>
  <c r="N1171"/>
  <c r="O1171"/>
  <c r="O1172"/>
  <c r="N1173"/>
  <c r="O1173"/>
  <c r="N1174"/>
  <c r="O1174"/>
  <c r="N1175"/>
  <c r="N1177"/>
  <c r="N1178"/>
  <c r="N1180"/>
  <c r="O1180"/>
  <c r="N1181"/>
  <c r="N1182"/>
  <c r="N1187"/>
  <c r="O1187"/>
  <c r="N1188"/>
  <c r="O1188"/>
  <c r="N1189"/>
  <c r="O1189"/>
  <c r="O1190"/>
  <c r="N1192"/>
  <c r="O1192"/>
  <c r="N1193"/>
  <c r="O1193"/>
  <c r="N1196"/>
  <c r="O1196"/>
  <c r="N1201"/>
  <c r="N1204"/>
  <c r="O1204"/>
  <c r="N1205"/>
  <c r="O1205"/>
  <c r="N1206"/>
  <c r="O1206"/>
  <c r="N1216"/>
  <c r="O1216"/>
  <c r="N1217"/>
  <c r="O1217"/>
  <c r="N1218"/>
  <c r="O1218"/>
  <c r="N1220"/>
  <c r="O1220"/>
  <c r="N1221"/>
  <c r="O1221"/>
  <c r="N1222"/>
  <c r="O1222"/>
  <c r="N1223"/>
  <c r="O1223"/>
  <c r="N1224"/>
  <c r="O1224"/>
  <c r="N1225"/>
  <c r="O1225"/>
  <c r="N1226"/>
  <c r="O1226"/>
  <c r="N1228"/>
  <c r="O1228"/>
  <c r="N1230"/>
  <c r="O1230"/>
  <c r="N1231"/>
  <c r="O1231"/>
  <c r="N1232"/>
  <c r="O1232"/>
  <c r="N1233"/>
  <c r="O1233"/>
  <c r="N1234"/>
  <c r="O1234"/>
  <c r="N1240"/>
  <c r="O1240"/>
  <c r="N1242"/>
  <c r="O1242"/>
  <c r="N1243"/>
  <c r="O1243"/>
  <c r="N1244"/>
  <c r="O1244"/>
  <c r="N1246"/>
  <c r="O1246"/>
  <c r="N1247"/>
  <c r="O1247"/>
  <c r="N1249"/>
  <c r="O1249"/>
  <c r="N1250"/>
  <c r="O1250"/>
  <c r="N1251"/>
  <c r="O1251"/>
  <c r="N1281"/>
  <c r="N1282"/>
  <c r="N1286"/>
  <c r="O1286"/>
  <c r="N1287"/>
  <c r="O1287"/>
  <c r="O1304"/>
  <c r="O1305"/>
  <c r="O1306"/>
  <c r="O1307"/>
  <c r="O1311"/>
  <c r="O1313"/>
  <c r="O1317"/>
  <c r="O1321"/>
  <c r="O1322"/>
  <c r="O1337"/>
  <c r="O1341"/>
  <c r="O1349"/>
  <c r="O1350"/>
  <c r="O1351"/>
  <c r="O1360"/>
  <c r="O1361"/>
  <c r="N1362"/>
  <c r="O1362"/>
  <c r="O1363"/>
  <c r="N1364"/>
  <c r="O1364"/>
  <c r="N1365"/>
  <c r="O1365"/>
  <c r="N1366"/>
  <c r="O1366"/>
  <c r="N1369"/>
  <c r="O1369"/>
  <c r="N1370"/>
  <c r="O1370"/>
  <c r="O1374"/>
  <c r="O1377"/>
  <c r="B1380"/>
  <c r="C1380"/>
  <c r="D1380"/>
  <c r="E1380"/>
  <c r="F1380"/>
  <c r="G1380"/>
  <c r="H1380"/>
  <c r="J1380"/>
  <c r="K1380"/>
  <c r="L1380"/>
  <c r="M1380"/>
  <c r="N1380"/>
  <c r="O1380"/>
  <c r="B1381"/>
  <c r="C1381"/>
  <c r="D1381"/>
  <c r="E1381"/>
  <c r="F1381"/>
  <c r="G1381"/>
  <c r="H1381"/>
  <c r="J1381"/>
  <c r="K1381"/>
  <c r="L1381"/>
  <c r="M1381"/>
  <c r="N1381"/>
  <c r="O1381"/>
  <c r="E1382"/>
  <c r="G1382"/>
  <c r="H1382"/>
  <c r="N1382"/>
  <c r="O1382"/>
  <c r="E1383"/>
  <c r="G1383"/>
  <c r="H1383"/>
  <c r="N1383"/>
  <c r="O1383"/>
  <c r="E1384"/>
  <c r="G1384"/>
  <c r="H1384"/>
  <c r="N1384"/>
  <c r="O1384"/>
  <c r="E1385"/>
  <c r="H1385"/>
  <c r="N1385"/>
  <c r="O1385"/>
  <c r="E1386"/>
  <c r="G1386"/>
  <c r="H1386"/>
  <c r="N1386"/>
  <c r="E1387"/>
  <c r="G1387"/>
  <c r="H1387"/>
  <c r="N1387"/>
  <c r="E1388"/>
  <c r="G1388"/>
  <c r="H1388"/>
  <c r="N1389"/>
  <c r="B1392"/>
  <c r="C1392"/>
  <c r="D1392"/>
  <c r="E1392"/>
  <c r="F1392"/>
  <c r="G1392"/>
  <c r="H1392"/>
  <c r="J1392"/>
  <c r="K1392"/>
  <c r="L1392"/>
  <c r="M1392"/>
  <c r="N1392"/>
  <c r="O1392"/>
  <c r="D4" i="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62"/>
  <c r="D63"/>
  <c r="D64"/>
  <c r="D65"/>
  <c r="D66"/>
  <c r="B67"/>
  <c r="C67"/>
  <c r="D67"/>
  <c r="B5" i="49"/>
  <c r="C5"/>
  <c r="D5"/>
  <c r="E5"/>
  <c r="F5"/>
  <c r="G5"/>
  <c r="H5"/>
  <c r="I5"/>
  <c r="J5"/>
  <c r="K5"/>
  <c r="L5"/>
  <c r="M5"/>
  <c r="B6"/>
  <c r="B7"/>
  <c r="B8"/>
  <c r="B9"/>
  <c r="C9"/>
  <c r="D9"/>
  <c r="E9"/>
  <c r="F9"/>
  <c r="G9"/>
  <c r="H9"/>
  <c r="I9"/>
  <c r="J9"/>
  <c r="K9"/>
  <c r="L9"/>
  <c r="M9"/>
  <c r="B10"/>
  <c r="B11"/>
  <c r="B12"/>
  <c r="B13"/>
  <c r="B14"/>
  <c r="B15"/>
  <c r="B16"/>
  <c r="B17"/>
  <c r="B18"/>
  <c r="B19"/>
  <c r="B20"/>
  <c r="B21"/>
  <c r="B22"/>
  <c r="B23"/>
  <c r="B24"/>
  <c r="B25"/>
  <c r="B26"/>
  <c r="B27"/>
  <c r="C27"/>
  <c r="D27"/>
  <c r="E27"/>
  <c r="F27"/>
  <c r="G27"/>
  <c r="H27"/>
  <c r="I27"/>
  <c r="J27"/>
  <c r="K27"/>
  <c r="L27"/>
  <c r="M27"/>
  <c r="B28"/>
  <c r="B29"/>
  <c r="B30"/>
  <c r="B31"/>
  <c r="C31"/>
  <c r="D31"/>
  <c r="E31"/>
  <c r="F31"/>
  <c r="G31"/>
  <c r="H31"/>
  <c r="I31"/>
  <c r="J31"/>
  <c r="K31"/>
  <c r="L31"/>
  <c r="M31"/>
  <c r="E4" i="10"/>
  <c r="G4"/>
  <c r="L4"/>
  <c r="N4"/>
  <c r="L5"/>
  <c r="N5"/>
  <c r="L6"/>
  <c r="N6"/>
  <c r="E7"/>
  <c r="G7"/>
  <c r="I7"/>
  <c r="J7"/>
  <c r="K7"/>
  <c r="L7"/>
  <c r="M7"/>
  <c r="N7"/>
  <c r="E8"/>
  <c r="L8"/>
  <c r="N8"/>
  <c r="E9"/>
  <c r="G9"/>
  <c r="N9"/>
  <c r="G10"/>
  <c r="G11"/>
  <c r="N11"/>
  <c r="G13"/>
  <c r="N13"/>
  <c r="G14"/>
  <c r="N14"/>
  <c r="E15"/>
  <c r="G15"/>
  <c r="G16"/>
  <c r="G17"/>
  <c r="E18"/>
  <c r="G18"/>
  <c r="N18"/>
  <c r="E19"/>
  <c r="G19"/>
  <c r="G20"/>
  <c r="E21"/>
  <c r="G22"/>
  <c r="L22"/>
  <c r="N22"/>
  <c r="N24"/>
  <c r="N26"/>
  <c r="L27"/>
  <c r="N27"/>
  <c r="L28"/>
  <c r="N28"/>
  <c r="L29"/>
  <c r="N29"/>
  <c r="L30"/>
  <c r="N30"/>
  <c r="N32"/>
  <c r="L33"/>
  <c r="N33"/>
  <c r="N34"/>
  <c r="L36"/>
  <c r="N36"/>
  <c r="L37"/>
  <c r="N37"/>
  <c r="L38"/>
  <c r="N38"/>
  <c r="N39"/>
  <c r="N40"/>
  <c r="L41"/>
  <c r="N41"/>
  <c r="N42"/>
  <c r="N43"/>
  <c r="N44"/>
  <c r="L45"/>
  <c r="L46"/>
  <c r="L47"/>
  <c r="L48"/>
  <c r="N48"/>
  <c r="L49"/>
  <c r="N49"/>
  <c r="B51"/>
  <c r="C51"/>
  <c r="D51"/>
  <c r="E51"/>
  <c r="F51"/>
  <c r="G51"/>
  <c r="B52"/>
  <c r="C52"/>
  <c r="D52"/>
  <c r="E52"/>
  <c r="F52"/>
  <c r="G52"/>
  <c r="I52"/>
  <c r="J52"/>
  <c r="K52"/>
  <c r="L52"/>
  <c r="M52"/>
  <c r="N52"/>
  <c r="E53"/>
  <c r="G53"/>
  <c r="J53"/>
  <c r="K53"/>
  <c r="L53"/>
  <c r="M53"/>
  <c r="N53"/>
  <c r="G54"/>
  <c r="J54"/>
  <c r="L54"/>
  <c r="N54"/>
  <c r="E55"/>
  <c r="G55"/>
  <c r="E56"/>
  <c r="G56"/>
  <c r="J56"/>
  <c r="L56"/>
  <c r="N56"/>
  <c r="G57"/>
  <c r="L58"/>
  <c r="N58"/>
  <c r="B59"/>
  <c r="C59"/>
  <c r="D59"/>
  <c r="E59"/>
  <c r="F59"/>
  <c r="G59"/>
  <c r="I59"/>
  <c r="J59"/>
  <c r="K59"/>
  <c r="L59"/>
  <c r="M59"/>
  <c r="N59"/>
  <c r="C5" i="11"/>
  <c r="E5"/>
  <c r="C6"/>
  <c r="E6"/>
  <c r="C7"/>
  <c r="E7"/>
  <c r="C8"/>
  <c r="E8"/>
  <c r="C9"/>
  <c r="E9"/>
  <c r="C10"/>
  <c r="E10"/>
  <c r="C11"/>
  <c r="E11"/>
  <c r="C12"/>
  <c r="E12"/>
  <c r="C13"/>
  <c r="E13"/>
  <c r="C14"/>
  <c r="E14"/>
  <c r="C15"/>
  <c r="D15"/>
  <c r="E15"/>
  <c r="C5" i="12"/>
  <c r="E5"/>
  <c r="C6"/>
  <c r="E6"/>
  <c r="C7"/>
  <c r="E7"/>
  <c r="C8"/>
  <c r="E8"/>
  <c r="C9"/>
  <c r="E9"/>
  <c r="C10"/>
  <c r="E10"/>
  <c r="C11"/>
  <c r="E11"/>
  <c r="C12"/>
  <c r="E12"/>
  <c r="C13"/>
  <c r="E13"/>
  <c r="C14"/>
  <c r="E14"/>
  <c r="C15"/>
  <c r="D15"/>
  <c r="E15"/>
  <c r="B10" i="80"/>
  <c r="C10"/>
  <c r="E10"/>
  <c r="F10"/>
  <c r="E11"/>
  <c r="F11"/>
  <c r="B16"/>
  <c r="C16"/>
  <c r="E16"/>
  <c r="F16"/>
  <c r="D4" i="81"/>
  <c r="H4"/>
  <c r="H7"/>
  <c r="H11"/>
  <c r="H13"/>
  <c r="H14"/>
  <c r="H15"/>
  <c r="H16"/>
  <c r="H17"/>
  <c r="H23"/>
  <c r="H24"/>
  <c r="H29"/>
  <c r="H30"/>
  <c r="D34"/>
  <c r="D35"/>
  <c r="D39"/>
  <c r="D49"/>
  <c r="B50"/>
  <c r="C50"/>
  <c r="D50"/>
  <c r="F50"/>
  <c r="G50"/>
  <c r="H50"/>
  <c r="D51"/>
  <c r="H51"/>
  <c r="F52"/>
  <c r="G52"/>
  <c r="H52"/>
  <c r="B55"/>
  <c r="C55"/>
  <c r="D55"/>
  <c r="F55"/>
  <c r="G55"/>
  <c r="H55"/>
  <c r="B7" i="83"/>
  <c r="C7"/>
  <c r="D7"/>
  <c r="E7"/>
  <c r="F7"/>
  <c r="G7"/>
  <c r="H7"/>
  <c r="I7"/>
  <c r="J7"/>
  <c r="K7"/>
  <c r="L7"/>
  <c r="M7"/>
  <c r="N7"/>
  <c r="O7"/>
  <c r="P7"/>
  <c r="Q7"/>
  <c r="R7"/>
  <c r="S7"/>
  <c r="B8"/>
  <c r="C8"/>
  <c r="B9"/>
  <c r="C9"/>
  <c r="B10"/>
  <c r="C10"/>
  <c r="B11"/>
  <c r="C11"/>
  <c r="E11"/>
  <c r="B12"/>
  <c r="C12"/>
  <c r="B13"/>
  <c r="C13"/>
  <c r="B14"/>
  <c r="C14"/>
  <c r="D14"/>
  <c r="E14"/>
  <c r="F14"/>
  <c r="G14"/>
  <c r="H14"/>
  <c r="I14"/>
  <c r="J14"/>
  <c r="K14"/>
  <c r="L14"/>
  <c r="M14"/>
  <c r="N14"/>
  <c r="O14"/>
  <c r="P14"/>
  <c r="Q14"/>
  <c r="R14"/>
  <c r="S14"/>
  <c r="B15"/>
  <c r="C15"/>
  <c r="B16"/>
  <c r="C16"/>
  <c r="B17"/>
  <c r="C17"/>
  <c r="D17"/>
  <c r="E17"/>
  <c r="F17"/>
  <c r="G17"/>
  <c r="H17"/>
  <c r="I17"/>
  <c r="J17"/>
  <c r="K17"/>
  <c r="L17"/>
  <c r="M17"/>
  <c r="N17"/>
  <c r="O17"/>
  <c r="P17"/>
  <c r="Q17"/>
  <c r="R17"/>
  <c r="S17"/>
  <c r="B6" i="84"/>
  <c r="C6"/>
  <c r="B7"/>
  <c r="B8"/>
  <c r="B9"/>
  <c r="B10"/>
  <c r="C10"/>
  <c r="B11"/>
  <c r="B12"/>
  <c r="B13"/>
  <c r="B14"/>
  <c r="B15"/>
  <c r="B16"/>
  <c r="B17"/>
  <c r="B18"/>
  <c r="B19"/>
  <c r="B20"/>
  <c r="B21"/>
  <c r="C21"/>
  <c r="B22"/>
  <c r="C22"/>
  <c r="B13" i="123"/>
  <c r="B13" i="124"/>
  <c r="B9" i="85"/>
  <c r="B12"/>
  <c r="D12"/>
  <c r="B17"/>
  <c r="D17"/>
  <c r="D18"/>
  <c r="D19"/>
  <c r="B20"/>
  <c r="D20"/>
  <c r="B15" i="86"/>
  <c r="D15"/>
  <c r="B18"/>
  <c r="D18"/>
  <c r="D19"/>
  <c r="D20"/>
  <c r="B21"/>
  <c r="D21"/>
  <c r="B8" i="87"/>
  <c r="B10"/>
  <c r="B12"/>
  <c r="E12"/>
  <c r="B13"/>
  <c r="C13"/>
  <c r="E13"/>
  <c r="F13"/>
  <c r="B14"/>
  <c r="E14"/>
  <c r="B15"/>
  <c r="E15"/>
  <c r="B16"/>
  <c r="C16"/>
  <c r="E16"/>
  <c r="F16"/>
  <c r="E17"/>
  <c r="F17"/>
  <c r="E18"/>
  <c r="B19"/>
  <c r="E19"/>
  <c r="B7" i="88"/>
  <c r="C7"/>
  <c r="D7"/>
  <c r="E7"/>
  <c r="F7"/>
  <c r="H7"/>
  <c r="I7"/>
  <c r="J7"/>
  <c r="K7"/>
  <c r="L7"/>
  <c r="B8"/>
  <c r="C8"/>
  <c r="H8"/>
  <c r="I8"/>
  <c r="B9"/>
  <c r="C9"/>
  <c r="H9"/>
  <c r="I9"/>
  <c r="B10"/>
  <c r="C10"/>
  <c r="H10"/>
  <c r="I10"/>
  <c r="B11"/>
  <c r="C11"/>
  <c r="H11"/>
  <c r="I11"/>
  <c r="B12"/>
  <c r="C12"/>
  <c r="H12"/>
  <c r="I12"/>
  <c r="B13"/>
  <c r="C13"/>
  <c r="H13"/>
  <c r="I13"/>
  <c r="B14"/>
  <c r="C14"/>
  <c r="D14"/>
  <c r="E14"/>
  <c r="F14"/>
  <c r="H14"/>
  <c r="I14"/>
  <c r="J14"/>
  <c r="K14"/>
  <c r="L14"/>
  <c r="B15"/>
  <c r="C15"/>
  <c r="H15"/>
  <c r="I15"/>
  <c r="B16"/>
  <c r="C16"/>
  <c r="H16"/>
  <c r="I16"/>
  <c r="B17"/>
  <c r="C17"/>
  <c r="D17"/>
  <c r="E17"/>
  <c r="F17"/>
  <c r="H17"/>
  <c r="I17"/>
  <c r="J17"/>
  <c r="K17"/>
  <c r="L17"/>
  <c r="H18"/>
  <c r="I18"/>
  <c r="J18"/>
  <c r="K18"/>
  <c r="L18"/>
  <c r="B19"/>
  <c r="C19"/>
  <c r="H19"/>
  <c r="I19"/>
  <c r="J19"/>
  <c r="K19"/>
  <c r="L19"/>
  <c r="B20"/>
  <c r="C20"/>
  <c r="D20"/>
  <c r="E20"/>
  <c r="F20"/>
  <c r="H20"/>
  <c r="I20"/>
  <c r="J20"/>
  <c r="K20"/>
  <c r="L20"/>
  <c r="B5" i="89"/>
  <c r="G5"/>
  <c r="H5"/>
  <c r="I5"/>
  <c r="J5"/>
  <c r="B6"/>
  <c r="G6"/>
  <c r="B7"/>
  <c r="G7"/>
  <c r="B8"/>
  <c r="G8"/>
  <c r="B9"/>
  <c r="B10"/>
  <c r="B11"/>
  <c r="B12"/>
  <c r="B13"/>
  <c r="G13"/>
  <c r="B14"/>
  <c r="C14"/>
  <c r="D14"/>
  <c r="E14"/>
  <c r="G14"/>
  <c r="H14"/>
  <c r="I14"/>
  <c r="J14"/>
  <c r="B15"/>
  <c r="G15"/>
  <c r="B16"/>
  <c r="G16"/>
  <c r="B17"/>
  <c r="C17"/>
  <c r="D17"/>
  <c r="E17"/>
  <c r="G17"/>
  <c r="H17"/>
  <c r="I17"/>
  <c r="J17"/>
  <c r="G18"/>
  <c r="H18"/>
  <c r="I18"/>
  <c r="J18"/>
  <c r="B19"/>
  <c r="G19"/>
  <c r="H19"/>
  <c r="I19"/>
  <c r="J19"/>
  <c r="B20"/>
  <c r="C20"/>
  <c r="D20"/>
  <c r="E20"/>
  <c r="G20"/>
  <c r="H20"/>
  <c r="I20"/>
  <c r="J20"/>
  <c r="B11" i="90"/>
  <c r="D11"/>
  <c r="B14"/>
  <c r="D14"/>
  <c r="D15"/>
  <c r="D16"/>
  <c r="B18"/>
  <c r="D18"/>
  <c r="B15" i="91"/>
  <c r="D15"/>
  <c r="B18"/>
  <c r="D18"/>
  <c r="D19"/>
  <c r="D21"/>
  <c r="B22"/>
  <c r="D22"/>
  <c r="B9" i="92"/>
  <c r="D9"/>
  <c r="B12"/>
  <c r="D12"/>
  <c r="D13"/>
  <c r="D14"/>
  <c r="B15"/>
  <c r="D15"/>
  <c r="B6" i="93"/>
  <c r="C6"/>
  <c r="D6"/>
  <c r="E6"/>
  <c r="F6"/>
  <c r="G6"/>
  <c r="H6"/>
  <c r="I6"/>
  <c r="J6"/>
  <c r="K6"/>
  <c r="L6"/>
  <c r="M6"/>
  <c r="B7"/>
  <c r="B8"/>
  <c r="B9"/>
  <c r="B10"/>
  <c r="B11"/>
  <c r="B12"/>
  <c r="C12"/>
  <c r="D12"/>
  <c r="E12"/>
  <c r="F12"/>
  <c r="G12"/>
  <c r="H12"/>
  <c r="I12"/>
  <c r="J12"/>
  <c r="K12"/>
  <c r="L12"/>
  <c r="M12"/>
  <c r="B13"/>
  <c r="B14"/>
  <c r="B15"/>
  <c r="C15"/>
  <c r="D15"/>
  <c r="E15"/>
  <c r="F15"/>
  <c r="G15"/>
  <c r="H15"/>
  <c r="I15"/>
  <c r="J15"/>
  <c r="K15"/>
  <c r="L15"/>
  <c r="M15"/>
  <c r="B17"/>
  <c r="C17"/>
  <c r="D17"/>
  <c r="E17"/>
  <c r="F17"/>
  <c r="G17"/>
  <c r="H17"/>
  <c r="I17"/>
  <c r="J17"/>
  <c r="K17"/>
  <c r="L17"/>
  <c r="M17"/>
  <c r="B18"/>
  <c r="B19"/>
  <c r="B20"/>
  <c r="C20"/>
  <c r="B21"/>
  <c r="B22"/>
  <c r="B23"/>
  <c r="C23"/>
  <c r="D23"/>
  <c r="E23"/>
  <c r="F23"/>
  <c r="G23"/>
  <c r="H23"/>
  <c r="I23"/>
  <c r="J23"/>
  <c r="K23"/>
  <c r="L23"/>
  <c r="M23"/>
  <c r="B24"/>
  <c r="B25"/>
  <c r="B26"/>
  <c r="C26"/>
  <c r="D26"/>
  <c r="E26"/>
  <c r="F26"/>
  <c r="G26"/>
  <c r="H26"/>
  <c r="I26"/>
  <c r="J26"/>
  <c r="K26"/>
  <c r="L26"/>
  <c r="M26"/>
  <c r="B5" i="94"/>
  <c r="B6"/>
  <c r="C6"/>
  <c r="B7"/>
  <c r="B8"/>
  <c r="B9"/>
  <c r="B10"/>
  <c r="B11"/>
  <c r="B12"/>
  <c r="B13"/>
  <c r="C13"/>
  <c r="B14"/>
  <c r="B15"/>
  <c r="B16"/>
  <c r="C16"/>
  <c r="D16"/>
  <c r="E16"/>
  <c r="F16"/>
  <c r="G16"/>
  <c r="H16"/>
  <c r="I16"/>
  <c r="J16"/>
  <c r="K16"/>
  <c r="L16"/>
  <c r="M16"/>
  <c r="B17"/>
  <c r="C17"/>
  <c r="D17"/>
  <c r="E17"/>
  <c r="F17"/>
  <c r="G17"/>
  <c r="H17"/>
  <c r="I17"/>
  <c r="J17"/>
  <c r="K17"/>
  <c r="L17"/>
  <c r="M17"/>
  <c r="B5" i="95"/>
  <c r="C5"/>
  <c r="D5"/>
  <c r="E5"/>
  <c r="F5"/>
  <c r="G5"/>
  <c r="H5"/>
  <c r="I5"/>
  <c r="J5"/>
  <c r="K5"/>
  <c r="L5"/>
  <c r="B6"/>
  <c r="B7"/>
  <c r="B8"/>
  <c r="B9"/>
  <c r="C9"/>
  <c r="D9"/>
  <c r="E9"/>
  <c r="F9"/>
  <c r="G9"/>
  <c r="H9"/>
  <c r="I9"/>
  <c r="J9"/>
  <c r="K9"/>
  <c r="L9"/>
  <c r="B10"/>
  <c r="B11"/>
  <c r="B12"/>
  <c r="B13"/>
  <c r="B14"/>
  <c r="C14"/>
  <c r="D14"/>
  <c r="E14"/>
  <c r="F14"/>
  <c r="G14"/>
  <c r="H14"/>
  <c r="I14"/>
  <c r="J14"/>
  <c r="K14"/>
  <c r="L14"/>
  <c r="B15"/>
  <c r="B16"/>
  <c r="B17"/>
  <c r="B18"/>
  <c r="C18"/>
  <c r="D18"/>
  <c r="E18"/>
  <c r="F18"/>
  <c r="G18"/>
  <c r="H18"/>
  <c r="I18"/>
  <c r="J18"/>
  <c r="K18"/>
  <c r="L18"/>
  <c r="B19"/>
  <c r="B20"/>
  <c r="B21"/>
  <c r="C6" i="96"/>
  <c r="F6"/>
  <c r="C9"/>
  <c r="I9"/>
  <c r="I13"/>
  <c r="F14"/>
  <c r="F15"/>
  <c r="C20"/>
  <c r="I25"/>
  <c r="F29"/>
  <c r="C30"/>
  <c r="F30"/>
  <c r="I31"/>
  <c r="C6" i="97"/>
  <c r="F16"/>
  <c r="C19"/>
  <c r="F20"/>
  <c r="F28"/>
  <c r="C29"/>
  <c r="F8" i="98"/>
  <c r="C20"/>
  <c r="F24"/>
  <c r="F25"/>
  <c r="F12" i="99"/>
  <c r="F13"/>
  <c r="C14"/>
  <c r="F19"/>
  <c r="F20"/>
  <c r="C13" i="100"/>
  <c r="D13"/>
  <c r="E13"/>
  <c r="C14"/>
  <c r="D14"/>
  <c r="E14"/>
  <c r="C15"/>
  <c r="D15"/>
  <c r="E15"/>
  <c r="C18"/>
  <c r="F5" i="109"/>
  <c r="C12"/>
  <c r="F12"/>
  <c r="C13"/>
  <c r="F13"/>
  <c r="F20"/>
  <c r="F21"/>
  <c r="C23"/>
  <c r="C6" i="101"/>
  <c r="E8"/>
  <c r="C9"/>
  <c r="E11"/>
  <c r="E14"/>
  <c r="C23"/>
  <c r="C30"/>
  <c r="B5" i="102"/>
  <c r="B6"/>
  <c r="B7"/>
  <c r="B8"/>
  <c r="B9"/>
  <c r="C9"/>
  <c r="D9"/>
  <c r="E9"/>
  <c r="F9"/>
  <c r="G9"/>
  <c r="H9"/>
  <c r="I9"/>
  <c r="J9"/>
  <c r="B10"/>
  <c r="B11"/>
  <c r="B12"/>
  <c r="B13"/>
  <c r="B14"/>
  <c r="B15"/>
  <c r="C15"/>
  <c r="D15"/>
  <c r="E15"/>
  <c r="F15"/>
  <c r="G15"/>
  <c r="H15"/>
  <c r="I15"/>
  <c r="J15"/>
  <c r="B16"/>
  <c r="B17"/>
  <c r="B18"/>
  <c r="B19"/>
  <c r="B20"/>
  <c r="B21"/>
  <c r="C21"/>
  <c r="D21"/>
  <c r="E21"/>
  <c r="F21"/>
  <c r="G21"/>
  <c r="H21"/>
  <c r="I21"/>
  <c r="J21"/>
  <c r="B22"/>
  <c r="B23"/>
  <c r="B24"/>
  <c r="B25"/>
  <c r="B26"/>
  <c r="B27"/>
  <c r="C27"/>
  <c r="D27"/>
  <c r="E27"/>
  <c r="F27"/>
  <c r="G27"/>
  <c r="H27"/>
  <c r="I27"/>
  <c r="J27"/>
  <c r="B6" i="110"/>
  <c r="C6"/>
  <c r="D6"/>
  <c r="E6"/>
  <c r="F6"/>
  <c r="G6"/>
  <c r="H6"/>
  <c r="I6"/>
  <c r="B7"/>
  <c r="C7"/>
  <c r="B8"/>
  <c r="C8"/>
  <c r="H8"/>
  <c r="I8"/>
  <c r="B9"/>
  <c r="C9"/>
  <c r="E9"/>
  <c r="G9"/>
  <c r="H9"/>
  <c r="I9"/>
  <c r="B10"/>
  <c r="C10"/>
  <c r="H10"/>
  <c r="I10"/>
  <c r="B11"/>
  <c r="C11"/>
  <c r="B12"/>
  <c r="C12"/>
  <c r="B13"/>
  <c r="C13"/>
  <c r="D13"/>
  <c r="E13"/>
  <c r="F13"/>
  <c r="G13"/>
  <c r="H13"/>
  <c r="I13"/>
  <c r="B14"/>
  <c r="C14"/>
  <c r="B15"/>
  <c r="C15"/>
  <c r="H15"/>
  <c r="I15"/>
  <c r="B16"/>
  <c r="C16"/>
  <c r="D16"/>
  <c r="E16"/>
  <c r="F16"/>
  <c r="G16"/>
  <c r="H16"/>
  <c r="I16"/>
  <c r="B8" i="126"/>
  <c r="B8" i="127"/>
  <c r="B10" i="104"/>
  <c r="D10"/>
  <c r="B13"/>
  <c r="D13"/>
  <c r="D14"/>
  <c r="D15"/>
  <c r="B16"/>
  <c r="D16"/>
  <c r="B12" i="105"/>
  <c r="D12"/>
  <c r="B15"/>
  <c r="D15"/>
  <c r="D16"/>
  <c r="D17"/>
  <c r="B18"/>
  <c r="D18"/>
  <c r="B5" i="131"/>
  <c r="B52" i="129"/>
  <c r="B98"/>
  <c r="B122"/>
  <c r="B14"/>
  <c r="B183"/>
  <c r="B29"/>
  <c r="B5"/>
</calcChain>
</file>

<file path=xl/sharedStrings.xml><?xml version="1.0" encoding="utf-8"?>
<sst xmlns="http://schemas.openxmlformats.org/spreadsheetml/2006/main" count="6208" uniqueCount="2733">
  <si>
    <t>2019年深圳市本级收支决算草案</t>
  </si>
  <si>
    <t>目        录</t>
  </si>
  <si>
    <t>一、一般公共预算决算表</t>
  </si>
  <si>
    <t>1.2019年深圳市一般公共预算收支决算表（草案）</t>
  </si>
  <si>
    <t>2.2019年深圳市一般公共预算收入决算表（草案）</t>
  </si>
  <si>
    <t>3.2019年深圳市一般公共预算支出决算表（草案）</t>
  </si>
  <si>
    <t>二、政府性基金决算表</t>
  </si>
  <si>
    <t>三、国有资本经营决算表</t>
  </si>
  <si>
    <t>四、社会保险基金决算表(全国险种)</t>
  </si>
  <si>
    <t>1.2019年社会保险基金资产负债表（全国险种）</t>
  </si>
  <si>
    <t>五、社会保险基金决算表(深圳自有险种)</t>
  </si>
  <si>
    <t>1.2019年深圳市自有社会保险基金资产负债表</t>
  </si>
  <si>
    <t>2.2019年社会保险基金收入决算表（深圳自有险种）</t>
  </si>
  <si>
    <t>3.2019年社会保险基金支出决算表（深圳自有险种）</t>
  </si>
  <si>
    <t>4.2019年深圳市机关事业单位基本养老保险（试点）基金收支表</t>
  </si>
  <si>
    <t>5.2019年深圳市地方补充养老保险基金收支表</t>
  </si>
  <si>
    <t>6.2019年深圳市地方补充医疗保险基金收支表</t>
  </si>
  <si>
    <t>7.2019年深圳市自有社会保险基础资料表（养老）</t>
  </si>
  <si>
    <t>8.2019年深圳市自有社会保险基础资料表（医疗）</t>
  </si>
  <si>
    <t>第一部分：一般公共预算决算表</t>
  </si>
  <si>
    <t>2019年深圳市一般公共预算收支决算表（草案）</t>
  </si>
  <si>
    <t>单位：万元</t>
  </si>
  <si>
    <t>收入科目</t>
  </si>
  <si>
    <t>2019年
预算数</t>
  </si>
  <si>
    <t>2019年
调整预算数</t>
  </si>
  <si>
    <t>2019年
决算数</t>
  </si>
  <si>
    <t>2018年
决算数</t>
  </si>
  <si>
    <t>决算数比上年
决算数增长%</t>
  </si>
  <si>
    <t>决算数比
预算数增长%</t>
  </si>
  <si>
    <t>支出科目</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</si>
  <si>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</si>
  <si>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</si>
  <si>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</si>
  <si>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</si>
  <si>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</si>
  <si>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</si>
  <si>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</si>
  <si>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</si>
  <si>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</si>
  <si>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</si>
  <si>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</si>
  <si>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</si>
  <si>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</si>
  <si>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</si>
  <si>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</si>
  <si>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</si>
  <si>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</si>
  <si>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</si>
  <si>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</si>
  <si>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</si>
  <si>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</si>
  <si>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</si>
  <si>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</si>
  <si>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</si>
  <si>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</si>
  <si>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</si>
  <si>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环境保护税</t>
  </si>
  <si>
    <t>十四、资源勘探信息等支出</t>
  </si>
  <si>
    <t xml:space="preserve">    其他税收收入</t>
  </si>
  <si>
    <t>十五、商业服务业等支出</t>
  </si>
  <si>
    <t>二、非税收入</t>
  </si>
  <si>
    <t>十六、金融支出</t>
  </si>
  <si>
    <t xml:space="preserve">    专项收入</t>
  </si>
  <si>
    <t>十七、援助其他地区支出</t>
  </si>
  <si>
    <t xml:space="preserve">    行政事业性收费收入</t>
  </si>
  <si>
    <t>十八、自然资源海洋气象等支出</t>
  </si>
  <si>
    <t xml:space="preserve">    罚没收入</t>
  </si>
  <si>
    <t>十九、住房保障支出</t>
  </si>
  <si>
    <t xml:space="preserve">    国有资本经营收入</t>
  </si>
  <si>
    <t>二十、粮油物资储备支出</t>
  </si>
  <si>
    <t xml:space="preserve">    国有资源(资产)有偿使用收入</t>
  </si>
  <si>
    <t>二十一、灾害防治及应急管理支出</t>
  </si>
  <si>
    <t xml:space="preserve">    捐赠收入</t>
  </si>
  <si>
    <t>二十二、预备费</t>
  </si>
  <si>
    <t xml:space="preserve">    政府住房基金收入</t>
  </si>
  <si>
    <t>二十三、其他支出</t>
  </si>
  <si>
    <t xml:space="preserve">    其他收入</t>
  </si>
  <si>
    <t>二十四、债务付息支出</t>
  </si>
  <si>
    <t>二十五、债务发行费用支出</t>
  </si>
  <si>
    <t>一般公共预算收入</t>
  </si>
  <si>
    <t>一般公共预算支出</t>
  </si>
  <si>
    <t>转移性收入</t>
  </si>
  <si>
    <t>转移性支出</t>
  </si>
  <si>
    <t xml:space="preserve">  上级补助收入</t>
  </si>
  <si>
    <t xml:space="preserve">  计划单列市上解省支出</t>
  </si>
  <si>
    <t xml:space="preserve">  省补助计划单列市收入</t>
  </si>
  <si>
    <t xml:space="preserve">  上解上级支出</t>
  </si>
  <si>
    <t xml:space="preserve">  债务收入</t>
  </si>
  <si>
    <t xml:space="preserve">  债券还本支出</t>
  </si>
  <si>
    <t xml:space="preserve">  调入预算稳定调节基金</t>
  </si>
  <si>
    <t xml:space="preserve">  安排预算稳定调节基金</t>
  </si>
  <si>
    <t xml:space="preserve">  调入资金</t>
  </si>
  <si>
    <t xml:space="preserve">  调出资金</t>
  </si>
  <si>
    <t xml:space="preserve">  上年结转结余收入</t>
  </si>
  <si>
    <t xml:space="preserve">  增设预算周转金</t>
  </si>
  <si>
    <t xml:space="preserve">  年终结转结余</t>
  </si>
  <si>
    <t>收入总计</t>
  </si>
  <si>
    <t>支出总计</t>
  </si>
  <si>
    <t>2019年深圳市一般公共预算收入决算表（草案）</t>
  </si>
  <si>
    <t>2019年深圳市市本级一般公共预算收支决算表（草案）</t>
  </si>
  <si>
    <t>2019年
预算调整数</t>
  </si>
  <si>
    <t xml:space="preserve">完成调整
预算数% </t>
  </si>
  <si>
    <t>决算数比
年初预算增长%</t>
  </si>
  <si>
    <t>支出项目</t>
  </si>
  <si>
    <r>
      <t>2019</t>
    </r>
    <r>
      <rPr>
        <b/>
        <sz val="10"/>
        <rFont val="宋体"/>
        <charset val="134"/>
      </rPr>
      <t>年
预算数</t>
    </r>
  </si>
  <si>
    <r>
      <t>2019</t>
    </r>
    <r>
      <rPr>
        <b/>
        <sz val="10"/>
        <rFont val="宋体"/>
        <charset val="134"/>
      </rPr>
      <t>年
预算调整数</t>
    </r>
  </si>
  <si>
    <r>
      <t>2019</t>
    </r>
    <r>
      <rPr>
        <b/>
        <sz val="10"/>
        <rFont val="宋体"/>
        <charset val="134"/>
      </rPr>
      <t>年
决算数</t>
    </r>
  </si>
  <si>
    <r>
      <t>201</t>
    </r>
    <r>
      <rPr>
        <b/>
        <sz val="10"/>
        <rFont val="宋体"/>
        <charset val="134"/>
      </rPr>
      <t>8</t>
    </r>
    <r>
      <rPr>
        <b/>
        <sz val="10"/>
        <rFont val="宋体"/>
        <charset val="134"/>
      </rPr>
      <t>年
决算数</t>
    </r>
  </si>
  <si>
    <t>预决算差异原因分析（对预决算差异超过20%的款级科目进行分析）</t>
  </si>
  <si>
    <t>较年初预算增长主要原因：
一是国地税合并改革后税务支出增加20.5亿元。
二是人力资源事务增加25.6亿元，主要是新引进人才租房和生活补贴增加支出15.5亿元（年中根据实际使用方向，从“住房保障支出”细化到一般公共服务支出中的“引进人才费用”），高层次人才补贴支出增加7亿元，博士后数量增加，日常经费补助增加2亿元。
三是商贸领域增加17.2亿元，主要是调整预算追加安排前海合作区前海人才住房项目、深港科技创新生态谷项目资金16亿元。</t>
  </si>
  <si>
    <t xml:space="preserve">  人大事务</t>
  </si>
  <si>
    <t xml:space="preserve">较年初预算增长主要原因：
年初预算安排在“其他一般公共服务支出”科目的事业发展支出，年中根据实际使用方向细化到该科目反映。
</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</si>
  <si>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</si>
  <si>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</si>
  <si>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</si>
  <si>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</si>
  <si>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</si>
  <si>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</si>
  <si>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</si>
  <si>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</si>
  <si>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</si>
  <si>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</si>
  <si>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</si>
  <si>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烟叶税</t>
  </si>
  <si>
    <t xml:space="preserve">  政协事务</t>
  </si>
  <si>
    <t>较年初预算增长主要原因：
年初预算安排在“其他一般公共服务支出”科目的事业发展支出，年中根据实际使用方向细化到该科目反映。</t>
  </si>
  <si>
    <t xml:space="preserve">    政协会议</t>
  </si>
  <si>
    <t xml:space="preserve">    委员视察</t>
  </si>
  <si>
    <t xml:space="preserve">    参政议政</t>
  </si>
  <si>
    <t xml:space="preserve">    国有资源(资产)有偿
    使用收入</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</si>
  <si>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</si>
  <si>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</si>
  <si>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</si>
  <si>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</si>
  <si>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</si>
  <si>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</si>
  <si>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</si>
  <si>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</si>
  <si>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</si>
  <si>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较年初预算减少主要原因：
政府采购项目和政府投资项目执行率偏低。</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</si>
  <si>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</si>
  <si>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</si>
  <si>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</si>
  <si>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</si>
  <si>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</si>
  <si>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</si>
  <si>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</si>
  <si>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</si>
  <si>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</si>
  <si>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</si>
  <si>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</si>
  <si>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</si>
  <si>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</si>
  <si>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</si>
  <si>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较年初预算增长主要原因：
增加智慧财政项目支出等。</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</si>
  <si>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</si>
  <si>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</si>
  <si>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</si>
  <si>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</si>
  <si>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</si>
  <si>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</si>
  <si>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</si>
  <si>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较年初预算增长主要原因是：
追加安排2018年及以前年度入库税款三代手续费经费14.8亿元等。</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</si>
  <si>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</si>
  <si>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</si>
  <si>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</si>
  <si>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</si>
  <si>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</si>
  <si>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</si>
  <si>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</si>
  <si>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</si>
  <si>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</si>
  <si>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</si>
  <si>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</si>
  <si>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较年初预算增长主要原因：
一次性安排优化营商环境专项补助2.5亿元。</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</si>
  <si>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</si>
  <si>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</si>
  <si>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</si>
  <si>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</si>
  <si>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</si>
  <si>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</si>
  <si>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</si>
  <si>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</si>
  <si>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较年初预算增长主要原因：
一是新引进人才租房和生活补贴增加支出15.5亿元（年中根据实际使用方向，从“住房保障支出”细化到一般公共服务支出中的“引进人才费用”）。
二是高层次人才补贴支出增加7亿元。
三是博士后数量增加，日常经费补助增加2亿元。</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</si>
  <si>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</si>
  <si>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</si>
  <si>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</si>
  <si>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</si>
  <si>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</si>
  <si>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</si>
  <si>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较年初预算增长主要原因：
追加大案要案查处经费支出。</t>
  </si>
  <si>
    <t xml:space="preserve">    大案要案查处</t>
  </si>
  <si>
    <t xml:space="preserve">    派驻派出机构</t>
  </si>
  <si>
    <t xml:space="preserve">    中央巡视</t>
  </si>
  <si>
    <t xml:space="preserve">    其他纪检监察事务支出</t>
  </si>
  <si>
    <t xml:space="preserve">  商贸事务</t>
  </si>
  <si>
    <t>较年初预算增长主要原因：
调整预算追加安排前海合作区前海人才住房项目、深港科技创新生态谷项目资金16亿元。</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</si>
  <si>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</si>
  <si>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</si>
  <si>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</si>
  <si>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</si>
  <si>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</si>
  <si>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</si>
  <si>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</si>
  <si>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较年初预算增长主要原因：
一是专利申请数量增加导致规模增大，追加安排知识产权专项资金2.5亿元。
二是省财政年中追加下达4300万元知识产权相关经费。</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</si>
  <si>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</si>
  <si>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</si>
  <si>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</si>
  <si>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</si>
  <si>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</si>
  <si>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</si>
  <si>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</si>
  <si>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</si>
  <si>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</si>
  <si>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</si>
  <si>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较年初预算增长主要原因：
机构改革经费划转。</t>
  </si>
  <si>
    <t xml:space="preserve">    民族工作专项</t>
  </si>
  <si>
    <t xml:space="preserve">    其他民族事务支出</t>
  </si>
  <si>
    <t xml:space="preserve">  港澳台事务</t>
  </si>
  <si>
    <t>较年初预算增长主要原因：
追加安排对台专项工作经费。</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</si>
  <si>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</si>
  <si>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</si>
  <si>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</si>
  <si>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</si>
  <si>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</si>
  <si>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</si>
  <si>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</si>
  <si>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</si>
  <si>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</si>
  <si>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</si>
  <si>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</si>
  <si>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</si>
  <si>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</si>
  <si>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</si>
  <si>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</si>
  <si>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</si>
  <si>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</si>
  <si>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</si>
  <si>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较年初预算增长主要原因：
安排前海管理局宣传经费、文化艺术活动等事务支出。</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</si>
  <si>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</si>
  <si>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</si>
  <si>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</si>
  <si>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</si>
  <si>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</si>
  <si>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</si>
  <si>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</si>
  <si>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</si>
  <si>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</si>
  <si>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</si>
  <si>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</si>
  <si>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</si>
  <si>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较年初预算增长主要原因：
机构改革调整，市区农业、畜牧业职能划至市场局，相关经费也一并划入。</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</si>
  <si>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</si>
  <si>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</si>
  <si>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</si>
  <si>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</si>
  <si>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</si>
  <si>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</si>
  <si>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</si>
  <si>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</si>
  <si>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</si>
  <si>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</si>
  <si>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</si>
  <si>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</si>
  <si>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较年初预算减少主要原因：
年初预算安排在该科目的事业发展支出，年中根据实际使用方向细化到其他科目反映。</t>
  </si>
  <si>
    <t xml:space="preserve">    国家赔偿费用支出</t>
  </si>
  <si>
    <t xml:space="preserve">    其他一般公共服务支出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</si>
  <si>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</si>
  <si>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</si>
  <si>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</si>
  <si>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</si>
  <si>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</si>
  <si>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</si>
  <si>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</si>
  <si>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</si>
  <si>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</si>
  <si>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</si>
  <si>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</si>
  <si>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</si>
  <si>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</si>
  <si>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</si>
  <si>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</si>
  <si>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</si>
  <si>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</si>
  <si>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</si>
  <si>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</si>
  <si>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</si>
  <si>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</si>
  <si>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</si>
  <si>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</si>
  <si>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</si>
  <si>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</si>
  <si>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</si>
  <si>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</si>
  <si>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</si>
  <si>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</si>
  <si>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较年初预算增长主要原因：
增加对驻深部队补助支出。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</si>
  <si>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</si>
  <si>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</si>
  <si>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</si>
  <si>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</si>
  <si>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</si>
  <si>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</si>
  <si>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</si>
  <si>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</si>
  <si>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</si>
  <si>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</si>
  <si>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</si>
  <si>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</si>
  <si>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</si>
  <si>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</si>
  <si>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</si>
  <si>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</si>
  <si>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</si>
  <si>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</si>
  <si>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武装警察部队</t>
  </si>
  <si>
    <t>较年初预算增长主要原因：
追加安排专项工作经费。</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</si>
  <si>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</si>
  <si>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</si>
  <si>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</si>
  <si>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</si>
  <si>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</si>
  <si>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</si>
  <si>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</si>
  <si>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</si>
  <si>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</si>
  <si>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</si>
  <si>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</si>
  <si>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</si>
  <si>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</si>
  <si>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</si>
  <si>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</si>
  <si>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</si>
  <si>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</si>
  <si>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</si>
  <si>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</si>
  <si>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较年初预算减少主要原因：
年初按司法辅助人员满编测算招聘经费，由于招聘人员少于招录计划，剩余经费由财政统一收回调整用于其他亟需资金支持的项目。</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</si>
  <si>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</si>
  <si>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</si>
  <si>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</si>
  <si>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</si>
  <si>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</si>
  <si>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</si>
  <si>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</si>
  <si>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</si>
  <si>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</si>
  <si>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</si>
  <si>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</si>
  <si>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较年初预算增长主要原因：
年初预算安排在“其他公共安全支出”科目的事业发展支出，年中根据实际使用方向细化到该科目反映。</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</si>
  <si>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</si>
  <si>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</si>
  <si>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</si>
  <si>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</si>
  <si>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</si>
  <si>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</si>
  <si>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</si>
  <si>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</si>
  <si>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</si>
  <si>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</si>
  <si>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</si>
  <si>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</si>
  <si>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</si>
  <si>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</si>
  <si>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</si>
  <si>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</si>
  <si>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</si>
  <si>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较年初预算增长主要原因：
年初预算安排该科目的事业发展支出，年中根据实际使用方向细化到其他科目反映。</t>
  </si>
  <si>
    <t xml:space="preserve">    其他公共安全支出</t>
  </si>
  <si>
    <t xml:space="preserve">较年初预算减少主要原因：
一是市本级预算安排的教育资金在年度执行中向各区转移支付21亿元，主要用于学前教育、普通高中教育等，相应造成市本级支出较年初预算减少。
二是年初预算安排本级教育费附加支出28亿元，实际执行9.7亿元，剩余部分形成结余。地方教育附加、公办幼儿园改革等资金，当年未全部支出，形成结余。
</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</si>
  <si>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</si>
  <si>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</si>
  <si>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</si>
  <si>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</si>
  <si>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</si>
  <si>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</si>
  <si>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</si>
  <si>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</si>
  <si>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</si>
  <si>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</si>
  <si>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</si>
  <si>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</si>
  <si>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</si>
  <si>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</si>
  <si>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</si>
  <si>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</si>
  <si>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</si>
  <si>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</si>
  <si>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</si>
  <si>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</si>
  <si>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</si>
  <si>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</si>
  <si>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</si>
  <si>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</si>
  <si>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</si>
  <si>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</si>
  <si>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</si>
  <si>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</si>
  <si>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</si>
  <si>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</si>
  <si>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</si>
  <si>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</si>
  <si>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</si>
  <si>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较年初预算增长主要原因：
年初预算安排在“其他教育支出”科目的事业发展支出，年中根据实际使用方向细化到该科目反映。</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</si>
  <si>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</si>
  <si>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</si>
  <si>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</si>
  <si>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</si>
  <si>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</si>
  <si>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</si>
  <si>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</si>
  <si>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</si>
  <si>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</si>
  <si>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</si>
  <si>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较年初预算减少主要原因：
年初预算按照以收定支原则，安排教育费附加支出预算28.1亿元，预算单位当年支出9.7亿元，剩余部分形成结余。</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</si>
  <si>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</si>
  <si>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</si>
  <si>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</si>
  <si>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</si>
  <si>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</si>
  <si>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</si>
  <si>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</si>
  <si>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较年初预算减少主要原因：
年初预算安排的未细化到项目的教育经费、结转资金、规范津补贴等预留在此科目，根据预算执行情况，具体细分到普通教育、职业教育等科目中反映。</t>
  </si>
  <si>
    <t xml:space="preserve">    其他教育支出</t>
  </si>
  <si>
    <t>较年初预算增长主要原因：
根据国务院关于推进财政资金统筹使用的规定，将当年预算安排的非重点领域支出进度慢的资金统筹用于向有关政策性基金注资。</t>
  </si>
  <si>
    <t xml:space="preserve">  科学技术管理事务</t>
  </si>
  <si>
    <t xml:space="preserve">    其他科学技术管理事务支出</t>
  </si>
  <si>
    <t xml:space="preserve">  基础研究</t>
  </si>
  <si>
    <t xml:space="preserve">较年初预算减少主要原因：
一是鹏城实验室等资助项目支出进度不理想，统筹难以形成支出部分10.9亿元，用于其他亟需资金领域。
二是部分基础研究机构考核未能通过验收，相应减少预算支出。
三是光明科学城启动区土建工程、未来网络试验设施国家重大科技基础设施项目等政府投资项目剩余6.9亿元未支出。
</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</si>
  <si>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</si>
  <si>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</si>
  <si>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</si>
  <si>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</si>
  <si>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</si>
  <si>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</si>
  <si>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</si>
  <si>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</si>
  <si>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</si>
  <si>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较年初预算增长主要原因：
年度预算执行中收到省补助科技创新战略专项资金（基础与应用基础研究方向）等专项资金。</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</si>
  <si>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</si>
  <si>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</si>
  <si>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</si>
  <si>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</si>
  <si>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</si>
  <si>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</si>
  <si>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</si>
  <si>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</si>
  <si>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</si>
  <si>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</si>
  <si>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</si>
  <si>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</si>
  <si>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</si>
  <si>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</si>
  <si>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较年初预算减少主要原因：
收到深圳市万泽中南研究院退回省珠江人才第五批补助款退款，冲减当年支出规模。</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</si>
  <si>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</si>
  <si>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</si>
  <si>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</si>
  <si>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</si>
  <si>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</si>
  <si>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</si>
  <si>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</si>
  <si>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</si>
  <si>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</si>
  <si>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</si>
  <si>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</si>
  <si>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较年初预算增长主要原因：
新增“中国（深圳）科技创新活动周及科技交流与合作”项目经费。</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</si>
  <si>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</si>
  <si>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</si>
  <si>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</si>
  <si>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</si>
  <si>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</si>
  <si>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</si>
  <si>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</si>
  <si>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较年初预算增长主要原因：
根据国务院关于推进财政资金统筹使用的规定，市财政根据年度预算执行情况，统筹其他难以形成支出的项目资金，按程序审批后，安排向市政府引导基金安排注资150亿元，主要用于参股国家制造业转型基金、国家战略性新兴基金等。</t>
  </si>
  <si>
    <t xml:space="preserve">    科技奖励</t>
  </si>
  <si>
    <t xml:space="preserve">    核应急</t>
  </si>
  <si>
    <t xml:space="preserve">    转制科研机构</t>
  </si>
  <si>
    <t xml:space="preserve">    其他科学技术支出</t>
  </si>
  <si>
    <t xml:space="preserve">  文化和旅游</t>
  </si>
  <si>
    <t>较年初预算减少主要原因：
出版集团的“深圳书城龙华城”、市图书馆的“城市街区24小时自助图书馆系统二期工程”等政府投资项目资金未能全部支出，形成结余。</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</si>
  <si>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</si>
  <si>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</si>
  <si>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</si>
  <si>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</si>
  <si>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</si>
  <si>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</si>
  <si>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</si>
  <si>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</si>
  <si>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</si>
  <si>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</si>
  <si>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</si>
  <si>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</si>
  <si>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</si>
  <si>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</si>
  <si>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</si>
  <si>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</si>
  <si>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</si>
  <si>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</si>
  <si>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较年初预算减少主要原因：
体育产业发展专项资金因预算难以执行，调减用于其他项目。</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</si>
  <si>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</si>
  <si>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</si>
  <si>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</si>
  <si>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</si>
  <si>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</si>
  <si>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</si>
  <si>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</si>
  <si>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</si>
  <si>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较年初预算减少主要原因：
上年结转的政府投资项目未能全部支出。</t>
  </si>
  <si>
    <t xml:space="preserve">    新闻通讯</t>
  </si>
  <si>
    <t xml:space="preserve">    出版发行</t>
  </si>
  <si>
    <t xml:space="preserve">    版权管理</t>
  </si>
  <si>
    <t xml:space="preserve">    电影</t>
  </si>
  <si>
    <t xml:space="preserve">    其他新闻出版电影支出</t>
  </si>
  <si>
    <t xml:space="preserve">  广播电视</t>
  </si>
  <si>
    <t>较年初预算增长主要原因：
追加安排广电集团4K节目制播平台建设补助资金1亿元。</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</si>
  <si>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</si>
  <si>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</si>
  <si>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</si>
  <si>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</si>
  <si>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</si>
  <si>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</si>
  <si>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</si>
  <si>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</si>
  <si>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</si>
  <si>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</si>
  <si>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</si>
  <si>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</si>
  <si>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</si>
  <si>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</si>
  <si>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</si>
  <si>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</si>
  <si>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</si>
  <si>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</si>
  <si>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较年初预算减少主要原因：
一是机构改革后，年初预算安排的经费约2000万元划转至其他科目支出。
二是养老改革试点本级经费约1300万元补助给区，不在市本级支出中体现。</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</si>
  <si>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</si>
  <si>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</si>
  <si>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</si>
  <si>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</si>
  <si>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</si>
  <si>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</si>
  <si>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</si>
  <si>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</si>
  <si>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</si>
  <si>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</si>
  <si>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</si>
  <si>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</si>
  <si>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</si>
  <si>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</si>
  <si>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</si>
  <si>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</si>
  <si>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</si>
  <si>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</si>
  <si>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</si>
  <si>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</si>
  <si>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</si>
  <si>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</si>
  <si>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</si>
  <si>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</si>
  <si>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</si>
  <si>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</si>
  <si>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</si>
  <si>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</si>
  <si>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</si>
  <si>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</si>
  <si>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较年初预算增长主要原因：
离退休人员去世人数增加，抚恤金支出增加。</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</si>
  <si>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</si>
  <si>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</si>
  <si>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</si>
  <si>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</si>
  <si>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</si>
  <si>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</si>
  <si>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</si>
  <si>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</si>
  <si>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</si>
  <si>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</si>
  <si>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</si>
  <si>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</si>
  <si>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</si>
  <si>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</si>
  <si>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</si>
  <si>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较年初预算增长主要原因：
追加养老护理院经费支出、社会福利工程前期费等。</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</si>
  <si>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</si>
  <si>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</si>
  <si>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</si>
  <si>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</si>
  <si>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</si>
  <si>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</si>
  <si>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</si>
  <si>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</si>
  <si>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</si>
  <si>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</si>
  <si>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</si>
  <si>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</si>
  <si>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</si>
  <si>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较年初预算减少主要原因：
新址办公楼修缮项目因物业产权未能移交，采购经费未全部形成支出。</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</si>
  <si>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</si>
  <si>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</si>
  <si>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</si>
  <si>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</si>
  <si>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</si>
  <si>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</si>
  <si>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</si>
  <si>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</si>
  <si>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</si>
  <si>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</si>
  <si>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</si>
  <si>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</si>
  <si>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</si>
  <si>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</si>
  <si>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较年初预算减少主要原因：
救助站二期工程前期经费据实列支，相关经费结转到2020年。</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</si>
  <si>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</si>
  <si>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</si>
  <si>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</si>
  <si>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</si>
  <si>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</si>
  <si>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</si>
  <si>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</si>
  <si>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较年初预算增长主要原因：
财政对社会保险基金的补助增加。</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</si>
  <si>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</si>
  <si>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</si>
  <si>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</si>
  <si>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</si>
  <si>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</si>
  <si>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较年初预算增长主要原因：
机构改革后，本科目新增市退役军人事务局、市退役军人服务中心相关支出。</t>
  </si>
  <si>
    <t xml:space="preserve">    拥军优属</t>
  </si>
  <si>
    <t xml:space="preserve">    部队供应</t>
  </si>
  <si>
    <t xml:space="preserve">    其他退役军人事务管理支出</t>
  </si>
  <si>
    <t xml:space="preserve">  其他社会保障和就业支出</t>
  </si>
  <si>
    <t>较年初预算减少主要原因：
一是年初预算安排在本科目的事业发展支出，年中根据实际使用方向细化到其他相关科目反映。
二是年初预算安排的应急保障经费未全部支出，形成结余。</t>
  </si>
  <si>
    <t xml:space="preserve">    其他社会保障和就业支出</t>
  </si>
  <si>
    <t xml:space="preserve">  卫生健康管理事务</t>
  </si>
  <si>
    <t>较年初预算减少主要原因：
“人口健康信息化项目12361工程”等政府投资项目当年未支出，形成结余。</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</si>
  <si>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</si>
  <si>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</si>
  <si>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</si>
  <si>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</si>
  <si>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</si>
  <si>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</si>
  <si>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</si>
  <si>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</si>
  <si>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</si>
  <si>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</si>
  <si>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</si>
  <si>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</si>
  <si>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</si>
  <si>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</si>
  <si>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</si>
  <si>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较年初预算减少主要原因：
中央提前下达补助资金转移支付给区，相关支出反映为区级支出，不在市本级体现。</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</si>
  <si>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</si>
  <si>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</si>
  <si>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</si>
  <si>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</si>
  <si>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</si>
  <si>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</si>
  <si>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</si>
  <si>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</si>
  <si>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</si>
  <si>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</si>
  <si>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</si>
  <si>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</si>
  <si>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</si>
  <si>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</si>
  <si>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</si>
  <si>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</si>
  <si>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较年初预算减少主要原因：
年内中医特色专科政策未按期出台，导致相关经费未形成支出。</t>
  </si>
  <si>
    <t xml:space="preserve">    中医(民族医)药专项</t>
  </si>
  <si>
    <t xml:space="preserve">    其他中医药支出</t>
  </si>
  <si>
    <t xml:space="preserve">  计划生育事务</t>
  </si>
  <si>
    <t>较年初预算增长主要原因：
追加计划生育项目经费支出。</t>
  </si>
  <si>
    <t xml:space="preserve">    计划生育机构</t>
  </si>
  <si>
    <t xml:space="preserve">    计划生育服务</t>
  </si>
  <si>
    <t xml:space="preserve">    其他计划生育事务支出</t>
  </si>
  <si>
    <t xml:space="preserve">  行政事业单位医疗</t>
  </si>
  <si>
    <t>较年初预算增长主要原因：
根据省有关规定，将公务员和参照公务员法管理单位工作人员纳入工伤保险制度统筹管理，年中追加安排经费。</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</si>
  <si>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</si>
  <si>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</si>
  <si>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</si>
  <si>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</si>
  <si>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</si>
  <si>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</si>
  <si>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</si>
  <si>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</si>
  <si>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</si>
  <si>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</si>
  <si>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</si>
  <si>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</si>
  <si>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</si>
  <si>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</si>
  <si>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</si>
  <si>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</si>
  <si>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</si>
  <si>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</si>
  <si>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</si>
  <si>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</si>
  <si>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较年初预算增长主要原因：
追加老龄工作委员会工作经费。</t>
  </si>
  <si>
    <t xml:space="preserve">    老龄卫生健康事务</t>
  </si>
  <si>
    <t xml:space="preserve">  其他卫生健康支出</t>
  </si>
  <si>
    <t xml:space="preserve">    其他卫生健康支出</t>
  </si>
  <si>
    <t>较年初预算增长主要原因：
一是传统泥头车淘汰奖励8.4亿元、公交节能环保类补贴48.7亿元、巡游出租车电动化补贴12.5亿元等支出，根据财政部科目规定从“交通运输支出”调整至“节能环保支出”。
二是根据资金实际使用方向，工商业用电降成本从“科学技术支出”调整至“节能环保支出”。
三是支持实施“深圳蓝”可持续行动计划，统筹追加老旧高排放汽车提前淘汰补贴资金9.6亿元。</t>
  </si>
  <si>
    <t xml:space="preserve">  环境保护管理事务</t>
  </si>
  <si>
    <t>较年初预算增长主要原因：
机构改革后各区环保部门上收市局垂直管理，本年新增11个管理局及一家直属单位，由各区划转至市本级财政保障。</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</si>
  <si>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</si>
  <si>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</si>
  <si>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</si>
  <si>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</si>
  <si>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</si>
  <si>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</si>
  <si>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</si>
  <si>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较年初预算增长主要原因：
机构改革后各区环保部门上收市局垂直管理，深圳市“三线一单”生态环境管控体系构建、环境影响评价技术审查等项目支出，由各区划转至市本级财政保障。</t>
  </si>
  <si>
    <t xml:space="preserve">    建设项目环评审查与监督</t>
  </si>
  <si>
    <t xml:space="preserve">    核与辐射安全监督</t>
  </si>
  <si>
    <t xml:space="preserve">    其他环境监测与监察支出</t>
  </si>
  <si>
    <t xml:space="preserve">  污染防治</t>
  </si>
  <si>
    <t>较年初预算增长主要原因：
根据政府投资项目资金实际使用方向，将年初预算在“农林水支出”科目反映的项目调整至本科目支出，主要包括大空港新城区截流河综合治理工程、沙湾河流域水环境综合整治工程等。</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</si>
  <si>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</si>
  <si>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</si>
  <si>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</si>
  <si>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</si>
  <si>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</si>
  <si>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</si>
  <si>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</si>
  <si>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</si>
  <si>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较年初预算增长主要原因：
机构改革后各区环保部门上收市局垂直管理，陆域生态调查评估、生态保护红线勘界与标识系统布点规划等项目支出，由各区划转至市本级保障。</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</si>
  <si>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</si>
  <si>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</si>
  <si>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</si>
  <si>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</si>
  <si>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</si>
  <si>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</si>
  <si>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</si>
  <si>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</si>
  <si>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</si>
  <si>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</si>
  <si>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</si>
  <si>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</si>
  <si>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</si>
  <si>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</si>
  <si>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</si>
  <si>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</si>
  <si>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</si>
  <si>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</si>
  <si>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</si>
  <si>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</si>
  <si>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</si>
  <si>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</si>
  <si>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</si>
  <si>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</si>
  <si>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</si>
  <si>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</si>
  <si>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</si>
  <si>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较年初预算减少主要原因：
循环经济与节能减排专项资金相关支出减少。</t>
  </si>
  <si>
    <t xml:space="preserve">    能源节约利用</t>
  </si>
  <si>
    <t xml:space="preserve">  污染减排</t>
  </si>
  <si>
    <t>较年初预算增长主要原因：
一是市本级第二次预算调整，追加安排老旧车提前淘汰奖励补贴9.6亿元。
二是2019年部分项目从交通运输支出调整到至本科目下的其他污染减排支出反映，具体为传统泥头车淘汰奖励8.4亿元、公交补贴48.7亿元、巡游出租车电动化项目12.5亿元。</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</si>
  <si>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</si>
  <si>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</si>
  <si>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</si>
  <si>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</si>
  <si>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</si>
  <si>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</si>
  <si>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</si>
  <si>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</si>
  <si>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</si>
  <si>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</si>
  <si>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</si>
  <si>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</si>
  <si>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</si>
  <si>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</si>
  <si>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</si>
  <si>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</si>
  <si>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</si>
  <si>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</si>
  <si>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</si>
  <si>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</si>
  <si>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</si>
  <si>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较年初预算增长主要原因：
一是按照国务院关于推进财政资金统筹使用的规定，预算执行中分两次统筹进度慢的资金安排45亿元用于有关政策性基金等注资，列“城乡社区支出”。
二是市本级第二次预算调整安排深圳湾超级总部基地建设资金20亿元。
三是本级第二次预算调整安排深圳机场建设补助资金8亿元。</t>
  </si>
  <si>
    <t xml:space="preserve">  城乡社区管理事务</t>
  </si>
  <si>
    <t>较年初预算增长主要原因：
追加深圳市智慧城管建设信息化项目、住房租赁交易服务监管平台项目、公共住房基础信息平台项目等。</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</si>
  <si>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</si>
  <si>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</si>
  <si>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</si>
  <si>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</si>
  <si>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</si>
  <si>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</si>
  <si>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</si>
  <si>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</si>
  <si>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较年初预算增长主要原因：
新增前海管理局城乡社区规划与管理相关工作经费。</t>
  </si>
  <si>
    <t xml:space="preserve">    城乡社区规划与管理</t>
  </si>
  <si>
    <t xml:space="preserve">  城乡社区公共设施</t>
  </si>
  <si>
    <t>较年初预算增长主要原因：
一是按照国务院关于推进财政资金统筹使用的规定，预算执行中统筹进度慢的资金30亿元用于有关政策性基金等注资。
二是市本级第二次预算调整安排深圳湾超级总部基地建设资金20亿元。</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</si>
  <si>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</si>
  <si>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</si>
  <si>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</si>
  <si>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</si>
  <si>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</si>
  <si>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较年初预算增长主要原因：
新增安排市建设工程质量安全监管平台及试点应用项目经费。</t>
  </si>
  <si>
    <t xml:space="preserve">    建设市场管理与监督</t>
  </si>
  <si>
    <t xml:space="preserve">  其他城乡社区支出</t>
  </si>
  <si>
    <t>较年初预算增长主要原因：
一是按照国务院关于推进财政资金统筹使用的规定，预算执行中统筹进度慢的资金15亿元用于有关政策性基金等注资。
二是本级第二次预算调整安排深圳机场建设补助资金8亿元。</t>
  </si>
  <si>
    <t xml:space="preserve">    其他城乡社区支出</t>
  </si>
  <si>
    <t>较年初预算减少主要原因：
根据政府投资项目资金实际使用方向，将年初预算在“农林水支出”科目反映的项目调整至“节能环保”等科目支出。</t>
  </si>
  <si>
    <t xml:space="preserve">  农业</t>
  </si>
  <si>
    <t>较年初预算增长主要原因：
年初预算在“一般公共服务支出”中安排的事业发展支出，年中根据使用方向细化在本科目反映。</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</si>
  <si>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</si>
  <si>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</si>
  <si>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</si>
  <si>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</si>
  <si>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</si>
  <si>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</si>
  <si>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</si>
  <si>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</si>
  <si>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</si>
  <si>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</si>
  <si>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</si>
  <si>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</si>
  <si>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</si>
  <si>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</si>
  <si>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</si>
  <si>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</si>
  <si>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</si>
  <si>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</si>
  <si>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</si>
  <si>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</si>
  <si>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</si>
  <si>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较年初预算减少主要原因：
受机构改革等因素影响，自然保护区等管理以及其他林业和草原支出相关项目减少。</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</si>
  <si>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</si>
  <si>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</si>
  <si>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</si>
  <si>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</si>
  <si>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</si>
  <si>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</si>
  <si>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</si>
  <si>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</si>
  <si>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</si>
  <si>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</si>
  <si>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</si>
  <si>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</si>
  <si>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</si>
  <si>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</si>
  <si>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</si>
  <si>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</si>
  <si>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</si>
  <si>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</si>
  <si>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</si>
  <si>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</si>
  <si>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</si>
  <si>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</si>
  <si>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较年初预算减少主要原因：
根据政府投资项目资金实际使用方向，将年初预算在“水利”科目反映的项目调整至“节能环保”等科目支出。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</si>
  <si>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</si>
  <si>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</si>
  <si>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</si>
  <si>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</si>
  <si>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</si>
  <si>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</si>
  <si>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</si>
  <si>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</si>
  <si>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</si>
  <si>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</si>
  <si>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</si>
  <si>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</si>
  <si>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</si>
  <si>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</si>
  <si>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</si>
  <si>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</si>
  <si>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</si>
  <si>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</si>
  <si>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</si>
  <si>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</si>
  <si>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</si>
  <si>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</si>
  <si>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</si>
  <si>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</si>
  <si>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</si>
  <si>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</si>
  <si>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</si>
  <si>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</si>
  <si>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</si>
  <si>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</si>
  <si>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</si>
  <si>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</si>
  <si>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</si>
  <si>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</si>
  <si>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</si>
  <si>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</si>
  <si>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</si>
  <si>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</si>
  <si>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</si>
  <si>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</si>
  <si>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</si>
  <si>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</si>
  <si>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</si>
  <si>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</si>
  <si>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</si>
  <si>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</si>
  <si>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</si>
  <si>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</si>
  <si>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</si>
  <si>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</si>
  <si>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</si>
  <si>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</si>
  <si>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</si>
  <si>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</si>
  <si>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</si>
  <si>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</si>
  <si>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</si>
  <si>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</si>
  <si>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</si>
  <si>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</si>
  <si>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较年初预算增长主要原因：
财政部下达2019年渔业发展与船舶报废拆解更新补助资金1.2亿元。与此同时，经济贸易和信息化发展专项资金（农业发展领域）未全部形成支出，存在结余。</t>
  </si>
  <si>
    <t xml:space="preserve">    化解其他公益性乡村债务支出</t>
  </si>
  <si>
    <t xml:space="preserve">    其他农林水支出</t>
  </si>
  <si>
    <t>较年初预算减少主要原因：
传统泥头车淘汰奖励、巡游出租车电动化补贴、公交补贴等支出，年中根据实际使用方向调整到“节能环保支出”反映。</t>
  </si>
  <si>
    <t xml:space="preserve">  公路水路运输</t>
  </si>
  <si>
    <t>较年初预算减少主要原因：
传统泥头车淘汰奖励、巡游出租车电动化补贴等支出，年中根据实际使用方向调整到“节能环保支出”反映。</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</si>
  <si>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</si>
  <si>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</si>
  <si>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</si>
  <si>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</si>
  <si>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</si>
  <si>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</si>
  <si>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</si>
  <si>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</si>
  <si>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</si>
  <si>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</si>
  <si>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</si>
  <si>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</si>
  <si>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</si>
  <si>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</si>
  <si>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</si>
  <si>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</si>
  <si>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</si>
  <si>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</si>
  <si>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</si>
  <si>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</si>
  <si>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</si>
  <si>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</si>
  <si>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</si>
  <si>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</si>
  <si>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</si>
  <si>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</si>
  <si>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</si>
  <si>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较年初预算增长主要原因：
追加安排深圳机场国际客运新航点资助资金3.8亿元，深圳机场建设补助资金2亿元等。</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</si>
  <si>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</si>
  <si>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</si>
  <si>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</si>
  <si>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</si>
  <si>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</si>
  <si>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</si>
  <si>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</si>
  <si>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</si>
  <si>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</si>
  <si>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</si>
  <si>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</si>
  <si>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</si>
  <si>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</si>
  <si>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</si>
  <si>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</si>
  <si>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</si>
  <si>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</si>
  <si>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</si>
  <si>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</si>
  <si>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</si>
  <si>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较年初预算减少主要原因：
公交补贴年中根据实际使用方向调整到“节能减排支出”反映。</t>
  </si>
  <si>
    <t xml:space="preserve">    公共交通运营补助</t>
  </si>
  <si>
    <t xml:space="preserve">    其他交通运输支出</t>
  </si>
  <si>
    <t>较年初预算减少主要原因：
一是年初预算安排战略性新兴产业、军民融合产业项目约9亿元，年中根据实际使用方向调整到“其他科学技术支出”科目反映。
二是年初预算安排市工信局专项资金2.3亿元，因项目审计后资助额度减少等原因，按照国务院关于推进财政资金统筹使用的规定，由财政统一收回调整用于其他亟需资金支持的项目。</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</si>
  <si>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</si>
  <si>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</si>
  <si>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</si>
  <si>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</si>
  <si>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</si>
  <si>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</si>
  <si>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</si>
  <si>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</si>
  <si>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</si>
  <si>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</si>
  <si>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</si>
  <si>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</si>
  <si>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</si>
  <si>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</si>
  <si>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</si>
  <si>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</si>
  <si>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</si>
  <si>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</si>
  <si>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</si>
  <si>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</si>
  <si>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</si>
  <si>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较年初预算增长主要原因：
政府投资项目支出增加。</t>
  </si>
  <si>
    <t xml:space="preserve">    其他建筑业支出</t>
  </si>
  <si>
    <t xml:space="preserve">  工业和信息产业监管</t>
  </si>
  <si>
    <t>较年初预算增长主要原因：
增加安排市工展馆、市无线电站项目经费。</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</si>
  <si>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</si>
  <si>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</si>
  <si>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</si>
  <si>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</si>
  <si>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</si>
  <si>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</si>
  <si>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</si>
  <si>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</si>
  <si>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</si>
  <si>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</si>
  <si>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</si>
  <si>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</si>
  <si>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</si>
  <si>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</si>
  <si>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</si>
  <si>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</si>
  <si>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</si>
  <si>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</si>
  <si>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</si>
  <si>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</si>
  <si>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</si>
  <si>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</si>
  <si>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</si>
  <si>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商业流通事务</t>
  </si>
  <si>
    <t>较年初预算减少主要原因：
收到各单位退回往年资金款项，相应冲减当年支出。</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</si>
  <si>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</si>
  <si>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</si>
  <si>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</si>
  <si>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</si>
  <si>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</si>
  <si>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</si>
  <si>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较年初预算增长主要原因：
年中中央下达外经贸发展资金预算。</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</si>
  <si>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</si>
  <si>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</si>
  <si>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</si>
  <si>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</si>
  <si>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</si>
  <si>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</si>
  <si>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较年初预算增长主要原因：
一是新增“7+3”类业态监管职能，相应增加监管经费。
二是成立市网贷风险处置实体化工作专班，追加相应工作经费。</t>
  </si>
  <si>
    <t xml:space="preserve">    安全防卫</t>
  </si>
  <si>
    <t xml:space="preserve">    金融部门其他行政支出</t>
  </si>
  <si>
    <t xml:space="preserve">  金融部门监管支出</t>
  </si>
  <si>
    <t>较年初预算增长主要原因：
增加安排金融监管部门补助经费。</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</si>
  <si>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</si>
  <si>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</si>
  <si>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</si>
  <si>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</si>
  <si>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</si>
  <si>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</si>
  <si>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</si>
  <si>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</si>
  <si>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</si>
  <si>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</si>
  <si>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</si>
  <si>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</si>
  <si>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</si>
  <si>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</si>
  <si>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</si>
  <si>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</si>
  <si>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</si>
  <si>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</si>
  <si>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</si>
  <si>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</si>
  <si>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</si>
  <si>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</si>
  <si>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</si>
  <si>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</si>
  <si>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</si>
  <si>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</si>
  <si>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</si>
  <si>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</si>
  <si>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自然资源事务</t>
  </si>
  <si>
    <t>较年初预算增长主要原因：
年初预算安排在“其他自然资源海洋气象等支出”的事业发展支出，年中根据使用方向细化在本科目反映。</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</si>
  <si>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</si>
  <si>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</si>
  <si>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</si>
  <si>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</si>
  <si>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</si>
  <si>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</si>
  <si>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</si>
  <si>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</si>
  <si>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</si>
  <si>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</si>
  <si>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</si>
  <si>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</si>
  <si>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</si>
  <si>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</si>
  <si>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</si>
  <si>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</si>
  <si>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</si>
  <si>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</si>
  <si>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</si>
  <si>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</si>
  <si>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</si>
  <si>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</si>
  <si>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</si>
  <si>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</si>
  <si>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</si>
  <si>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</si>
  <si>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</si>
  <si>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</si>
  <si>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</si>
  <si>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</si>
  <si>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</si>
  <si>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</si>
  <si>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</si>
  <si>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</si>
  <si>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</si>
  <si>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较年初预算增长主要原因：
预算执行中下达智慧气象服务系统等政府投资项目0.8亿元。</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</si>
  <si>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</si>
  <si>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</si>
  <si>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</si>
  <si>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</si>
  <si>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</si>
  <si>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</si>
  <si>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</si>
  <si>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</si>
  <si>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</si>
  <si>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</si>
  <si>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</si>
  <si>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</si>
  <si>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较年初预算减少主要原因：
年初预算安排在本科目的事业发展支出，年中根据实际使用方向细化到其他相关科目反映。</t>
  </si>
  <si>
    <t xml:space="preserve">    其他自然资源海洋气象等支出</t>
  </si>
  <si>
    <t>较年初预算减少主要原因：
年初预算安排的新引进人才租房和生活补贴从“住房保障支出”转列“一般公共服务—引进人才费用科目”支出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</si>
  <si>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</si>
  <si>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</si>
  <si>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</si>
  <si>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</si>
  <si>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</si>
  <si>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</si>
  <si>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</si>
  <si>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</si>
  <si>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</si>
  <si>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</si>
  <si>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</si>
  <si>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</si>
  <si>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</si>
  <si>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</si>
  <si>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</si>
  <si>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</si>
  <si>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</si>
  <si>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</si>
  <si>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</si>
  <si>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</si>
  <si>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</si>
  <si>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</si>
  <si>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</si>
  <si>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</si>
  <si>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</si>
  <si>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</si>
  <si>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</si>
  <si>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</si>
  <si>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</si>
  <si>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</si>
  <si>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</si>
  <si>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</si>
  <si>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</si>
  <si>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</si>
  <si>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</si>
  <si>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</si>
  <si>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</si>
  <si>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</si>
  <si>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</si>
  <si>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</si>
  <si>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</si>
  <si>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</si>
  <si>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</si>
  <si>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</si>
  <si>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</si>
  <si>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</si>
  <si>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</si>
  <si>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</si>
  <si>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</si>
  <si>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</si>
  <si>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</si>
  <si>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</si>
  <si>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</si>
  <si>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</si>
  <si>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</si>
  <si>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</si>
  <si>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</si>
  <si>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</si>
  <si>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</si>
  <si>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</si>
  <si>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</si>
  <si>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较年初预算减少主要原因：
年初预算安排的下坪场填埋场安全隐患治理应急抢险救灾工程项目根据实际使用方向调整至“节能环保”支出反映。</t>
  </si>
  <si>
    <t xml:space="preserve">  应急管理事务</t>
  </si>
  <si>
    <t>较年初预算减少主要原因：
一是年初预算安排的下坪场填埋场安全隐患治理应急抢险救灾工程8亿元根据实际使用方向调整至“节能环保”支出反映。
二是增加安排2019年安研院运营和公益性、事业性研究资金2亿元。增减相抵，较年初预算减少约6亿元。</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</si>
  <si>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</si>
  <si>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</si>
  <si>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</si>
  <si>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</si>
  <si>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</si>
  <si>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</si>
  <si>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</si>
  <si>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</si>
  <si>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较年初预算减少主要原因：
一是消防事务支出结余2亿元。
二是年初预算安排的消防应急救援政府投资项目未形成支出，结转至2020年安排。</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</si>
  <si>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</si>
  <si>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</si>
  <si>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</si>
  <si>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</si>
  <si>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</si>
  <si>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</si>
  <si>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</si>
  <si>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</si>
  <si>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</si>
  <si>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</si>
  <si>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</si>
  <si>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</si>
  <si>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</si>
  <si>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</si>
  <si>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</si>
  <si>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</si>
  <si>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</si>
  <si>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</si>
  <si>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</si>
  <si>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</si>
  <si>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较年初预算减少主要原因：
相关项目延期结题，未形成支出。</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</si>
  <si>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</si>
  <si>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</si>
  <si>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</si>
  <si>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</si>
  <si>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</si>
  <si>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</si>
  <si>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</si>
  <si>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</si>
  <si>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</si>
  <si>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</si>
  <si>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较年初预算减少主要原因：
年初预算安排的预备费支出，执行中根据实际使用方向列入具体支出科目。</t>
  </si>
  <si>
    <t>较年初预算减少主要原因：
年初预算安排的预算准备金、开办费等支出列为“其他支出”，执行中根据实际使用方向列入具体支出科目。</t>
  </si>
  <si>
    <t xml:space="preserve">  年初预留</t>
  </si>
  <si>
    <t>较年初预算减少主要原因：
2019年地方政府一般债债务余额减少，相应减少付息支出。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</si>
  <si>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</si>
  <si>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</si>
  <si>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</si>
  <si>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</si>
  <si>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</si>
  <si>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</si>
  <si>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</si>
  <si>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较年初预算减少主要原因：
根据2019年地方政府一般债发行规模，本级债务发行费支出较年初预算减少。</t>
  </si>
  <si>
    <t xml:space="preserve">  中央政府国内债务发行费用支出</t>
  </si>
  <si>
    <t xml:space="preserve">  中央政府国外债务发行费用支出</t>
  </si>
  <si>
    <t xml:space="preserve">  地方政府一般债务发行费用支出</t>
  </si>
  <si>
    <t xml:space="preserve">  补助下级支出</t>
  </si>
  <si>
    <t xml:space="preserve">  下级上解收入</t>
  </si>
  <si>
    <t xml:space="preserve">  债券转贷支出</t>
  </si>
  <si>
    <t>2019年深圳市市本级一般公共预算收入决算表（草案）</t>
  </si>
  <si>
    <t>2019年深圳市市本级一般公共预算支出决算表（草案）</t>
  </si>
  <si>
    <t>科目名称</t>
  </si>
  <si>
    <t>2018年决算数</t>
  </si>
  <si>
    <r>
      <t>201</t>
    </r>
    <r>
      <rPr>
        <b/>
        <sz val="12"/>
        <rFont val="宋体"/>
        <charset val="134"/>
      </rPr>
      <t>9</t>
    </r>
    <r>
      <rPr>
        <b/>
        <sz val="12"/>
        <rFont val="宋体"/>
        <charset val="134"/>
      </rPr>
      <t>年决算数</t>
    </r>
  </si>
  <si>
    <t>比2018年决算数增长</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</si>
  <si>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</si>
  <si>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</si>
  <si>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</si>
  <si>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</si>
  <si>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</si>
  <si>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</si>
  <si>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</si>
  <si>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</si>
  <si>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</si>
  <si>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</si>
  <si>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</si>
  <si>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</si>
  <si>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</si>
  <si>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</si>
  <si>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</si>
  <si>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</si>
  <si>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</si>
  <si>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</si>
  <si>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</si>
  <si>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</si>
  <si>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</si>
  <si>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</si>
  <si>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</si>
  <si>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</si>
  <si>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</si>
  <si>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</si>
  <si>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</si>
  <si>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</si>
  <si>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</si>
  <si>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</si>
  <si>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</si>
  <si>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</si>
  <si>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</si>
  <si>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</si>
  <si>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</si>
  <si>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</si>
  <si>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</si>
  <si>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</si>
  <si>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</si>
  <si>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</si>
  <si>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</si>
  <si>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</si>
  <si>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</si>
  <si>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</si>
  <si>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</si>
  <si>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</si>
  <si>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</si>
  <si>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</si>
  <si>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</si>
  <si>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</si>
  <si>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</si>
  <si>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</si>
  <si>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</si>
  <si>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</si>
  <si>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</si>
  <si>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</si>
  <si>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一般公共预算基本支出</t>
  </si>
  <si>
    <t>2019年深圳市市本级对各区税收返还和转移支付决算表（草案）</t>
  </si>
  <si>
    <t>项                目</t>
  </si>
  <si>
    <t>罗湖</t>
  </si>
  <si>
    <t>福田</t>
  </si>
  <si>
    <t>南山</t>
  </si>
  <si>
    <t>宝安</t>
  </si>
  <si>
    <t>龙岗</t>
  </si>
  <si>
    <t>盐田</t>
  </si>
  <si>
    <t>龙华</t>
  </si>
  <si>
    <t>坪山</t>
  </si>
  <si>
    <t>光明</t>
  </si>
  <si>
    <t>大鹏</t>
  </si>
  <si>
    <t>深汕合作区</t>
  </si>
  <si>
    <t>一、返还性支出</t>
  </si>
  <si>
    <t xml:space="preserve">      所得税基数返还支出</t>
  </si>
  <si>
    <t xml:space="preserve">      增值税基数返还支出</t>
  </si>
  <si>
    <t xml:space="preserve">      消费税基数返还支出</t>
  </si>
  <si>
    <t>二、一般性转移支付</t>
  </si>
  <si>
    <t xml:space="preserve"> 其中：中央定额结算补助</t>
  </si>
  <si>
    <t xml:space="preserve">      中央财政农业转移人口市民化补助</t>
  </si>
  <si>
    <t xml:space="preserve">      东深供水收入地方分成补助</t>
  </si>
  <si>
    <t xml:space="preserve">      第五轮体制结算定额补助</t>
  </si>
  <si>
    <t xml:space="preserve">      政府投资财力下放</t>
  </si>
  <si>
    <t xml:space="preserve">      大鹏新区生态转移支付</t>
  </si>
  <si>
    <t xml:space="preserve">      综合性国家科学中心建设</t>
  </si>
  <si>
    <t xml:space="preserve">      基层经费补助</t>
  </si>
  <si>
    <t xml:space="preserve">      市检察院职能改革经费基数划转</t>
  </si>
  <si>
    <t xml:space="preserve">      市规划和自然资源机构改革经费划转</t>
  </si>
  <si>
    <t xml:space="preserve">      民生微实事补助(2018-2020年)</t>
  </si>
  <si>
    <t xml:space="preserve">      环境品质提升项目支持资金</t>
  </si>
  <si>
    <t xml:space="preserve">      道路品质提升项目支持资金</t>
  </si>
  <si>
    <t xml:space="preserve">      城市绿化补贴（2019年）</t>
  </si>
  <si>
    <t xml:space="preserve">      大企业跨区迁移补偿（2016-2018年）</t>
  </si>
  <si>
    <t xml:space="preserve">      迈瑞持股平台分担资金</t>
  </si>
  <si>
    <t xml:space="preserve">      其他一般性转移支付</t>
  </si>
  <si>
    <t>三、专项转移支付</t>
  </si>
  <si>
    <t xml:space="preserve">      中央补助</t>
  </si>
  <si>
    <t xml:space="preserve">      省补助</t>
  </si>
  <si>
    <t xml:space="preserve">      市补助</t>
  </si>
  <si>
    <t>四、市本级对各区转移支付总计</t>
  </si>
  <si>
    <t>2019年深圳市地方政府债务限额及余额情况表（草案）</t>
  </si>
  <si>
    <t>单位：亿元</t>
  </si>
  <si>
    <t>地   区</t>
  </si>
  <si>
    <t>2019年债务限额</t>
  </si>
  <si>
    <t>2019年债务余额</t>
  </si>
  <si>
    <t>小计</t>
  </si>
  <si>
    <t>一般债务</t>
  </si>
  <si>
    <t>专项债务</t>
  </si>
  <si>
    <t xml:space="preserve">  深圳市</t>
  </si>
  <si>
    <t xml:space="preserve">    深圳市本级</t>
  </si>
  <si>
    <t xml:space="preserve">    罗湖区</t>
  </si>
  <si>
    <t xml:space="preserve">    盐田区</t>
  </si>
  <si>
    <t xml:space="preserve">    福田区</t>
  </si>
  <si>
    <t xml:space="preserve">    南山区</t>
  </si>
  <si>
    <t xml:space="preserve">    宝安区</t>
  </si>
  <si>
    <t xml:space="preserve">    龙岗区</t>
  </si>
  <si>
    <t xml:space="preserve">    龙华区</t>
  </si>
  <si>
    <t xml:space="preserve">    坪山区</t>
  </si>
  <si>
    <t xml:space="preserve">    光明区</t>
  </si>
  <si>
    <t>项目</t>
  </si>
  <si>
    <t>预算数</t>
  </si>
  <si>
    <t>执行数</t>
  </si>
  <si>
    <t>一、2018年末地方政府一般债务余额实际数</t>
  </si>
  <si>
    <t>二、2019年末地方政府一般债务余额限额</t>
  </si>
  <si>
    <t>三、2019年地方政府一般债务发行额</t>
  </si>
  <si>
    <t xml:space="preserve">    中央转贷地方的国际金融组织和外国政府贷款</t>
  </si>
  <si>
    <t xml:space="preserve">    2019年地方政府一般债券发行额</t>
  </si>
  <si>
    <t>四、2019年地方政府一般债务还本额</t>
  </si>
  <si>
    <t>五、2019年末地方政府一般债务余额执行数</t>
  </si>
  <si>
    <t>2019年深圳市地方政府债券使用情况表（草案）</t>
  </si>
  <si>
    <t>区划</t>
  </si>
  <si>
    <t>项目名称</t>
  </si>
  <si>
    <t>项目编号</t>
  </si>
  <si>
    <t>项目领域</t>
  </si>
  <si>
    <t>项目主管部门</t>
  </si>
  <si>
    <t>项目实施单位</t>
  </si>
  <si>
    <t>债券性质</t>
  </si>
  <si>
    <t>债券规模</t>
  </si>
  <si>
    <t>发行时间（年/月）</t>
  </si>
  <si>
    <t>市本级</t>
  </si>
  <si>
    <t>妈湾跨海通道（月亮湾大道-沿江高速）工程</t>
  </si>
  <si>
    <t>P18440300-0014</t>
  </si>
  <si>
    <t>其他公路</t>
  </si>
  <si>
    <t>深圳市交通运输局</t>
  </si>
  <si>
    <t>深圳市交通公用设施建设中心</t>
  </si>
  <si>
    <t>一般债券</t>
  </si>
  <si>
    <t>横岭水质净化厂二期提标改造工程、龙华水质净化厂二期提标改造工程</t>
  </si>
  <si>
    <t>P18440300-0002/
P18440300-0003</t>
  </si>
  <si>
    <t>城镇污水垃圾处理</t>
  </si>
  <si>
    <t>深圳市水务局</t>
  </si>
  <si>
    <t>深圳北控创新投资有限公司/深圳市兴蓉环境发展有限责任公司</t>
  </si>
  <si>
    <t>其他自平衡专项债券</t>
  </si>
  <si>
    <t>深圳市城市轨道交通14号线</t>
  </si>
  <si>
    <t>PROJ440300318001-00000001</t>
  </si>
  <si>
    <t>城市轨道交通</t>
  </si>
  <si>
    <t>深圳市轨道办</t>
  </si>
  <si>
    <t>深圳市地铁集团</t>
  </si>
  <si>
    <t>深圳机场卫星厅项目</t>
  </si>
  <si>
    <t>P18440300-0005</t>
  </si>
  <si>
    <t>机场</t>
  </si>
  <si>
    <t>深圳市机场集团</t>
  </si>
  <si>
    <t>福田区</t>
  </si>
  <si>
    <t>石岩（福田）保障性住房项目、天健安托山项目、天健天骄北庐项目</t>
  </si>
  <si>
    <t>P19440304-0003</t>
  </si>
  <si>
    <t>保障性住房</t>
  </si>
  <si>
    <t>福田区人民政府</t>
  </si>
  <si>
    <t>福田区住房和建设局</t>
  </si>
  <si>
    <t>福田区公立医院专项债券项目</t>
  </si>
  <si>
    <t>P19440304-0001</t>
  </si>
  <si>
    <t>卫生健康</t>
  </si>
  <si>
    <t>中山大学附属第八医院、广州中医药大学深圳医院、福田区第二人民医院</t>
  </si>
  <si>
    <t>福田区治水提质专项债券项目</t>
  </si>
  <si>
    <t>P19440304-0002</t>
  </si>
  <si>
    <t>福田区环境保护和水务局</t>
  </si>
  <si>
    <t>罗湖区</t>
  </si>
  <si>
    <t>“治水提质”专项债</t>
  </si>
  <si>
    <t>P18440303-0002</t>
  </si>
  <si>
    <t>罗湖区人民政府</t>
  </si>
  <si>
    <t>罗湖区环境保护和水务局、罗湖区建筑工务局</t>
  </si>
  <si>
    <t>盐田区</t>
  </si>
  <si>
    <t>盐田三村、四村和西山吓村整体搬迁</t>
  </si>
  <si>
    <t>P13440308-0001</t>
  </si>
  <si>
    <t>城镇老旧小区改造</t>
  </si>
  <si>
    <t>盐田区人民政府</t>
  </si>
  <si>
    <t>盐田区城市更新和土地整备局</t>
  </si>
  <si>
    <t>龙华区</t>
  </si>
  <si>
    <t>区综合医院项目</t>
  </si>
  <si>
    <t>P18440309-0004/
P18440309-0016</t>
  </si>
  <si>
    <t>龙华区人民政府</t>
  </si>
  <si>
    <t>龙华区卫生健康局</t>
  </si>
  <si>
    <t>华盛峰荟名庭、保利悦都、澜汇居、玫瑰苑、佳华领域广场（一期）、尚峻花园、阳基御龙山家园</t>
  </si>
  <si>
    <t>P18440309-0005</t>
  </si>
  <si>
    <t>龙华区住房和建设局</t>
  </si>
  <si>
    <t>坪山区</t>
  </si>
  <si>
    <t>生物医药加速器二期项目和新能源（汽车）产业基地中部启动区项目</t>
  </si>
  <si>
    <t>P18440310-0017</t>
  </si>
  <si>
    <t>产业园区基础设施</t>
  </si>
  <si>
    <t>坪山区人民政府</t>
  </si>
  <si>
    <t>深圳市坪山区产业投资服务有限公司</t>
  </si>
  <si>
    <t>坪山区治水提质项目</t>
  </si>
  <si>
    <t>P17440310-0015</t>
  </si>
  <si>
    <t>深圳市坪山区城市建设投资有限公司</t>
  </si>
  <si>
    <t>光明区</t>
  </si>
  <si>
    <t>治水提质项目</t>
  </si>
  <si>
    <t>P18440311-0002/
P18440311-0003/
P18440311-0005</t>
  </si>
  <si>
    <t>光明区人民政府</t>
  </si>
  <si>
    <t>光明区环保水务局</t>
  </si>
  <si>
    <t>城中村综合治理工程、无物业小区综合治理项目</t>
  </si>
  <si>
    <t>P19440303-0001/
P18440303-0005</t>
  </si>
  <si>
    <t>罗湖区住房和建设局、罗湖区建筑工务署</t>
  </si>
  <si>
    <t>宝安区</t>
  </si>
  <si>
    <t>宝安区水污染治理项目</t>
  </si>
  <si>
    <t>P18440306-0004</t>
  </si>
  <si>
    <t>宝安区人民政府</t>
  </si>
  <si>
    <t>宝安区水务局</t>
  </si>
  <si>
    <t>龙岗区</t>
  </si>
  <si>
    <t>2019年龙岗区龙岗河流域、观澜河流域、深圳河流域消除黑臭及河流水质保障工程项目</t>
  </si>
  <si>
    <t>P18440307-0001</t>
  </si>
  <si>
    <t>龙岗区人民政府</t>
  </si>
  <si>
    <t>龙岗区水务局</t>
  </si>
  <si>
    <t>坪山区水污染治理项目</t>
  </si>
  <si>
    <t>P18440310-0018</t>
  </si>
  <si>
    <t>坪山区水务局</t>
  </si>
  <si>
    <t>水污染治理项目</t>
  </si>
  <si>
    <t>光明区建筑工务署</t>
  </si>
  <si>
    <t>观澜街道的小区正本清源改造工程</t>
  </si>
  <si>
    <t>P18440309-0003</t>
  </si>
  <si>
    <t>龙华区水务局</t>
  </si>
  <si>
    <t>坪山区土地储备项目</t>
  </si>
  <si>
    <t>P15440310-0012</t>
  </si>
  <si>
    <t>土地储备</t>
  </si>
  <si>
    <t>坪山区城市更新和土地整备局</t>
  </si>
  <si>
    <t>土地储备专项债券</t>
  </si>
  <si>
    <t>凤凰牛场周边地块项目</t>
  </si>
  <si>
    <t>P19440311-0007</t>
  </si>
  <si>
    <t>光明区城市更新和土地整备局</t>
  </si>
  <si>
    <t>福田区棚户区改造债券项目</t>
  </si>
  <si>
    <t>P19440304-0004</t>
  </si>
  <si>
    <t>棚户区改造</t>
  </si>
  <si>
    <t>棚改专项债券</t>
  </si>
  <si>
    <t>2019年深圳市地方政府债务发行及还本付息情况表（草案）</t>
  </si>
  <si>
    <t>全市</t>
  </si>
  <si>
    <t>其中：市本级</t>
  </si>
  <si>
    <t>一、2018年末地方政府债务余额</t>
  </si>
  <si>
    <t xml:space="preserve">  其中：一般债务</t>
  </si>
  <si>
    <t xml:space="preserve">        专项债务</t>
  </si>
  <si>
    <t>二、2018年地方政府债务限额</t>
  </si>
  <si>
    <t>三、2019年地方政府债务发行决算数</t>
  </si>
  <si>
    <t xml:space="preserve">  其中：新增一般债券发行额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</si>
  <si>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</si>
  <si>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</si>
  <si>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</si>
  <si>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</si>
  <si>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</si>
  <si>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</si>
  <si>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四、2019年地方政府债务还本决算数</t>
  </si>
  <si>
    <t>五、2019年地方政府债务付息决算数</t>
  </si>
  <si>
    <t>六、2019年末地方政府债务余额决算数</t>
  </si>
  <si>
    <t>七、2019年地方政府债务限额</t>
  </si>
  <si>
    <t>第二部分：政府性基金决算表</t>
  </si>
  <si>
    <t>2019年深圳市市本级政府性基金收支决算表(草案)</t>
  </si>
  <si>
    <t>科目</t>
  </si>
  <si>
    <t>完成调整
预算数%</t>
  </si>
  <si>
    <t>比2018年
决算数增长%</t>
  </si>
  <si>
    <t>一、港口建设费收入</t>
  </si>
  <si>
    <t>一、文化体育与传媒支出</t>
  </si>
  <si>
    <t>二、新型墙体材料专项基金收入</t>
  </si>
  <si>
    <t xml:space="preserve">  国家电影事业发展专项资金及对应专项债务收入安排的支出</t>
  </si>
  <si>
    <t>三、城市公用事业附加收入</t>
  </si>
  <si>
    <t xml:space="preserve">    其他国家电影事业发展专项资金支出</t>
  </si>
  <si>
    <t>四、国有土地收益基金收入</t>
  </si>
  <si>
    <t>二、城乡社区支出</t>
  </si>
  <si>
    <t>五、农业土地开发资金收入</t>
  </si>
  <si>
    <t xml:space="preserve">  国有土地使用权出让收入及对应专项债务收入安排的支出</t>
  </si>
  <si>
    <t>六、国有土地使用权出让收入</t>
  </si>
  <si>
    <t xml:space="preserve">    征地和拆迁补偿支出</t>
  </si>
  <si>
    <t xml:space="preserve">      土地出让价款收入</t>
  </si>
  <si>
    <t xml:space="preserve">    土地开发支出</t>
  </si>
  <si>
    <t xml:space="preserve">      补缴的土地价款</t>
  </si>
  <si>
    <t xml:space="preserve">    城市建设支出</t>
  </si>
  <si>
    <t xml:space="preserve">      划拨土地收入</t>
  </si>
  <si>
    <t xml:space="preserve">    农村基础设施建设支出</t>
  </si>
  <si>
    <t xml:space="preserve">      缴纳新增建设用地土地有偿使用费</t>
  </si>
  <si>
    <t xml:space="preserve">    补助被征地农民支出</t>
  </si>
  <si>
    <t xml:space="preserve">      其他土地出让收入</t>
  </si>
  <si>
    <t xml:space="preserve">    土地出让业务支出</t>
  </si>
  <si>
    <t>七、彩票公益金收入</t>
  </si>
  <si>
    <t xml:space="preserve">    廉租住房支出</t>
  </si>
  <si>
    <t xml:space="preserve">       福利彩票公益金收入</t>
  </si>
  <si>
    <t xml:space="preserve">    支付破产或改制企业职工安置费</t>
  </si>
  <si>
    <t xml:space="preserve">       体育彩票公益金收入</t>
  </si>
  <si>
    <t xml:space="preserve">    棚户区改造支出</t>
  </si>
  <si>
    <t>八、污水处理费收入</t>
  </si>
  <si>
    <t xml:space="preserve">    公共租赁住房支出</t>
  </si>
  <si>
    <t>九、彩票发行机构和彩票销售机构的业务费用</t>
  </si>
  <si>
    <t xml:space="preserve">  　　　福利彩票销售机构的业务费用</t>
  </si>
  <si>
    <t xml:space="preserve">    其他国有土地使用权出让收入安排的支出</t>
  </si>
  <si>
    <t>十、专项债券对应项目专项收入</t>
  </si>
  <si>
    <t xml:space="preserve">  城市公用事业附加及对应专项债务收入安排的支出</t>
  </si>
  <si>
    <t>十一、其他政府性基金收入</t>
  </si>
  <si>
    <t xml:space="preserve">  国有土地收益基金及对应专项债务收入安排的支出</t>
  </si>
  <si>
    <t xml:space="preserve">    其他国有土地收益基金支出</t>
  </si>
  <si>
    <t xml:space="preserve">  农业土地开发资金及对应专项债务收入安排的支出</t>
  </si>
  <si>
    <t xml:space="preserve">  污水处理费及对应专项债务收入安排的支出</t>
  </si>
  <si>
    <t xml:space="preserve">    污水处理设施建设和运营</t>
  </si>
  <si>
    <t>三、交通运输支出</t>
  </si>
  <si>
    <t xml:space="preserve">  港口建设费及对应专项债务收入安排的支出</t>
  </si>
  <si>
    <t xml:space="preserve">    航运保障系统建设</t>
  </si>
  <si>
    <t xml:space="preserve">    其他港口建设费安排的支出</t>
  </si>
  <si>
    <t xml:space="preserve">  民航发展基金支出</t>
  </si>
  <si>
    <t xml:space="preserve">    民航机场建设</t>
  </si>
  <si>
    <t xml:space="preserve">    其他民航发展基金支出</t>
  </si>
  <si>
    <t>四、其他支出</t>
  </si>
  <si>
    <t xml:space="preserve">  其他政府性基金及对应专项债务收入安排的支出</t>
  </si>
  <si>
    <t xml:space="preserve">  彩票发行销售机构业务费安排的支出</t>
  </si>
  <si>
    <t xml:space="preserve">    福利彩票销售机构的业务费支出</t>
  </si>
  <si>
    <t xml:space="preserve">    体育彩票销售机构的业务费支出</t>
  </si>
  <si>
    <t xml:space="preserve">  彩票公益金及对应专项债务收入安排的支出</t>
  </si>
  <si>
    <t xml:space="preserve">    用于社会福利的彩票公益金支出</t>
  </si>
  <si>
    <t xml:space="preserve">    用于体育事业的彩票公益金支出</t>
  </si>
  <si>
    <t xml:space="preserve">    用于残疾人事业的彩票公益金支出</t>
  </si>
  <si>
    <t>五、债务付息支出</t>
  </si>
  <si>
    <t xml:space="preserve">  地方政府专项债务付息支出</t>
  </si>
  <si>
    <t xml:space="preserve">    其他地方自行试点项目收益专项债券付息支出</t>
  </si>
  <si>
    <t>六、债务发行费用支出</t>
  </si>
  <si>
    <t xml:space="preserve">  地方政府专项债务发行费用支出</t>
  </si>
  <si>
    <t xml:space="preserve">    国有土地使用权出让金债务发行费用支出</t>
  </si>
  <si>
    <t>本年基金收入小计</t>
  </si>
  <si>
    <t xml:space="preserve">    其他地方自行试点项目收益专项债券发行费用支出</t>
  </si>
  <si>
    <t>本年基金支出小计</t>
  </si>
  <si>
    <t>上级补助收入</t>
  </si>
  <si>
    <t>下级上解收入</t>
  </si>
  <si>
    <t>补助下级支出</t>
  </si>
  <si>
    <t>上年结余</t>
  </si>
  <si>
    <t>上解上级支出</t>
  </si>
  <si>
    <t>债务收入</t>
  </si>
  <si>
    <t>调出资金</t>
  </si>
  <si>
    <t>省补助计划单列市收入</t>
  </si>
  <si>
    <t>债务转贷支出</t>
  </si>
  <si>
    <t>调入资金</t>
  </si>
  <si>
    <t>基金滚存结余</t>
  </si>
  <si>
    <t>基金收入总计</t>
  </si>
  <si>
    <t>基金支出总计</t>
  </si>
  <si>
    <t>2019年深圳市市本级政府性基金收入决算表(草案)</t>
  </si>
  <si>
    <t>2019年深圳市市本级政府性基金支出决算表(草案)</t>
  </si>
  <si>
    <t>2019年深圳市市本级政府性基金对区转移支付情况表（草案）</t>
  </si>
  <si>
    <t>序号</t>
  </si>
  <si>
    <t>分区</t>
  </si>
  <si>
    <t>2019年预算</t>
  </si>
  <si>
    <t>2019年决算</t>
  </si>
  <si>
    <t>决算数为预算数的%</t>
  </si>
  <si>
    <t>南山区</t>
  </si>
  <si>
    <t>大鹏新区</t>
  </si>
  <si>
    <t>合计</t>
  </si>
  <si>
    <t>2019年深圳市市本级国土基金对区转移支付情况表（草案）</t>
  </si>
  <si>
    <t>一、2018年末地方政府专项债务余额实际数</t>
  </si>
  <si>
    <t>二、2019年末地方政府专项债务余额限额</t>
  </si>
  <si>
    <t>三、2019年地方政府专项债务发行额</t>
  </si>
  <si>
    <t>四、2019年地方政府专项债务还本额</t>
  </si>
  <si>
    <t>五、2019年末地方政府专项债务余额执行数</t>
  </si>
  <si>
    <t>第三部分：国有资本经营决算表</t>
  </si>
  <si>
    <t>单位:万元</t>
  </si>
  <si>
    <t>预算科目</t>
  </si>
  <si>
    <t>决算数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</si>
  <si>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</si>
  <si>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</si>
  <si>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</si>
  <si>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</si>
  <si>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</si>
  <si>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</si>
  <si>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</si>
  <si>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</si>
  <si>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</si>
  <si>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</si>
  <si>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 年 收 入 合 计</t>
  </si>
  <si>
    <t>本 年 支 出 合 计</t>
  </si>
  <si>
    <t>年终结余</t>
  </si>
  <si>
    <t>收  入  总  计</t>
  </si>
  <si>
    <t>支  出  总  计</t>
  </si>
  <si>
    <t>2019年深圳市市本级国有资本经营收支决算明细表（草案）</t>
  </si>
  <si>
    <t>2019年决算数</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</si>
  <si>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</si>
  <si>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</si>
  <si>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</si>
  <si>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</si>
  <si>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</si>
  <si>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</si>
  <si>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</si>
  <si>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</si>
  <si>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</si>
  <si>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</si>
  <si>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</si>
  <si>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</si>
  <si>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</si>
  <si>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</si>
  <si>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</si>
  <si>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</si>
  <si>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</si>
  <si>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</si>
  <si>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</si>
  <si>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</si>
  <si>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</si>
  <si>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</si>
  <si>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</si>
  <si>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</si>
  <si>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</si>
  <si>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</si>
  <si>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</si>
  <si>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</si>
  <si>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</si>
  <si>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</si>
  <si>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</si>
  <si>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</si>
  <si>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</si>
  <si>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</si>
  <si>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</si>
  <si>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</si>
  <si>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</si>
  <si>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</si>
  <si>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</si>
  <si>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</si>
  <si>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</si>
  <si>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</si>
  <si>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</si>
  <si>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</si>
  <si>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</si>
  <si>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</si>
  <si>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</si>
  <si>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</si>
  <si>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</si>
  <si>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</si>
  <si>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</si>
  <si>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</si>
  <si>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</si>
  <si>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</si>
  <si>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</si>
  <si>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</si>
  <si>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</si>
  <si>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</si>
  <si>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</si>
  <si>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</si>
  <si>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</si>
  <si>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</si>
  <si>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</si>
  <si>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</si>
  <si>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</si>
  <si>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第四部分：社会保险基金决算表（全国险种）</t>
  </si>
  <si>
    <t>2019年社会保险基金资产负债表（全国险种）</t>
  </si>
  <si>
    <t>社决01表</t>
  </si>
  <si>
    <t>深圳市</t>
  </si>
  <si>
    <t>单位：元</t>
  </si>
  <si>
    <t>项      目</t>
  </si>
  <si>
    <t>合      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</si>
  <si>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</si>
  <si>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</si>
  <si>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</si>
  <si>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</si>
  <si>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</si>
  <si>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</si>
  <si>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</si>
  <si>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</si>
  <si>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年初数</t>
  </si>
  <si>
    <t>年末数</t>
  </si>
  <si>
    <t>一、资产</t>
  </si>
  <si>
    <t xml:space="preserve">    库存现金</t>
  </si>
  <si>
    <t xml:space="preserve">    支出户存款</t>
  </si>
  <si>
    <t xml:space="preserve">    财政专户存款</t>
  </si>
  <si>
    <t xml:space="preserve">    暂付款</t>
  </si>
  <si>
    <t xml:space="preserve">    债券投资</t>
  </si>
  <si>
    <t xml:space="preserve">    委托投资</t>
  </si>
  <si>
    <t>×</t>
  </si>
  <si>
    <t>二、负债</t>
  </si>
  <si>
    <t xml:space="preserve">    借入款项</t>
  </si>
  <si>
    <t xml:space="preserve">    暂收款</t>
  </si>
  <si>
    <t>三、基金</t>
  </si>
  <si>
    <t>2019年社会保险基金决算收支总表（全国险种）</t>
  </si>
  <si>
    <t>社决02表</t>
  </si>
  <si>
    <t>项        目</t>
  </si>
  <si>
    <t>企业职工基本
养老保险基金</t>
  </si>
  <si>
    <t>城乡居民基本
养老保险基金</t>
  </si>
  <si>
    <t>机关事业单位基本
养老保险基金</t>
  </si>
  <si>
    <t>职工基本医疗
保险基金</t>
  </si>
  <si>
    <t>城乡居民基本
医疗保险基金</t>
  </si>
  <si>
    <t>一、收入</t>
  </si>
  <si>
    <t xml:space="preserve">    其中：1.社会保险费收入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</si>
  <si>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</si>
  <si>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</si>
  <si>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</si>
  <si>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</si>
  <si>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</si>
  <si>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</si>
  <si>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</si>
  <si>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二、支出</t>
  </si>
  <si>
    <t xml:space="preserve">    其中：1.社会保险待遇支出</t>
  </si>
  <si>
    <t xml:space="preserve">          2.其他支出</t>
  </si>
  <si>
    <t xml:space="preserve">          3.转移支出</t>
  </si>
  <si>
    <t xml:space="preserve">          4.中央调剂基金支出(中央专用)</t>
  </si>
  <si>
    <t xml:space="preserve">          5.中央调剂资金支出(省级专用)</t>
  </si>
  <si>
    <t>三、本年收支结余</t>
  </si>
  <si>
    <t>四、年末滚存结余</t>
  </si>
  <si>
    <t>险种</t>
  </si>
  <si>
    <r>
      <rPr>
        <b/>
        <sz val="11"/>
        <rFont val="宋体"/>
        <charset val="134"/>
      </rPr>
      <t>决算</t>
    </r>
    <r>
      <rPr>
        <b/>
        <sz val="11"/>
        <rFont val="宋体"/>
        <charset val="134"/>
      </rPr>
      <t>数</t>
    </r>
  </si>
  <si>
    <t>总    计</t>
  </si>
  <si>
    <r>
      <t>决算</t>
    </r>
    <r>
      <rPr>
        <b/>
        <sz val="11"/>
        <rFont val="宋体"/>
        <charset val="134"/>
      </rPr>
      <t>数</t>
    </r>
  </si>
  <si>
    <t>2019年企业职工基本养老保险基金收支表</t>
  </si>
  <si>
    <t xml:space="preserve">   社决03表</t>
  </si>
  <si>
    <t>金      额</t>
  </si>
  <si>
    <t>一、基本养老保险费收入</t>
  </si>
  <si>
    <t>一、基本养老金支出</t>
  </si>
  <si>
    <t>二、利息收入</t>
  </si>
  <si>
    <t xml:space="preserve">    其中：离休金支出</t>
  </si>
  <si>
    <t xml:space="preserve">三、财政补贴收入 </t>
  </si>
  <si>
    <t>二、医疗补助金支出</t>
  </si>
  <si>
    <t>四、委托投资收益</t>
  </si>
  <si>
    <t>三、丧葬补助金和抚恤金支出</t>
  </si>
  <si>
    <t>五、其他收入</t>
  </si>
  <si>
    <t>六、转移收入</t>
  </si>
  <si>
    <t>五、转移支出</t>
  </si>
  <si>
    <t>七、本年收入小计</t>
  </si>
  <si>
    <t>六、本年支出小计</t>
  </si>
  <si>
    <t>八、上级补助收入</t>
  </si>
  <si>
    <t>七、补助下级支出</t>
  </si>
  <si>
    <t xml:space="preserve">    其中：中央调剂资金收入(省级专用)</t>
  </si>
  <si>
    <t xml:space="preserve">    其中：中央调剂基金支出(中央专用)</t>
  </si>
  <si>
    <t>九、下级上解收入</t>
  </si>
  <si>
    <t>八、上解上级支出</t>
  </si>
  <si>
    <t xml:space="preserve">    其中：中央调剂基金收入(中央专用)</t>
  </si>
  <si>
    <t xml:space="preserve">    其中：中央调剂资金支出(省级专用)</t>
  </si>
  <si>
    <t>十、本年收入合计</t>
  </si>
  <si>
    <t>九、本年支出合计</t>
  </si>
  <si>
    <t>十、本年收支结余</t>
  </si>
  <si>
    <t>十一、上年结余</t>
  </si>
  <si>
    <t>十一、年末滚存结余</t>
  </si>
  <si>
    <t>总   计</t>
  </si>
  <si>
    <t>2019年城乡居民基本养老保险基金收支表</t>
  </si>
  <si>
    <t>社决04表</t>
  </si>
  <si>
    <t>项          目</t>
  </si>
  <si>
    <t>金额</t>
  </si>
  <si>
    <t>一、个人缴费收入</t>
  </si>
  <si>
    <t>一、基础养老金支出</t>
  </si>
  <si>
    <t xml:space="preserve">    其中：财政对困难人员代缴收入</t>
  </si>
  <si>
    <t>二、个人账户养老金支出</t>
  </si>
  <si>
    <t>二、集体补助收入</t>
  </si>
  <si>
    <t>三、丧葬补助金支出</t>
  </si>
  <si>
    <t>三、利息收入</t>
  </si>
  <si>
    <t>四、财政补贴收入</t>
  </si>
  <si>
    <t xml:space="preserve">    其中：财政对基础养老金的补贴</t>
  </si>
  <si>
    <t xml:space="preserve">          财政对个人缴费的补贴</t>
  </si>
  <si>
    <t>五、委托投资收益</t>
  </si>
  <si>
    <t>六、其他收入</t>
  </si>
  <si>
    <t>七、转移收入</t>
  </si>
  <si>
    <t>八、本年收入小计</t>
  </si>
  <si>
    <t>九、上级补助收入</t>
  </si>
  <si>
    <t>十、下级上解收入</t>
  </si>
  <si>
    <t>十一、本年收入合计</t>
  </si>
  <si>
    <t>十二、上年结余</t>
  </si>
  <si>
    <t>总        计</t>
  </si>
  <si>
    <t>总         计</t>
  </si>
  <si>
    <t>2019年机关事业单位基本养老保险基金收支表</t>
  </si>
  <si>
    <t xml:space="preserve">   社决05表</t>
  </si>
  <si>
    <t>其中:2019年当年数</t>
  </si>
  <si>
    <t>二、其他支出</t>
  </si>
  <si>
    <t>三、转移支出</t>
  </si>
  <si>
    <t>四、本年支出小计</t>
  </si>
  <si>
    <t>五、补助下级支出</t>
  </si>
  <si>
    <t>六、上解上级支出</t>
  </si>
  <si>
    <t>七、本年支出合计</t>
  </si>
  <si>
    <t>八、本年收支结余</t>
  </si>
  <si>
    <t>九、年末滚存结余</t>
  </si>
  <si>
    <t>2019年职工基本医疗保险基金收支表</t>
  </si>
  <si>
    <t>社决06表</t>
  </si>
  <si>
    <t>统账结合</t>
  </si>
  <si>
    <t>单建统筹基金</t>
  </si>
  <si>
    <t>小   计</t>
  </si>
  <si>
    <t>基本医疗保
险统筹基金</t>
  </si>
  <si>
    <t>基本医疗保险
个人账户基金</t>
  </si>
  <si>
    <t>小      计</t>
  </si>
  <si>
    <t>一、基本医疗保险费收入</t>
  </si>
  <si>
    <t>一、基本医疗保险待遇支出</t>
  </si>
  <si>
    <t xml:space="preserve">    其中：单位缴费</t>
  </si>
  <si>
    <t>　  其中：住院支出</t>
  </si>
  <si>
    <t xml:space="preserve">          个人缴费</t>
  </si>
  <si>
    <t>　        门诊支出</t>
  </si>
  <si>
    <t xml:space="preserve">          生育医疗费用支出</t>
  </si>
  <si>
    <t>三、财政补贴收入</t>
  </si>
  <si>
    <t xml:space="preserve">          生育津贴支出</t>
  </si>
  <si>
    <t>四、其他收入</t>
  </si>
  <si>
    <t>五、转移收入</t>
  </si>
  <si>
    <t>六、本年收入小计</t>
  </si>
  <si>
    <t>七、上级补助收入</t>
  </si>
  <si>
    <t>八、下级上解收入</t>
  </si>
  <si>
    <t>九、本年收入合计</t>
  </si>
  <si>
    <t>十、上年结余</t>
  </si>
  <si>
    <t>总      计</t>
  </si>
  <si>
    <t>2019年城乡居民基本医疗保险基金收支表</t>
  </si>
  <si>
    <t>社决07表</t>
  </si>
  <si>
    <t>城镇居民基本
医疗保险基金</t>
  </si>
  <si>
    <t>新型农村合
作医疗基金</t>
  </si>
  <si>
    <t>合并实施的城乡居民
基本医疗保险基金</t>
  </si>
  <si>
    <t>一、缴费收入</t>
  </si>
  <si>
    <t xml:space="preserve">    其中：个人缴费收入</t>
  </si>
  <si>
    <t>　　其中：住院支出</t>
  </si>
  <si>
    <t xml:space="preserve">          集体扶持收入</t>
  </si>
  <si>
    <t>　　　　　门诊支出</t>
  </si>
  <si>
    <t xml:space="preserve">          城乡医疗救助资助收入</t>
  </si>
  <si>
    <t>二、大病保险支出</t>
  </si>
  <si>
    <t xml:space="preserve">          财政对困难人员代缴收入</t>
  </si>
  <si>
    <t xml:space="preserve">      其中：按规定标准补助收入</t>
  </si>
  <si>
    <t>三、其他支出</t>
  </si>
  <si>
    <t>五、本年收入小计</t>
  </si>
  <si>
    <t>六、上级补助收入</t>
  </si>
  <si>
    <t>七、下级上解收入</t>
  </si>
  <si>
    <t>八、本年收入合计</t>
  </si>
  <si>
    <t>九、上年结余</t>
  </si>
  <si>
    <t>2019年工伤保险基金收支表</t>
  </si>
  <si>
    <t xml:space="preserve">       社决08表</t>
  </si>
  <si>
    <t>一、工伤保险费收入</t>
  </si>
  <si>
    <t>一、工伤保险待遇支出</t>
  </si>
  <si>
    <t>　　其中：医疗待遇支出</t>
  </si>
  <si>
    <t>二、劳动能力鉴定费支出</t>
  </si>
  <si>
    <t>三、工伤预防费用支出</t>
  </si>
  <si>
    <t xml:space="preserve">四、其他收入   </t>
  </si>
  <si>
    <t>五、本年支出小计</t>
  </si>
  <si>
    <t>六、补助下级支出</t>
  </si>
  <si>
    <t xml:space="preserve">七、上解上级支出 </t>
  </si>
  <si>
    <t>八、本年支出合计</t>
  </si>
  <si>
    <t>九、本年收支结余</t>
  </si>
  <si>
    <t>十、年末滚存结余</t>
  </si>
  <si>
    <t xml:space="preserve">    其中：储备金</t>
  </si>
  <si>
    <t>2019年失业保险基金收支表</t>
  </si>
  <si>
    <t xml:space="preserve">       社决09表</t>
  </si>
  <si>
    <t>一、失业保险费收入</t>
  </si>
  <si>
    <t>一、失业保险金支出</t>
  </si>
  <si>
    <t>二、基本医疗保险费支出</t>
  </si>
  <si>
    <t>四、职业培训和职业介绍补贴支出</t>
  </si>
  <si>
    <t>五、稳定岗位补贴支出</t>
  </si>
  <si>
    <t>六、技能提升补贴支出</t>
  </si>
  <si>
    <t>七、其他费用支出</t>
  </si>
  <si>
    <t xml:space="preserve">八、其他支出    </t>
  </si>
  <si>
    <t>九、转移支出</t>
  </si>
  <si>
    <t>十、本年支出小计</t>
  </si>
  <si>
    <t>十一、补助下级支出</t>
  </si>
  <si>
    <t xml:space="preserve">十二、上解上级支出 </t>
  </si>
  <si>
    <t>十三、本年支出合计</t>
  </si>
  <si>
    <t>十四、本年收支结余</t>
  </si>
  <si>
    <t>十五、按规定核减基金结余数</t>
  </si>
  <si>
    <t>十六、年末滚存结余</t>
  </si>
  <si>
    <t>2019年生育保险基金收支表</t>
  </si>
  <si>
    <t>社决10表</t>
  </si>
  <si>
    <t>项       目</t>
  </si>
  <si>
    <t>一、生育保险费收入</t>
  </si>
  <si>
    <t>一、生育医疗费用支出</t>
  </si>
  <si>
    <t xml:space="preserve">    其中：计划生育医疗费用支出</t>
  </si>
  <si>
    <t>二、生育津贴支出</t>
  </si>
  <si>
    <t>2019年社会保障基金财政专户资产负债表（全国险种）</t>
  </si>
  <si>
    <t xml:space="preserve"> 社决11表</t>
  </si>
  <si>
    <t>项     目</t>
  </si>
  <si>
    <t>合　　计</t>
  </si>
  <si>
    <t xml:space="preserve">城乡居民基本
  养老保险基金  </t>
  </si>
  <si>
    <t>机关事业单位基
本养老保险基金</t>
  </si>
  <si>
    <t>职工基本医
疗保险基金</t>
  </si>
  <si>
    <t>其他</t>
  </si>
  <si>
    <t>一、年初数</t>
  </si>
  <si>
    <t xml:space="preserve">   (一)资产合计</t>
  </si>
  <si>
    <t xml:space="preserve">       1.银行存款</t>
  </si>
  <si>
    <t xml:space="preserve">         其中：定期存款</t>
  </si>
  <si>
    <t xml:space="preserve">       2.暂付款</t>
  </si>
  <si>
    <t xml:space="preserve">       3.债券投资</t>
  </si>
  <si>
    <t xml:space="preserve">       4.委托投资</t>
  </si>
  <si>
    <t xml:space="preserve">   (二)负债合计</t>
  </si>
  <si>
    <t xml:space="preserve">       1.借入款项</t>
  </si>
  <si>
    <t xml:space="preserve">       2.暂收款</t>
  </si>
  <si>
    <t xml:space="preserve">   (三)基金</t>
  </si>
  <si>
    <t>二、年末数</t>
  </si>
  <si>
    <t xml:space="preserve"> 社决12表</t>
  </si>
  <si>
    <t>一、上年结余</t>
  </si>
  <si>
    <t>二、本年收入</t>
  </si>
  <si>
    <t xml:space="preserve">    1.社会保险费收入</t>
  </si>
  <si>
    <t xml:space="preserve">      其中：税务征缴收入</t>
  </si>
  <si>
    <t xml:space="preserve">            经办机构征缴收入</t>
  </si>
  <si>
    <t xml:space="preserve">            代缴收入</t>
  </si>
  <si>
    <t xml:space="preserve">     2.利息收入</t>
  </si>
  <si>
    <t xml:space="preserve">     3.财政补贴收入</t>
  </si>
  <si>
    <t xml:space="preserve">     4.委托投资收益</t>
  </si>
  <si>
    <t>三、本年支出</t>
  </si>
  <si>
    <t xml:space="preserve">     其中：社会保险待遇支出</t>
  </si>
  <si>
    <t>四、本年收支结余</t>
  </si>
  <si>
    <t>五、年末滚存结余</t>
  </si>
  <si>
    <t>2019年财政对社会保险基金补助情况表</t>
  </si>
  <si>
    <t>社决附01表</t>
  </si>
  <si>
    <t xml:space="preserve">项      目  </t>
  </si>
  <si>
    <t>一、上年预算结转</t>
  </si>
  <si>
    <t>　 （一）省级</t>
  </si>
  <si>
    <t>　 （二）地级</t>
  </si>
  <si>
    <t>　 （三）县级</t>
  </si>
  <si>
    <t>二、本年预算安排</t>
  </si>
  <si>
    <t xml:space="preserve">   （一）中央级</t>
  </si>
  <si>
    <t>　 （二）省级</t>
  </si>
  <si>
    <t>　 （三）地级</t>
  </si>
  <si>
    <t>　 （四）县级</t>
  </si>
  <si>
    <t>三、本年预算支出</t>
  </si>
  <si>
    <t>四、本年预算结转</t>
  </si>
  <si>
    <t>2019年基本养老保险补充资料表</t>
  </si>
  <si>
    <t>社决附02表</t>
  </si>
  <si>
    <t>单位</t>
  </si>
  <si>
    <t>数      量</t>
  </si>
  <si>
    <t>一、企业职工基本养老保险</t>
  </si>
  <si>
    <t xml:space="preserve">       3.本年新增欠发数</t>
  </si>
  <si>
    <t>元</t>
  </si>
  <si>
    <t xml:space="preserve">   (四)代缴困难群体保险费人员年末数</t>
  </si>
  <si>
    <t>人</t>
  </si>
  <si>
    <t xml:space="preserve">   (一)参保人员年末数</t>
  </si>
  <si>
    <t xml:space="preserve">       4.年末累计欠发数</t>
  </si>
  <si>
    <t xml:space="preserve">   (五)个人账户情况</t>
  </si>
  <si>
    <t>　     1.在职职工</t>
  </si>
  <si>
    <t xml:space="preserve">   (七)个人账户情况</t>
  </si>
  <si>
    <t xml:space="preserve">       1.建立个人账户年末人数</t>
  </si>
  <si>
    <t xml:space="preserve">         其中：个人身份参保</t>
  </si>
  <si>
    <t xml:space="preserve">       2.年末个人账户记账金额</t>
  </si>
  <si>
    <t>　     2.离退休人员</t>
  </si>
  <si>
    <t xml:space="preserve">   (六)基金暂存其他账户存款年末数</t>
  </si>
  <si>
    <t>　      (1)离休人员</t>
  </si>
  <si>
    <t xml:space="preserve">   (八)做实个人账户情况</t>
  </si>
  <si>
    <t xml:space="preserve">       1.经办机构收入户</t>
  </si>
  <si>
    <t>　      (2)退休、退职人员</t>
  </si>
  <si>
    <t xml:space="preserve">       1.上年末累计做实个人账户</t>
  </si>
  <si>
    <t xml:space="preserve">       2.国库户</t>
  </si>
  <si>
    <t xml:space="preserve">         ①当年新增退休（退职）人员</t>
  </si>
  <si>
    <t>　     2.本年新增做实个人账户</t>
  </si>
  <si>
    <t>三、机关事业单位基本养老保险</t>
  </si>
  <si>
    <t xml:space="preserve">         ②当年死亡退休（退职）人员</t>
  </si>
  <si>
    <t xml:space="preserve">       3.本年做实个人账户支出</t>
  </si>
  <si>
    <t xml:space="preserve">   (二)缴费人员年末数</t>
  </si>
  <si>
    <t xml:space="preserve">       4.年末累计做实个人账户</t>
  </si>
  <si>
    <t xml:space="preserve">       其中：个人身份缴费</t>
  </si>
  <si>
    <t xml:space="preserve">  (九)基金暂存其他账户存款年末数</t>
  </si>
  <si>
    <t>　     2.退休、退职人员</t>
  </si>
  <si>
    <t xml:space="preserve">   (三)缴费基数总额</t>
  </si>
  <si>
    <t xml:space="preserve">         其中：当年新退休（退职）人员</t>
  </si>
  <si>
    <t>　     1.单位</t>
  </si>
  <si>
    <t>　     2.个人</t>
  </si>
  <si>
    <t xml:space="preserve">   (十)调剂金情况（省级专用）</t>
  </si>
  <si>
    <t xml:space="preserve">         其中：个人身份缴费基数总额</t>
  </si>
  <si>
    <t xml:space="preserve">       1.中央调剂情况</t>
  </si>
  <si>
    <t xml:space="preserve">   (四)财政补助做实个人账户</t>
  </si>
  <si>
    <t xml:space="preserve">        (1)本年收支结余（不含中央调剂金）</t>
  </si>
  <si>
    <t xml:space="preserve">       1.中央</t>
  </si>
  <si>
    <t xml:space="preserve">        (2)中央调剂基金补助</t>
  </si>
  <si>
    <t xml:space="preserve">   (四)保险费缴纳情况</t>
  </si>
  <si>
    <t xml:space="preserve">       2.省级</t>
  </si>
  <si>
    <t xml:space="preserve">        (3)上解中央调剂基金</t>
  </si>
  <si>
    <t xml:space="preserve">       1.上年末累计欠费</t>
  </si>
  <si>
    <t xml:space="preserve">       3.市及市以下</t>
  </si>
  <si>
    <t xml:space="preserve">        (4)年末滚存结余</t>
  </si>
  <si>
    <t xml:space="preserve">       2.本年补缴以前年度欠费</t>
  </si>
  <si>
    <t xml:space="preserve">   (五)保险费缴纳情况</t>
  </si>
  <si>
    <t xml:space="preserve">        (5)不含本年中央调剂金年末滚存结余</t>
  </si>
  <si>
    <t xml:space="preserve">       3.本年新增欠费</t>
  </si>
  <si>
    <t xml:space="preserve">       1.缴纳当年基本养老保险费</t>
  </si>
  <si>
    <t xml:space="preserve">       2.省级调剂情况</t>
  </si>
  <si>
    <t xml:space="preserve">       4.年末累计欠费</t>
  </si>
  <si>
    <t xml:space="preserve">       2.欠费情况</t>
  </si>
  <si>
    <t xml:space="preserve">        (1)上年结余</t>
  </si>
  <si>
    <t xml:space="preserve">       5.本年预缴以后年度基本养老保险费</t>
  </si>
  <si>
    <t xml:space="preserve">         (1)上年末累计欠费</t>
  </si>
  <si>
    <t xml:space="preserve">        (2)本年收入</t>
  </si>
  <si>
    <t xml:space="preserve">       6.一次性补缴以前年度基本养老保险费</t>
  </si>
  <si>
    <t xml:space="preserve">         (2)本年补缴以前年度欠费</t>
  </si>
  <si>
    <t xml:space="preserve">        (3)本年支出</t>
  </si>
  <si>
    <t xml:space="preserve">         (3)本年新增欠费</t>
  </si>
  <si>
    <t xml:space="preserve">        (4)本年收支结余</t>
  </si>
  <si>
    <t xml:space="preserve">         (4)年末累计欠费</t>
  </si>
  <si>
    <t xml:space="preserve">        (5)年末滚存结余</t>
  </si>
  <si>
    <t xml:space="preserve">       3.本年预缴以后年度基本养老保险费</t>
  </si>
  <si>
    <t>二、城乡居民基本养老保险</t>
  </si>
  <si>
    <t xml:space="preserve">       4.一次性补缴以前年度基本养老保险费</t>
  </si>
  <si>
    <t xml:space="preserve">     (一)参保人员年末数</t>
  </si>
  <si>
    <t xml:space="preserve">   (六)基本养老金发放情况</t>
  </si>
  <si>
    <t xml:space="preserve">     (二)缴费人员年末数</t>
  </si>
  <si>
    <t xml:space="preserve">       1.上年末累计欠发数</t>
  </si>
  <si>
    <t xml:space="preserve">     (三)养老金领取人员年末数</t>
  </si>
  <si>
    <t xml:space="preserve">       2.本年补发以前年度拖欠数</t>
  </si>
  <si>
    <t>　　    　其中：当年新领取人员年末数</t>
  </si>
  <si>
    <t>2019年职工基本医疗保险、工伤保险、生育保险补充资料表</t>
  </si>
  <si>
    <t>社决附03表</t>
  </si>
  <si>
    <t>一、职工基本医疗保险</t>
  </si>
  <si>
    <t>二、工伤保险</t>
  </si>
  <si>
    <t xml:space="preserve">    (一)参保人员年末数</t>
  </si>
  <si>
    <t xml:space="preserve">       1.在职职工</t>
  </si>
  <si>
    <t xml:space="preserve">    (二)缴费人员年末数</t>
  </si>
  <si>
    <t xml:space="preserve">       2.退休人员</t>
  </si>
  <si>
    <t xml:space="preserve">    (三)缴费基数总额</t>
  </si>
  <si>
    <t xml:space="preserve">   (二)缴费人数</t>
  </si>
  <si>
    <t xml:space="preserve">    (四)保险费缴纳情况</t>
  </si>
  <si>
    <t xml:space="preserve">       1.缴纳当年工伤保险费</t>
  </si>
  <si>
    <t xml:space="preserve">       1.单位</t>
  </si>
  <si>
    <t xml:space="preserve">         其中：按缴费基数缴纳的工伤保险费</t>
  </si>
  <si>
    <t xml:space="preserve">       2.个人</t>
  </si>
  <si>
    <t xml:space="preserve">       1.缴纳当年基本医疗保险费</t>
  </si>
  <si>
    <t>　     2.欠费情况</t>
  </si>
  <si>
    <t>　     3.本年预缴以后年度工伤保险费</t>
  </si>
  <si>
    <t xml:space="preserve">       4.一次性补缴以前年度工伤保险费</t>
  </si>
  <si>
    <t xml:space="preserve">    (五)享受工伤保险待遇全年人数</t>
  </si>
  <si>
    <t>　     3.本年预缴以后年度基本医疗保险费</t>
  </si>
  <si>
    <t xml:space="preserve">    (六)基金暂存其他账户存款年末数</t>
  </si>
  <si>
    <t xml:space="preserve">       4.一次性补缴以前年度基本医疗保险费</t>
  </si>
  <si>
    <t>　　   1.经办机构收入户</t>
  </si>
  <si>
    <t xml:space="preserve">   (五)医疗费用支付情况</t>
  </si>
  <si>
    <t>　　   2.国库户</t>
  </si>
  <si>
    <t xml:space="preserve">       1.医保基金应付金额</t>
  </si>
  <si>
    <t>三、生育保险</t>
  </si>
  <si>
    <t xml:space="preserve">       2.医保基金实付金额</t>
  </si>
  <si>
    <t xml:space="preserve">       3.医保基金未付金额</t>
  </si>
  <si>
    <t xml:space="preserve">    (二）缴费基数总额</t>
  </si>
  <si>
    <t xml:space="preserve">   (六)统筹基金待遇享受情况</t>
  </si>
  <si>
    <t xml:space="preserve">    (三)享受生育医疗费报销全年人数</t>
  </si>
  <si>
    <t xml:space="preserve">       1.参保人员住院人数</t>
  </si>
  <si>
    <t xml:space="preserve">    (四)享受生育津贴人数</t>
  </si>
  <si>
    <t xml:space="preserve">       2.参保人员门诊人数</t>
  </si>
  <si>
    <t xml:space="preserve">    (五)基金暂存其他账户存款年末数</t>
  </si>
  <si>
    <t xml:space="preserve">   (七)基金暂存其他账户存款年末数</t>
  </si>
  <si>
    <t>　     2.国库户</t>
  </si>
  <si>
    <t>2019年城乡居民基本医疗保险补充资料表</t>
  </si>
  <si>
    <t>社决附04表</t>
  </si>
  <si>
    <t xml:space="preserve">项  目 </t>
  </si>
  <si>
    <t>数量</t>
  </si>
  <si>
    <t>一、合并实施的城乡居民基本医疗保险</t>
  </si>
  <si>
    <t>四、医疗费用支付情况</t>
  </si>
  <si>
    <t xml:space="preserve">   （一）参保人员年末数</t>
  </si>
  <si>
    <t xml:space="preserve">   1.医疗基金应付金额</t>
  </si>
  <si>
    <t xml:space="preserve">         其中：代缴费人数</t>
  </si>
  <si>
    <t xml:space="preserve">   2.医疗基金实付金额</t>
  </si>
  <si>
    <t xml:space="preserve">   （二）享受待遇人数</t>
  </si>
  <si>
    <t xml:space="preserve">   3.医疗基金未付金额</t>
  </si>
  <si>
    <t xml:space="preserve">   （三）保险费缴纳情况</t>
  </si>
  <si>
    <t>五、基金暂存其他账户存款年末数</t>
  </si>
  <si>
    <t xml:space="preserve">         1.缴纳当年医疗保险费</t>
  </si>
  <si>
    <t xml:space="preserve">   1.经办机构收入户</t>
  </si>
  <si>
    <t xml:space="preserve">         2.预收下年度医疗保险费</t>
  </si>
  <si>
    <t xml:space="preserve">   2.国库户</t>
  </si>
  <si>
    <t>二、新型农村合作医疗</t>
  </si>
  <si>
    <t>六、大学生基本医疗保险
    (为城乡居民基本医疗保险数据的其中数)</t>
  </si>
  <si>
    <t xml:space="preserve">   （一）参合人员年末数</t>
  </si>
  <si>
    <t xml:space="preserve">       其中：代缴费人数</t>
  </si>
  <si>
    <t xml:space="preserve">   (二)享受待遇人数</t>
  </si>
  <si>
    <t xml:space="preserve">   (三)大病保险覆盖人数</t>
  </si>
  <si>
    <t xml:space="preserve">   (四)享受大病保险待遇人数</t>
  </si>
  <si>
    <t>七、大病保险情况</t>
  </si>
  <si>
    <t xml:space="preserve">   （四）暂存省级风险基金</t>
  </si>
  <si>
    <t xml:space="preserve">   (一)资金情况</t>
  </si>
  <si>
    <t>三、城镇居民基本医疗保险</t>
  </si>
  <si>
    <t xml:space="preserve">       1.上年结余</t>
  </si>
  <si>
    <t xml:space="preserve">       2.本年筹集</t>
  </si>
  <si>
    <t xml:space="preserve">       其中：未成年人及学生(含大学生)</t>
  </si>
  <si>
    <t xml:space="preserve">       3.本年支出</t>
  </si>
  <si>
    <t xml:space="preserve">             60周岁以上老年人</t>
  </si>
  <si>
    <t xml:space="preserve">         其中：大病保险待遇支出</t>
  </si>
  <si>
    <t xml:space="preserve">             其他人员</t>
  </si>
  <si>
    <t xml:space="preserve">         大病保险承办/经办管理费用支出</t>
  </si>
  <si>
    <t xml:space="preserve">       4.当年收支结余</t>
  </si>
  <si>
    <t xml:space="preserve">       5.年末滚存结余</t>
  </si>
  <si>
    <t xml:space="preserve">   (三）保险费缴纳情况</t>
  </si>
  <si>
    <t xml:space="preserve">   (二)人数情况</t>
  </si>
  <si>
    <t xml:space="preserve">        1.缴纳当年医疗保险费</t>
  </si>
  <si>
    <t xml:space="preserve">       1.大病保险覆盖人数</t>
  </si>
  <si>
    <t xml:space="preserve">        2.预收下年度医疗保险费</t>
  </si>
  <si>
    <t xml:space="preserve">       2.享受大病保险待遇人数</t>
  </si>
  <si>
    <t>2019年失业保险补充资料表</t>
  </si>
  <si>
    <t>社决附05表</t>
  </si>
  <si>
    <t>一、参保人员年末数</t>
  </si>
  <si>
    <t xml:space="preserve">    (四)享受技能提升补贴人数</t>
  </si>
  <si>
    <t xml:space="preserve">    其中：实际缴费人员年末数</t>
  </si>
  <si>
    <t xml:space="preserve">    (五)享受农民合同制工人一次性生活补助人数</t>
  </si>
  <si>
    <t>二、缴费基数总额</t>
  </si>
  <si>
    <t xml:space="preserve">    (七)享受其他促进就业支出人数</t>
  </si>
  <si>
    <t xml:space="preserve">    (一)单位</t>
  </si>
  <si>
    <t>六、省级调剂金情况</t>
  </si>
  <si>
    <t xml:space="preserve">    (二)个人</t>
  </si>
  <si>
    <t xml:space="preserve">    (一)年初结余</t>
  </si>
  <si>
    <t>三、保险费缴纳情况</t>
  </si>
  <si>
    <t xml:space="preserve">    (二)本年收入</t>
  </si>
  <si>
    <t xml:space="preserve">    (一)上年末累计欠费</t>
  </si>
  <si>
    <t xml:space="preserve">    (三)本年支出</t>
  </si>
  <si>
    <t xml:space="preserve">    (二)本年补缴以前年度欠费</t>
  </si>
  <si>
    <t xml:space="preserve">    (四)本年收支结余</t>
  </si>
  <si>
    <t xml:space="preserve">    (三)本年新增欠费</t>
  </si>
  <si>
    <t xml:space="preserve">    (五)年末滚存结余</t>
  </si>
  <si>
    <t xml:space="preserve">    (四)年末累计欠费</t>
  </si>
  <si>
    <t>七、以前年度借出生产自救费处理情况</t>
  </si>
  <si>
    <t>四、领取失业保险金情况</t>
  </si>
  <si>
    <t>　　(一)年初数</t>
  </si>
  <si>
    <t xml:space="preserve">    (一)领取失业保险金年末人数</t>
  </si>
  <si>
    <t>　　(二)本年收回并入基金数</t>
  </si>
  <si>
    <t xml:space="preserve">    (二)全年领取失业保险金人数</t>
  </si>
  <si>
    <t>　　(三)本年收回留给经办机构数</t>
  </si>
  <si>
    <t xml:space="preserve">    (三)全年领取失业保险金人月数</t>
  </si>
  <si>
    <t>人月</t>
  </si>
  <si>
    <t>　　(四)本年核销数</t>
  </si>
  <si>
    <t xml:space="preserve">    (四)月人均领取失业保险金</t>
  </si>
  <si>
    <t>元/人月</t>
  </si>
  <si>
    <t>　　(五)年末数</t>
  </si>
  <si>
    <t>五、享受其他待遇情况</t>
  </si>
  <si>
    <t>八、基金暂存其他账户款年末数</t>
  </si>
  <si>
    <t xml:space="preserve">    (一)代缴医疗保险费人月数</t>
  </si>
  <si>
    <t xml:space="preserve">    (一)经办机构收入户</t>
  </si>
  <si>
    <t xml:space="preserve">    (二)享受职业培训和职业介绍补贴人数</t>
  </si>
  <si>
    <t xml:space="preserve">    (二)国库户</t>
  </si>
  <si>
    <t xml:space="preserve">    (三)享受稳定岗位补贴企业参加失业保险人数</t>
  </si>
  <si>
    <t>2019年其他养老保险情况表</t>
  </si>
  <si>
    <t xml:space="preserve"> 社决附06表</t>
  </si>
  <si>
    <t>机关事业单位
职业年金</t>
  </si>
  <si>
    <t>个人储蓄养老保险</t>
  </si>
  <si>
    <t>企业补充养老保险</t>
  </si>
  <si>
    <t>一、基金收支情况</t>
  </si>
  <si>
    <t xml:space="preserve">    （一）上年结余</t>
  </si>
  <si>
    <t xml:space="preserve">    （二）本年收入</t>
  </si>
  <si>
    <t xml:space="preserve">          1.缴费收入</t>
  </si>
  <si>
    <t xml:space="preserve">          2.实际投资收益</t>
  </si>
  <si>
    <t xml:space="preserve">          3.做实记账利息收入</t>
  </si>
  <si>
    <t xml:space="preserve">    （三）本年支出</t>
  </si>
  <si>
    <t xml:space="preserve">          其中：养老金支出</t>
  </si>
  <si>
    <t xml:space="preserve">    （四）本年收支结余</t>
  </si>
  <si>
    <t xml:space="preserve">    （五）年末滚存结余</t>
  </si>
  <si>
    <t>二、参保人员年末数</t>
  </si>
  <si>
    <t xml:space="preserve">    （一）在职职工</t>
  </si>
  <si>
    <t xml:space="preserve">    （二）退休人员</t>
  </si>
  <si>
    <t>三、年金记账金额</t>
  </si>
  <si>
    <t xml:space="preserve">    （一）记账本金年末余额</t>
  </si>
  <si>
    <t xml:space="preserve">    （二）记账利息年末余额</t>
  </si>
  <si>
    <t>2019年其他医疗保障情况表</t>
  </si>
  <si>
    <t xml:space="preserve">                                  社决附07表</t>
  </si>
  <si>
    <t>一、特殊人员医疗保障情况</t>
  </si>
  <si>
    <t xml:space="preserve">          5.年末滚存结余</t>
  </si>
  <si>
    <t xml:space="preserve">    （一）收支情况</t>
  </si>
  <si>
    <t xml:space="preserve">    （二）参保人员年末数</t>
  </si>
  <si>
    <t xml:space="preserve">          1.上年结余</t>
  </si>
  <si>
    <t>三、优抚对象医疗救助</t>
  </si>
  <si>
    <t xml:space="preserve">          2.本年收入</t>
  </si>
  <si>
    <t xml:space="preserve">            其中：财政补贴收入</t>
  </si>
  <si>
    <t xml:space="preserve">          3.本年支出</t>
  </si>
  <si>
    <t xml:space="preserve">            其中：离休人员医疗费用支出</t>
  </si>
  <si>
    <t xml:space="preserve">          4.本年收支结余</t>
  </si>
  <si>
    <t xml:space="preserve">    （二）保障人数</t>
  </si>
  <si>
    <t xml:space="preserve">    （二）全年累计救助人数</t>
  </si>
  <si>
    <t xml:space="preserve">          1.离休、老红军</t>
  </si>
  <si>
    <t>四、补充医疗保险情况</t>
  </si>
  <si>
    <t xml:space="preserve">          2.六级以上残疾军人</t>
  </si>
  <si>
    <t xml:space="preserve">    （一）基金收支情况</t>
  </si>
  <si>
    <t>二、公务员医疗补助情况</t>
  </si>
  <si>
    <t>2019年社会保险补充资料表</t>
  </si>
  <si>
    <t xml:space="preserve">    社决附08表</t>
  </si>
  <si>
    <t>单位:人、元、元/年</t>
  </si>
  <si>
    <t>全年平均数</t>
  </si>
  <si>
    <t xml:space="preserve">  （三）缴费费率(%)</t>
  </si>
  <si>
    <t xml:space="preserve">  （一）参保人数</t>
  </si>
  <si>
    <t xml:space="preserve">  （四）单位缴费率(%)</t>
  </si>
  <si>
    <t xml:space="preserve">  （五)个人缴费率(%)</t>
  </si>
  <si>
    <t xml:space="preserve">          其中：以个人身份参保</t>
  </si>
  <si>
    <t>五、城乡居民基本医疗保险</t>
  </si>
  <si>
    <t xml:space="preserve">       2.离退休人员</t>
  </si>
  <si>
    <t xml:space="preserve">   (一)个人缴费标准</t>
  </si>
  <si>
    <t xml:space="preserve">        （1）离休人员</t>
  </si>
  <si>
    <t xml:space="preserve">   (二)财政补贴标准</t>
  </si>
  <si>
    <t>　　    （2）退休、退职人员</t>
  </si>
  <si>
    <t>六、新型农村合作医疗</t>
  </si>
  <si>
    <t xml:space="preserve">  （二）缴费人数</t>
  </si>
  <si>
    <t xml:space="preserve">        其中：以个人身份参保</t>
  </si>
  <si>
    <t xml:space="preserve">  （三）人均缴费工资基数</t>
  </si>
  <si>
    <t>七、城镇居民基本医疗保险</t>
  </si>
  <si>
    <t xml:space="preserve">  （四）缴费费率(%)</t>
  </si>
  <si>
    <t xml:space="preserve">  （五）征缴率(%)</t>
  </si>
  <si>
    <t>八、工伤保险</t>
  </si>
  <si>
    <t xml:space="preserve">   (一)参保人数</t>
  </si>
  <si>
    <t xml:space="preserve">  （二）财政对基础养老金补贴标准(年)</t>
  </si>
  <si>
    <t xml:space="preserve">  （三）财政对个人缴费补贴标准</t>
  </si>
  <si>
    <t xml:space="preserve">  （四）养老金领取人数</t>
  </si>
  <si>
    <t xml:space="preserve">   (四)人均缴费工资基数</t>
  </si>
  <si>
    <t>九、失业保险</t>
  </si>
  <si>
    <t xml:space="preserve">        1.在职职工</t>
  </si>
  <si>
    <t xml:space="preserve">   (二)实际缴费人数</t>
  </si>
  <si>
    <t xml:space="preserve">        2.退休、退职人员</t>
  </si>
  <si>
    <t xml:space="preserve">   (三)缴费费率(%)</t>
  </si>
  <si>
    <t>十、生育保险</t>
  </si>
  <si>
    <t>四、职工基本医疗保险</t>
  </si>
  <si>
    <t xml:space="preserve">        2.退休人员</t>
  </si>
  <si>
    <t>十一、补充医疗保险参保人数</t>
  </si>
  <si>
    <t>十二、统筹地区上年度职工平均工资</t>
  </si>
  <si>
    <t>2019年社会保险补充资料表续</t>
  </si>
  <si>
    <t>一、其他收入</t>
  </si>
  <si>
    <t xml:space="preserve">    其中：1.滞纳金和违约金</t>
  </si>
  <si>
    <t xml:space="preserve">          2.追回待遇</t>
  </si>
  <si>
    <t xml:space="preserve">          3.捐赠收入</t>
  </si>
  <si>
    <t xml:space="preserve">          4.其他</t>
  </si>
  <si>
    <t xml:space="preserve">    其中：1.以前年度保险费退回</t>
  </si>
  <si>
    <t xml:space="preserve">          2.大病保险支出</t>
  </si>
  <si>
    <t xml:space="preserve">          3.经营困难恢复有望企业稳岗返还</t>
  </si>
  <si>
    <t xml:space="preserve">          4.抵扣重复领取待遇支出</t>
  </si>
  <si>
    <t xml:space="preserve">          5.其他</t>
  </si>
  <si>
    <t>三、暂付款</t>
  </si>
  <si>
    <t xml:space="preserve">    其中：1.委托上级投资</t>
  </si>
  <si>
    <t xml:space="preserve">          2.异地就医预付金</t>
  </si>
  <si>
    <t xml:space="preserve">          3.国家组织药品集中采购资金</t>
  </si>
  <si>
    <t xml:space="preserve">          4.先行支付待遇</t>
  </si>
  <si>
    <t>四、暂收款</t>
  </si>
  <si>
    <t xml:space="preserve">    其中：1.下级归集委托投资</t>
  </si>
  <si>
    <t xml:space="preserve">          2.异地就医资金</t>
  </si>
  <si>
    <t xml:space="preserve">          3.预收保险费</t>
  </si>
  <si>
    <t xml:space="preserve">          4.医疗保证金</t>
  </si>
  <si>
    <t>第五部分：社会保险基金决算表（深圳自有险种）</t>
  </si>
  <si>
    <t>2019年深圳市自有社会保险基金资产负债表</t>
  </si>
  <si>
    <r>
      <rPr>
        <sz val="12"/>
        <color indexed="8"/>
        <rFont val="宋体"/>
        <charset val="134"/>
      </rPr>
      <t xml:space="preserve">   社自决0</t>
    </r>
    <r>
      <rPr>
        <sz val="12"/>
        <color indexed="8"/>
        <rFont val="宋体"/>
        <charset val="134"/>
      </rPr>
      <t>1</t>
    </r>
    <r>
      <rPr>
        <sz val="12"/>
        <color indexed="8"/>
        <rFont val="宋体"/>
        <charset val="134"/>
      </rPr>
      <t>表</t>
    </r>
  </si>
  <si>
    <r>
      <rPr>
        <sz val="12"/>
        <rFont val="宋体"/>
        <charset val="134"/>
      </rPr>
      <t>项</t>
    </r>
    <r>
      <rPr>
        <sz val="12"/>
        <rFont val="Arial Narrow"/>
        <family val="2"/>
      </rPr>
      <t xml:space="preserve">      </t>
    </r>
    <r>
      <rPr>
        <sz val="12"/>
        <rFont val="宋体"/>
        <charset val="134"/>
      </rPr>
      <t>目</t>
    </r>
  </si>
  <si>
    <r>
      <rPr>
        <sz val="12"/>
        <rFont val="宋体"/>
        <charset val="134"/>
      </rPr>
      <t>合</t>
    </r>
    <r>
      <rPr>
        <sz val="12"/>
        <rFont val="Arial Narrow"/>
        <family val="2"/>
      </rPr>
      <t xml:space="preserve">      </t>
    </r>
    <r>
      <rPr>
        <sz val="12"/>
        <rFont val="宋体"/>
        <charset val="134"/>
      </rPr>
      <t>计</t>
    </r>
  </si>
  <si>
    <t>地方补充养老保险基金</t>
  </si>
  <si>
    <t>地方补充医疗保险基金</t>
  </si>
  <si>
    <r>
      <rPr>
        <sz val="12"/>
        <rFont val="Arial Narrow"/>
        <family val="2"/>
      </rPr>
      <t xml:space="preserve">    </t>
    </r>
    <r>
      <rPr>
        <sz val="12"/>
        <rFont val="宋体"/>
        <charset val="134"/>
      </rPr>
      <t>现金</t>
    </r>
  </si>
  <si>
    <r>
      <rPr>
        <sz val="12"/>
        <rFont val="Arial Narrow"/>
        <family val="2"/>
      </rPr>
      <t xml:space="preserve">    </t>
    </r>
    <r>
      <rPr>
        <sz val="12"/>
        <rFont val="宋体"/>
        <charset val="134"/>
      </rPr>
      <t>支出户存款</t>
    </r>
  </si>
  <si>
    <r>
      <rPr>
        <sz val="12"/>
        <rFont val="Arial Narrow"/>
        <family val="2"/>
      </rPr>
      <t xml:space="preserve">    </t>
    </r>
    <r>
      <rPr>
        <sz val="12"/>
        <rFont val="宋体"/>
        <charset val="134"/>
      </rPr>
      <t>财政专户存款</t>
    </r>
  </si>
  <si>
    <r>
      <rPr>
        <sz val="12"/>
        <rFont val="Arial Narrow"/>
        <family val="2"/>
      </rPr>
      <t xml:space="preserve">    </t>
    </r>
    <r>
      <rPr>
        <sz val="12"/>
        <rFont val="宋体"/>
        <charset val="134"/>
      </rPr>
      <t>暂付款</t>
    </r>
  </si>
  <si>
    <r>
      <rPr>
        <sz val="12"/>
        <rFont val="Arial Narrow"/>
        <family val="2"/>
      </rPr>
      <t xml:space="preserve">      </t>
    </r>
    <r>
      <rPr>
        <sz val="12"/>
        <rFont val="宋体"/>
        <charset val="134"/>
      </rPr>
      <t>其中：委托运营基金</t>
    </r>
  </si>
  <si>
    <r>
      <rPr>
        <sz val="12"/>
        <rFont val="Arial Narrow"/>
        <family val="2"/>
      </rPr>
      <t xml:space="preserve">    </t>
    </r>
    <r>
      <rPr>
        <sz val="12"/>
        <rFont val="宋体"/>
        <charset val="134"/>
      </rPr>
      <t>债券投资</t>
    </r>
  </si>
  <si>
    <r>
      <rPr>
        <sz val="12"/>
        <rFont val="Arial Narrow"/>
        <family val="2"/>
      </rPr>
      <t xml:space="preserve">    </t>
    </r>
    <r>
      <rPr>
        <sz val="12"/>
        <rFont val="宋体"/>
        <charset val="134"/>
      </rPr>
      <t>临时借款</t>
    </r>
  </si>
  <si>
    <r>
      <rPr>
        <sz val="12"/>
        <rFont val="Arial Narrow"/>
        <family val="2"/>
      </rPr>
      <t xml:space="preserve">    </t>
    </r>
    <r>
      <rPr>
        <sz val="12"/>
        <rFont val="宋体"/>
        <charset val="134"/>
      </rPr>
      <t>暂收款</t>
    </r>
  </si>
  <si>
    <t>2019年社会保险基金收入决算表（深圳自有险种）</t>
  </si>
  <si>
    <t>事业单位基本养老保险（试点）基金</t>
  </si>
  <si>
    <t>2019年社会保险基金支出决算表（深圳自有险种）</t>
  </si>
  <si>
    <t>2019年深圳市机关事业单位基本养老保险（试点）基金收支表</t>
  </si>
  <si>
    <t xml:space="preserve">   社决自02表</t>
  </si>
  <si>
    <t>一、保险费收入</t>
  </si>
  <si>
    <t>三、丧葬抚恤补助支出</t>
  </si>
  <si>
    <t>七、本年收入合计</t>
  </si>
  <si>
    <t>八、上年结余</t>
  </si>
  <si>
    <t>2019年深圳市地方补充养老保险基金收支表</t>
  </si>
  <si>
    <t xml:space="preserve">   社自决03表</t>
  </si>
  <si>
    <t>一、待遇支出</t>
  </si>
  <si>
    <t>2019年深圳市地方补充医疗保险基金收支表</t>
  </si>
  <si>
    <t>社自决04表</t>
  </si>
  <si>
    <t>一、地方补充医疗保险费收入</t>
  </si>
  <si>
    <t>一、地方补充医疗保险待遇支出</t>
  </si>
  <si>
    <t xml:space="preserve">    其中：1.住院支出</t>
  </si>
  <si>
    <t xml:space="preserve">          2.门诊支出</t>
  </si>
  <si>
    <t>2019年深圳市自有社会保险基础资料表（养老）</t>
  </si>
  <si>
    <t>社自决附01表</t>
  </si>
  <si>
    <t>一、机关事业单位基本养老保险</t>
  </si>
  <si>
    <t>二、地方补充养老保险</t>
  </si>
  <si>
    <t xml:space="preserve">  (一)参保人员年末数</t>
  </si>
  <si>
    <t xml:space="preserve">  (二)实际缴费人员年末数</t>
  </si>
  <si>
    <t xml:space="preserve">  (三)缴费基数总额</t>
  </si>
  <si>
    <t>2019年深圳市自有社会保险基础资料表（医疗）</t>
  </si>
  <si>
    <t>社自决附02表</t>
  </si>
  <si>
    <t>地方补充医疗保险</t>
  </si>
  <si>
    <t>（一）参保人员年末数</t>
  </si>
  <si>
    <t>（二）实际缴费人员年末数</t>
  </si>
  <si>
    <t>（三）缴费基数总额</t>
  </si>
  <si>
    <t>8.2019年深圳市政府性基金预算支出决算功能分类表</t>
    <phoneticPr fontId="68" type="noConversion"/>
  </si>
  <si>
    <t>5.2019年度深圳市国有资本经营预算收入决算情况表</t>
    <phoneticPr fontId="68" type="noConversion"/>
  </si>
  <si>
    <t>6.2019年度深圳市国有资本经营预算支出决算情况表</t>
    <phoneticPr fontId="68" type="noConversion"/>
  </si>
  <si>
    <t>5.2019年企业职工基本养老保险基金收支表</t>
    <phoneticPr fontId="68" type="noConversion"/>
  </si>
  <si>
    <t>6.2019年城乡居民基本养老保险基金收支表</t>
    <phoneticPr fontId="68" type="noConversion"/>
  </si>
  <si>
    <t>7.2019年机关事业单位基本养老保险基金收支表</t>
    <phoneticPr fontId="68" type="noConversion"/>
  </si>
  <si>
    <t>8.2019年职工基本医疗保险基金收支表</t>
    <phoneticPr fontId="68" type="noConversion"/>
  </si>
  <si>
    <t>9.2019年城乡居民基本医疗保险基金收支表</t>
    <phoneticPr fontId="68" type="noConversion"/>
  </si>
  <si>
    <t>10.2019年工伤保险基金收支表</t>
    <phoneticPr fontId="68" type="noConversion"/>
  </si>
  <si>
    <t>11.2019年失业保险基金收支表</t>
    <phoneticPr fontId="68" type="noConversion"/>
  </si>
  <si>
    <t>12.2019年生育保险基金收支表</t>
    <phoneticPr fontId="68" type="noConversion"/>
  </si>
  <si>
    <t>13.2019年社会保障基金财政专户资产负债表（全国险种）</t>
    <phoneticPr fontId="68" type="noConversion"/>
  </si>
  <si>
    <t>15.2019年财政对社会保险基金补助情况表</t>
    <phoneticPr fontId="68" type="noConversion"/>
  </si>
  <si>
    <t>16.2019年基本养老保险补充资料表</t>
    <phoneticPr fontId="68" type="noConversion"/>
  </si>
  <si>
    <t>17.2019年职工基本医疗保险、工伤保险、生育保险补充资料表</t>
    <phoneticPr fontId="68" type="noConversion"/>
  </si>
  <si>
    <t>18.2019年城乡居民基本医疗保险补充资料表</t>
    <phoneticPr fontId="68" type="noConversion"/>
  </si>
  <si>
    <t>19.2019年失业保险补充资料表</t>
    <phoneticPr fontId="68" type="noConversion"/>
  </si>
  <si>
    <t>20.2019年其他养老保险情况表</t>
    <phoneticPr fontId="68" type="noConversion"/>
  </si>
  <si>
    <t>21.2019年其他医疗保障情况表</t>
    <phoneticPr fontId="68" type="noConversion"/>
  </si>
  <si>
    <t>22.2019年社会保险补充资料表</t>
    <phoneticPr fontId="68" type="noConversion"/>
  </si>
  <si>
    <t>23.2019年社会保险补充资料表续</t>
    <phoneticPr fontId="68" type="noConversion"/>
  </si>
  <si>
    <t>2019年深圳市地方政府一般债务限额及余额情况表（草案）</t>
    <phoneticPr fontId="68" type="noConversion"/>
  </si>
  <si>
    <t>2019年度深圳市政府性基金预算收入决算情况表</t>
    <phoneticPr fontId="69" type="noConversion"/>
  </si>
  <si>
    <t>科目编码</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</si>
  <si>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</si>
  <si>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</si>
  <si>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</si>
  <si>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</si>
  <si>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</si>
  <si>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</si>
  <si>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</si>
  <si>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</si>
  <si>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</si>
  <si>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</si>
  <si>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</si>
  <si>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</si>
  <si>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</si>
  <si>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</si>
  <si>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</si>
  <si>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</si>
  <si>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</si>
  <si>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</si>
  <si>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</si>
  <si>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</si>
  <si>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</si>
  <si>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</si>
  <si>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</si>
  <si>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</si>
  <si>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</si>
  <si>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</si>
  <si>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</si>
  <si>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</si>
  <si>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</si>
  <si>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</si>
  <si>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</si>
  <si>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</si>
  <si>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</si>
  <si>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</si>
  <si>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</si>
  <si>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</si>
  <si>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</si>
  <si>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</si>
  <si>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</si>
  <si>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</si>
  <si>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</si>
  <si>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</si>
  <si>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</si>
  <si>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</si>
  <si>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</si>
  <si>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</si>
  <si>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</si>
  <si>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</si>
  <si>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</si>
  <si>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</si>
  <si>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</si>
  <si>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</si>
  <si>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</si>
  <si>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</si>
  <si>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</si>
  <si>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</si>
  <si>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</si>
  <si>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</si>
  <si>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</si>
  <si>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</si>
  <si>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</si>
  <si>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</si>
  <si>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</si>
  <si>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</si>
  <si>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</si>
  <si>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</si>
  <si>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</si>
  <si>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</si>
  <si>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</si>
  <si>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</si>
  <si>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</si>
  <si>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</si>
  <si>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</si>
  <si>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政府性基金预算上级补助收入</t>
  </si>
  <si>
    <t>政府性基金预算下级上解收入</t>
  </si>
  <si>
    <t>待偿债置换专项债券上年结余</t>
  </si>
  <si>
    <t>政府性基金预算上年结余</t>
  </si>
  <si>
    <t>政府性基金预算调入资金</t>
  </si>
  <si>
    <t xml:space="preserve">  一般公共预算调入</t>
  </si>
  <si>
    <t xml:space="preserve">  其他调入资金</t>
  </si>
  <si>
    <t xml:space="preserve">  地方政府债务收入</t>
  </si>
  <si>
    <t xml:space="preserve">    专项债务收入</t>
  </si>
  <si>
    <t>债务转贷收入</t>
  </si>
  <si>
    <t xml:space="preserve">  地方政府专项债务转贷收入</t>
  </si>
  <si>
    <t>政府性基金预算省补助计划单列市收入</t>
  </si>
  <si>
    <t>政府性基金预算计划单列市上解省收入</t>
  </si>
  <si>
    <t>收　　入　　总　　计　</t>
  </si>
  <si>
    <t>2019年度深圳市政府性基金预算支出决算功能分类表</t>
    <phoneticPr fontId="69" type="noConversion"/>
  </si>
  <si>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</si>
  <si>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</si>
  <si>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</si>
  <si>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</si>
  <si>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</si>
  <si>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</si>
  <si>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</si>
  <si>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</si>
  <si>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</si>
  <si>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</si>
  <si>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</si>
  <si>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</si>
  <si>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</si>
  <si>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</si>
  <si>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</si>
  <si>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</si>
  <si>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</si>
  <si>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</si>
  <si>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</si>
  <si>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</si>
  <si>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</si>
  <si>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</si>
  <si>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</si>
  <si>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</si>
  <si>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</si>
  <si>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</si>
  <si>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</si>
  <si>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</si>
  <si>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</si>
  <si>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</si>
  <si>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</si>
  <si>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</si>
  <si>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</si>
  <si>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</si>
  <si>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</si>
  <si>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</si>
  <si>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</si>
  <si>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</si>
  <si>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</si>
  <si>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</si>
  <si>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</si>
  <si>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</si>
  <si>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</si>
  <si>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</si>
  <si>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</si>
  <si>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</si>
  <si>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</si>
  <si>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</si>
  <si>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</si>
  <si>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</si>
  <si>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</si>
  <si>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</si>
  <si>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</si>
  <si>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</si>
  <si>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</si>
  <si>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</si>
  <si>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</si>
  <si>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</si>
  <si>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</si>
  <si>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</si>
  <si>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</si>
  <si>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</si>
  <si>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</si>
  <si>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</si>
  <si>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</si>
  <si>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</si>
  <si>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</si>
  <si>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</si>
  <si>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</si>
  <si>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</si>
  <si>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</si>
  <si>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</si>
  <si>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</si>
  <si>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</si>
  <si>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</si>
  <si>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</si>
  <si>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</si>
  <si>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</si>
  <si>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</si>
  <si>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</si>
  <si>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</si>
  <si>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</si>
  <si>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</si>
  <si>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</si>
  <si>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</si>
  <si>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</si>
  <si>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</si>
  <si>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</si>
  <si>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</si>
  <si>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</si>
  <si>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</si>
  <si>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</si>
  <si>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</si>
  <si>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</si>
  <si>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</si>
  <si>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</si>
  <si>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</si>
  <si>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</si>
  <si>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</si>
  <si>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</si>
  <si>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</si>
  <si>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</si>
  <si>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</si>
  <si>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</si>
  <si>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</si>
  <si>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</si>
  <si>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</si>
  <si>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</si>
  <si>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</si>
  <si>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</si>
  <si>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</si>
  <si>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</si>
  <si>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</si>
  <si>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</si>
  <si>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</si>
  <si>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民航安全</t>
  </si>
  <si>
    <t xml:space="preserve">    航线和机场补贴</t>
  </si>
  <si>
    <t xml:space="preserve">    民航节能减排</t>
  </si>
  <si>
    <t xml:space="preserve">    通用航空发展</t>
  </si>
  <si>
    <t xml:space="preserve">    征管经费</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</si>
  <si>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</si>
  <si>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</si>
  <si>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</si>
  <si>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</si>
  <si>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</si>
  <si>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</si>
  <si>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</si>
  <si>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</si>
  <si>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</si>
  <si>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</si>
  <si>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</si>
  <si>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</si>
  <si>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</si>
  <si>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</si>
  <si>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</si>
  <si>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</si>
  <si>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中央特别国债经营基金支出</t>
  </si>
  <si>
    <t xml:space="preserve">    中央特别国债经营基金财务支出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</si>
  <si>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</si>
  <si>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</si>
  <si>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</si>
  <si>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</si>
  <si>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</si>
  <si>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</si>
  <si>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</si>
  <si>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</si>
  <si>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</si>
  <si>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</si>
  <si>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</si>
  <si>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用于教育事业的彩票公益金支出</t>
  </si>
  <si>
    <t xml:space="preserve">    用于红十字事业的彩票公益金支出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</si>
  <si>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</si>
  <si>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</si>
  <si>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</si>
  <si>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</si>
  <si>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</si>
  <si>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</si>
  <si>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</si>
  <si>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</si>
  <si>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</si>
  <si>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</si>
  <si>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</si>
  <si>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</si>
  <si>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</si>
  <si>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</si>
  <si>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</si>
  <si>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</si>
  <si>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</si>
  <si>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</si>
  <si>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</si>
  <si>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</si>
  <si>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</si>
  <si>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其他政府性基金债务付息支出</t>
  </si>
  <si>
    <t>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</si>
  <si>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</si>
  <si>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</si>
  <si>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</si>
  <si>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</si>
  <si>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</si>
  <si>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</si>
  <si>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</si>
  <si>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</si>
  <si>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</si>
  <si>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</si>
  <si>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</si>
  <si>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</si>
  <si>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</si>
  <si>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</si>
  <si>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其他政府性基金债务发行费用支出</t>
  </si>
  <si>
    <t>政府性基金预算补助下级支出</t>
  </si>
  <si>
    <t>政府性基金预算上解上级支出</t>
  </si>
  <si>
    <t>政府性基金预算调出资金</t>
  </si>
  <si>
    <t>债务还本支出</t>
  </si>
  <si>
    <t xml:space="preserve">  地方政府专项债务还本支出</t>
  </si>
  <si>
    <t>政府性基金预算计划单列市上解省支出</t>
  </si>
  <si>
    <t>政府性基金预算省补助计划单列市支出</t>
  </si>
  <si>
    <t>待偿债置换专项债券结余</t>
  </si>
  <si>
    <t>政府性基金预算年终结余</t>
  </si>
  <si>
    <t>支　　出　　总　　计　</t>
  </si>
  <si>
    <t>2019年度深圳市国有资本经营预算收入决算情况表</t>
    <phoneticPr fontId="69" type="noConversion"/>
  </si>
  <si>
    <t>国有资本经营预算收入</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</si>
  <si>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</si>
  <si>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</si>
  <si>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</si>
  <si>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</si>
  <si>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</si>
  <si>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</si>
  <si>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</si>
  <si>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</si>
  <si>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</si>
  <si>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</si>
  <si>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</si>
  <si>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</si>
  <si>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</si>
  <si>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</si>
  <si>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</si>
  <si>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</si>
  <si>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</si>
  <si>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</si>
  <si>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</si>
  <si>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</si>
  <si>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</si>
  <si>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</si>
  <si>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</si>
  <si>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</si>
  <si>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</si>
  <si>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</si>
  <si>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</si>
  <si>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</si>
  <si>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</si>
  <si>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</si>
  <si>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</si>
  <si>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</si>
  <si>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</si>
  <si>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</si>
  <si>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</si>
  <si>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</si>
  <si>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</si>
  <si>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</si>
  <si>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</si>
  <si>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</si>
  <si>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</si>
  <si>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</si>
  <si>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</si>
  <si>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</si>
  <si>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</si>
  <si>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</si>
  <si>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</si>
  <si>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</si>
  <si>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</si>
  <si>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</si>
  <si>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</si>
  <si>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</si>
  <si>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</si>
  <si>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</si>
  <si>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</si>
  <si>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2019年度深圳市国有资本经营预算支出决算情况表</t>
    <phoneticPr fontId="69" type="noConversion"/>
  </si>
  <si>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</si>
  <si>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</si>
  <si>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</si>
  <si>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</si>
  <si>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</si>
  <si>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</si>
  <si>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</si>
  <si>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</si>
  <si>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</si>
  <si>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</si>
  <si>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</si>
  <si>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</si>
  <si>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</si>
  <si>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</si>
  <si>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</si>
  <si>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</si>
  <si>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</si>
  <si>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</si>
  <si>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</si>
  <si>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</si>
  <si>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</si>
  <si>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</si>
  <si>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</si>
  <si>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</si>
  <si>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</si>
  <si>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</si>
  <si>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</si>
  <si>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</si>
  <si>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</si>
  <si>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</si>
  <si>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</si>
  <si>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</si>
  <si>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</si>
  <si>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</si>
  <si>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</si>
  <si>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单位：万元</t>
    <phoneticPr fontId="69" type="noConversion"/>
  </si>
  <si>
    <t>8.2019年深圳市本级一般公共预算基本支出决算经济分类表</t>
    <phoneticPr fontId="68" type="noConversion"/>
  </si>
  <si>
    <t>10.2019年深圳市地方政府债务限额及余额情况表（草案）</t>
    <phoneticPr fontId="68" type="noConversion"/>
  </si>
  <si>
    <t>11.2019年深圳市地方政府一般债务限额及余额情况表（草案）</t>
    <phoneticPr fontId="68" type="noConversion"/>
  </si>
  <si>
    <t>12.2019年深圳市地方政府债券使用情况表（草案）</t>
    <phoneticPr fontId="68" type="noConversion"/>
  </si>
  <si>
    <t>13.2019年深圳市地方政府债务发行及还本付息情况表（草案）</t>
    <phoneticPr fontId="68" type="noConversion"/>
  </si>
  <si>
    <t>2.2019年社会保险基金决算收支总表（全国险种）</t>
    <phoneticPr fontId="68" type="noConversion"/>
  </si>
  <si>
    <t>3.2019年社会保险基金决算收入表（全国险种）</t>
    <phoneticPr fontId="68" type="noConversion"/>
  </si>
  <si>
    <t>4.2019年社会保险基金决算支出表（全国险种）</t>
    <phoneticPr fontId="68" type="noConversion"/>
  </si>
  <si>
    <t>14.2019年社会保障基金财政专户收支表（全国险种）</t>
    <phoneticPr fontId="68" type="noConversion"/>
  </si>
  <si>
    <t>2019年社会保险基金收入决算表（全国险种）</t>
    <phoneticPr fontId="68" type="noConversion"/>
  </si>
  <si>
    <t>2019年社会保险基金支出决算表（全国险种）</t>
    <phoneticPr fontId="68" type="noConversion"/>
  </si>
  <si>
    <t>2019年社会保障基金财政专户收支表（全国险种）</t>
    <phoneticPr fontId="68" type="noConversion"/>
  </si>
  <si>
    <t>4.2019年深圳市本级一般公共预算收支决算表（草案）</t>
    <phoneticPr fontId="68" type="noConversion"/>
  </si>
  <si>
    <t>5.2019年深圳市本级一般公共预算收入决算表（草案）</t>
    <phoneticPr fontId="68" type="noConversion"/>
  </si>
  <si>
    <t>6.2019年深圳市本级一般公共预算支出决算表（草案）</t>
    <phoneticPr fontId="68" type="noConversion"/>
  </si>
  <si>
    <t>2019年深圳市市本级一般公共预算支出经济分类决算表（草案）</t>
    <phoneticPr fontId="68" type="noConversion"/>
  </si>
  <si>
    <t>2019年深圳市本级一般公共预算基本支出经济分类决算表</t>
    <phoneticPr fontId="69" type="noConversion"/>
  </si>
  <si>
    <t>2019年深圳市地方政府专项债务限额及余额情况表（草案）</t>
    <phoneticPr fontId="68" type="noConversion"/>
  </si>
  <si>
    <t>6.2019年深圳市地方政府专项债务限额及余额情况表（草案）</t>
    <phoneticPr fontId="68" type="noConversion"/>
  </si>
  <si>
    <t>7.2019年深圳市政府性基金预算收入决算情况表</t>
    <phoneticPr fontId="68" type="noConversion"/>
  </si>
  <si>
    <t>1.2019年深圳市本级政府性基金收支决算表(草案)</t>
    <phoneticPr fontId="68" type="noConversion"/>
  </si>
  <si>
    <t>2.2019年深圳市本级政府性基金收入决算表(草案)</t>
    <phoneticPr fontId="68" type="noConversion"/>
  </si>
  <si>
    <t>3.2019年深圳市本级政府性基金支出决算表(草案)</t>
    <phoneticPr fontId="68" type="noConversion"/>
  </si>
  <si>
    <t>4.2019年深圳市本级政府性基金对区转移支付情况表（草案）</t>
    <phoneticPr fontId="68" type="noConversion"/>
  </si>
  <si>
    <t>5.2019年深圳市本级国土基金对区转移支付情况表（草案）</t>
    <phoneticPr fontId="68" type="noConversion"/>
  </si>
  <si>
    <t>7.2019年深圳市本级一般公共预算支出决算经济分类表（草案）</t>
    <phoneticPr fontId="68" type="noConversion"/>
  </si>
  <si>
    <t>1.2019年深圳市本级国有资本经营收支决算总表（草案）</t>
    <phoneticPr fontId="68" type="noConversion"/>
  </si>
  <si>
    <t>2.2019年深圳市本级国有资本经营收入决算表（草案）</t>
    <phoneticPr fontId="68" type="noConversion"/>
  </si>
  <si>
    <t>3.2019年深圳市本级国有资本经营支出决算表（草案）</t>
    <phoneticPr fontId="68" type="noConversion"/>
  </si>
  <si>
    <t>4.2019年深圳市本级国有资本经营收支决算明细表（草案）</t>
    <phoneticPr fontId="68" type="noConversion"/>
  </si>
  <si>
    <t>2019年深圳市本级国有资本经营支出决算表（草案）</t>
    <phoneticPr fontId="68" type="noConversion"/>
  </si>
  <si>
    <t>2019年深圳市本级国有资本经营收入决算表（草案）</t>
    <phoneticPr fontId="68" type="noConversion"/>
  </si>
  <si>
    <t>2019年深圳市本级国有资本经营收支决算总表（草案）</t>
    <phoneticPr fontId="68" type="noConversion"/>
  </si>
  <si>
    <t>单位：万元</t>
    <phoneticPr fontId="68" type="noConversion"/>
  </si>
  <si>
    <t>9.2019年深圳市本级对各区税收返还和转移支付决算表（草案）</t>
    <phoneticPr fontId="68" type="noConversion"/>
  </si>
</sst>
</file>

<file path=xl/styles.xml><?xml version="1.0" encoding="utf-8"?>
<styleSheet xmlns="http://schemas.openxmlformats.org/spreadsheetml/2006/main">
  <numFmts count="15">
    <numFmt numFmtId="43" formatCode="_ * #,##0.00_ ;_ * \-#,##0.00_ ;_ * &quot;-&quot;??_ ;_ @_ "/>
    <numFmt numFmtId="176" formatCode="#,##0_ "/>
    <numFmt numFmtId="177" formatCode="#,##0_ ;\-#,##0;;"/>
    <numFmt numFmtId="178" formatCode="#,##0.00_ ;\-#,##0.00;;"/>
    <numFmt numFmtId="179" formatCode="#,##0.00_ "/>
    <numFmt numFmtId="180" formatCode="#,##0_ ;\-#,##0"/>
    <numFmt numFmtId="181" formatCode="#,##0.00_ ;\-#,##0.00"/>
    <numFmt numFmtId="182" formatCode="0.0%"/>
    <numFmt numFmtId="183" formatCode="_ * #,##0_ ;_ * \-#,##0_ ;_ * &quot;-&quot;??_ ;_ @_ "/>
    <numFmt numFmtId="184" formatCode="#,##0.000000"/>
    <numFmt numFmtId="185" formatCode="yyyy&quot;年&quot;m&quot;月&quot;;@"/>
    <numFmt numFmtId="186" formatCode="#,##0.0_ "/>
    <numFmt numFmtId="187" formatCode="0_ "/>
    <numFmt numFmtId="188" formatCode="0.0_ "/>
    <numFmt numFmtId="189" formatCode="#,##0_);[Red]\(#,##0\)"/>
  </numFmts>
  <fonts count="86">
    <font>
      <sz val="12"/>
      <name val="宋体"/>
      <charset val="134"/>
    </font>
    <font>
      <sz val="11"/>
      <color indexed="8"/>
      <name val="宋体"/>
      <charset val="134"/>
    </font>
    <font>
      <sz val="16"/>
      <color indexed="8"/>
      <name val="宋体"/>
      <charset val="134"/>
    </font>
    <font>
      <b/>
      <sz val="24"/>
      <color indexed="8"/>
      <name val="宋体"/>
      <charset val="134"/>
    </font>
    <font>
      <sz val="12"/>
      <color indexed="8"/>
      <name val="宋体"/>
      <charset val="134"/>
    </font>
    <font>
      <b/>
      <sz val="12"/>
      <color indexed="8"/>
      <name val="宋体"/>
      <charset val="134"/>
    </font>
    <font>
      <sz val="10"/>
      <name val="宋体"/>
      <charset val="134"/>
    </font>
    <font>
      <sz val="29"/>
      <color indexed="8"/>
      <name val="宋体"/>
      <charset val="134"/>
    </font>
    <font>
      <b/>
      <sz val="29"/>
      <color indexed="8"/>
      <name val="宋体"/>
      <charset val="134"/>
    </font>
    <font>
      <b/>
      <sz val="11"/>
      <color indexed="8"/>
      <name val="华文中宋"/>
      <charset val="134"/>
    </font>
    <font>
      <sz val="20"/>
      <color indexed="8"/>
      <name val="宋体"/>
      <charset val="134"/>
    </font>
    <font>
      <sz val="12"/>
      <name val="黑体"/>
      <family val="3"/>
      <charset val="134"/>
    </font>
    <font>
      <sz val="20"/>
      <name val="宋体"/>
      <charset val="134"/>
    </font>
    <font>
      <sz val="20"/>
      <name val="Times New Roman"/>
      <family val="1"/>
    </font>
    <font>
      <b/>
      <sz val="12"/>
      <name val="Times New Roman"/>
      <family val="1"/>
    </font>
    <font>
      <sz val="11"/>
      <name val="宋体"/>
      <charset val="134"/>
    </font>
    <font>
      <b/>
      <sz val="11"/>
      <name val="宋体"/>
      <charset val="134"/>
    </font>
    <font>
      <sz val="12"/>
      <name val="Arial Narrow"/>
      <family val="2"/>
    </font>
    <font>
      <sz val="9"/>
      <name val="Arial Narrow"/>
      <family val="2"/>
    </font>
    <font>
      <sz val="29"/>
      <name val="宋体"/>
      <charset val="134"/>
    </font>
    <font>
      <sz val="10"/>
      <name val="Arial Narrow"/>
      <family val="2"/>
    </font>
    <font>
      <sz val="28"/>
      <name val="宋体"/>
      <charset val="134"/>
    </font>
    <font>
      <sz val="27"/>
      <color indexed="8"/>
      <name val="宋体"/>
      <charset val="134"/>
    </font>
    <font>
      <sz val="27"/>
      <name val="宋体"/>
      <charset val="134"/>
    </font>
    <font>
      <b/>
      <sz val="27"/>
      <color indexed="8"/>
      <name val="宋体"/>
      <charset val="134"/>
    </font>
    <font>
      <b/>
      <sz val="25"/>
      <color indexed="8"/>
      <name val="宋体"/>
      <charset val="134"/>
    </font>
    <font>
      <sz val="10"/>
      <color indexed="8"/>
      <name val="宋体"/>
      <charset val="134"/>
    </font>
    <font>
      <sz val="10"/>
      <color indexed="9"/>
      <name val="宋体"/>
      <charset val="134"/>
    </font>
    <font>
      <b/>
      <sz val="22"/>
      <color indexed="8"/>
      <name val="宋体"/>
      <charset val="134"/>
    </font>
    <font>
      <sz val="9"/>
      <color indexed="8"/>
      <name val="宋体"/>
      <charset val="134"/>
    </font>
    <font>
      <sz val="9"/>
      <color indexed="8"/>
      <name val="Arial Narrow"/>
      <family val="2"/>
    </font>
    <font>
      <b/>
      <sz val="10"/>
      <name val="宋体"/>
      <charset val="134"/>
    </font>
    <font>
      <b/>
      <sz val="12"/>
      <name val="宋体"/>
      <charset val="134"/>
    </font>
    <font>
      <b/>
      <sz val="18"/>
      <name val="宋体"/>
      <charset val="134"/>
    </font>
    <font>
      <sz val="18"/>
      <name val="宋体"/>
      <charset val="134"/>
    </font>
    <font>
      <sz val="9"/>
      <name val="SimSun"/>
      <charset val="134"/>
    </font>
    <font>
      <b/>
      <sz val="15"/>
      <name val="SimSun"/>
      <charset val="134"/>
    </font>
    <font>
      <sz val="10"/>
      <name val="SimSun"/>
      <charset val="134"/>
    </font>
    <font>
      <b/>
      <sz val="11"/>
      <name val="SimSun"/>
      <charset val="134"/>
    </font>
    <font>
      <sz val="11"/>
      <name val="SimSun"/>
      <charset val="134"/>
    </font>
    <font>
      <sz val="16"/>
      <name val="黑体"/>
      <family val="3"/>
      <charset val="134"/>
    </font>
    <font>
      <b/>
      <sz val="16"/>
      <name val="宋体"/>
      <charset val="134"/>
    </font>
    <font>
      <b/>
      <sz val="11"/>
      <color indexed="8"/>
      <name val="宋体"/>
      <charset val="134"/>
    </font>
    <font>
      <b/>
      <sz val="20"/>
      <name val="宋体"/>
      <charset val="134"/>
    </font>
    <font>
      <sz val="10"/>
      <color indexed="10"/>
      <name val="宋体"/>
      <charset val="134"/>
    </font>
    <font>
      <sz val="18"/>
      <color indexed="8"/>
      <name val="宋体"/>
      <charset val="134"/>
    </font>
    <font>
      <b/>
      <sz val="30"/>
      <color indexed="8"/>
      <name val="宋体"/>
      <charset val="134"/>
    </font>
    <font>
      <b/>
      <sz val="15"/>
      <color indexed="8"/>
      <name val="宋体"/>
      <charset val="134"/>
    </font>
    <font>
      <b/>
      <sz val="18"/>
      <color indexed="8"/>
      <name val="宋体"/>
      <charset val="134"/>
    </font>
    <font>
      <sz val="11"/>
      <color indexed="52"/>
      <name val="宋体"/>
      <charset val="134"/>
    </font>
    <font>
      <b/>
      <sz val="15"/>
      <color indexed="56"/>
      <name val="宋体"/>
      <charset val="134"/>
    </font>
    <font>
      <b/>
      <sz val="11"/>
      <color indexed="52"/>
      <name val="宋体"/>
      <charset val="134"/>
    </font>
    <font>
      <b/>
      <sz val="18"/>
      <color indexed="56"/>
      <name val="宋体"/>
      <charset val="134"/>
    </font>
    <font>
      <sz val="11"/>
      <color indexed="62"/>
      <name val="宋体"/>
      <charset val="134"/>
    </font>
    <font>
      <b/>
      <sz val="13"/>
      <color indexed="56"/>
      <name val="宋体"/>
      <charset val="134"/>
    </font>
    <font>
      <b/>
      <sz val="11"/>
      <color indexed="63"/>
      <name val="宋体"/>
      <charset val="134"/>
    </font>
    <font>
      <sz val="12"/>
      <color indexed="17"/>
      <name val="宋体"/>
      <charset val="134"/>
    </font>
    <font>
      <sz val="11"/>
      <color indexed="9"/>
      <name val="宋体"/>
      <charset val="134"/>
    </font>
    <font>
      <i/>
      <sz val="11"/>
      <color indexed="23"/>
      <name val="宋体"/>
      <charset val="134"/>
    </font>
    <font>
      <sz val="11"/>
      <color indexed="20"/>
      <name val="宋体"/>
      <charset val="134"/>
    </font>
    <font>
      <sz val="11"/>
      <color indexed="10"/>
      <name val="宋体"/>
      <charset val="134"/>
    </font>
    <font>
      <b/>
      <sz val="11"/>
      <color indexed="56"/>
      <name val="宋体"/>
      <charset val="134"/>
    </font>
    <font>
      <b/>
      <sz val="11"/>
      <color indexed="9"/>
      <name val="宋体"/>
      <charset val="134"/>
    </font>
    <font>
      <sz val="11"/>
      <color indexed="60"/>
      <name val="宋体"/>
      <charset val="134"/>
    </font>
    <font>
      <sz val="12"/>
      <name val="Times New Roman"/>
      <family val="1"/>
    </font>
    <font>
      <sz val="11"/>
      <color indexed="17"/>
      <name val="宋体"/>
      <charset val="134"/>
    </font>
    <font>
      <sz val="12"/>
      <color indexed="20"/>
      <name val="宋体"/>
      <charset val="134"/>
    </font>
    <font>
      <sz val="12"/>
      <name val="宋体"/>
      <charset val="134"/>
    </font>
    <font>
      <sz val="9"/>
      <name val="宋体"/>
      <charset val="134"/>
    </font>
    <font>
      <sz val="9"/>
      <name val="宋体"/>
      <charset val="134"/>
    </font>
    <font>
      <b/>
      <sz val="22"/>
      <name val="宋体"/>
      <charset val="134"/>
    </font>
    <font>
      <b/>
      <sz val="22"/>
      <name val="Times New Roman"/>
      <family val="1"/>
    </font>
    <font>
      <b/>
      <sz val="27"/>
      <color indexed="8"/>
      <name val="宋体"/>
      <charset val="134"/>
    </font>
    <font>
      <sz val="18"/>
      <color indexed="8"/>
      <name val="宋体"/>
      <charset val="134"/>
    </font>
    <font>
      <sz val="9"/>
      <name val="宋体"/>
      <charset val="134"/>
    </font>
    <font>
      <b/>
      <sz val="10"/>
      <name val="宋体"/>
      <charset val="134"/>
    </font>
    <font>
      <b/>
      <sz val="18"/>
      <name val="宋体"/>
      <charset val="134"/>
    </font>
    <font>
      <sz val="10"/>
      <name val="宋体"/>
      <charset val="134"/>
    </font>
    <font>
      <sz val="18"/>
      <color indexed="8"/>
      <name val="宋体"/>
      <charset val="134"/>
    </font>
    <font>
      <sz val="12"/>
      <color rgb="FFFF0000"/>
      <name val="宋体"/>
      <charset val="134"/>
    </font>
    <font>
      <sz val="12"/>
      <color rgb="FFFF0000"/>
      <name val="黑体"/>
      <family val="3"/>
      <charset val="134"/>
    </font>
    <font>
      <sz val="12"/>
      <color theme="1"/>
      <name val="黑体"/>
      <family val="3"/>
      <charset val="134"/>
    </font>
    <font>
      <sz val="12"/>
      <color theme="1"/>
      <name val="宋体"/>
      <charset val="134"/>
    </font>
    <font>
      <sz val="11"/>
      <color theme="1"/>
      <name val="宋体"/>
      <charset val="134"/>
    </font>
    <font>
      <b/>
      <sz val="11"/>
      <color theme="1"/>
      <name val="宋体"/>
      <charset val="134"/>
    </font>
    <font>
      <sz val="16"/>
      <color theme="1"/>
      <name val="黑体"/>
      <family val="3"/>
      <charset val="134"/>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mediumGray">
        <fgColor indexed="9"/>
      </patternFill>
    </fill>
    <fill>
      <patternFill patternType="solid">
        <fgColor theme="0"/>
        <bgColor indexed="64"/>
      </patternFill>
    </fill>
    <fill>
      <patternFill patternType="solid">
        <fgColor theme="0"/>
      </patternFill>
    </fill>
    <fill>
      <patternFill patternType="mediumGray">
        <fgColor indexed="9"/>
        <bgColor theme="0"/>
      </patternFill>
    </fill>
  </fills>
  <borders count="7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medium">
        <color indexed="8"/>
      </right>
      <top style="medium">
        <color indexed="64"/>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medium">
        <color indexed="64"/>
      </right>
      <top/>
      <bottom style="thin">
        <color indexed="8"/>
      </bottom>
      <diagonal/>
    </border>
    <border>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8"/>
      </left>
      <right style="thin">
        <color indexed="8"/>
      </right>
      <top style="medium">
        <color indexed="64"/>
      </top>
      <bottom style="thin">
        <color indexed="8"/>
      </bottom>
      <diagonal/>
    </border>
    <border>
      <left style="medium">
        <color indexed="64"/>
      </left>
      <right style="medium">
        <color indexed="64"/>
      </right>
      <top style="medium">
        <color indexed="64"/>
      </top>
      <bottom style="thin">
        <color indexed="8"/>
      </bottom>
      <diagonal/>
    </border>
  </borders>
  <cellStyleXfs count="103">
    <xf numFmtId="0" fontId="0" fillId="0" borderId="0"/>
    <xf numFmtId="0" fontId="64"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57" fillId="12" borderId="0" applyNumberFormat="0" applyBorder="0" applyAlignment="0" applyProtection="0">
      <alignment vertical="center"/>
    </xf>
    <xf numFmtId="0" fontId="57" fillId="9" borderId="0" applyNumberFormat="0" applyBorder="0" applyAlignment="0" applyProtection="0">
      <alignment vertical="center"/>
    </xf>
    <xf numFmtId="0" fontId="57" fillId="10"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5" borderId="0" applyNumberFormat="0" applyBorder="0" applyAlignment="0" applyProtection="0">
      <alignment vertical="center"/>
    </xf>
    <xf numFmtId="0" fontId="1" fillId="0" borderId="0"/>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0" fontId="50" fillId="0" borderId="1" applyNumberFormat="0" applyFill="0" applyAlignment="0" applyProtection="0">
      <alignment vertical="center"/>
    </xf>
    <xf numFmtId="0" fontId="54" fillId="0" borderId="2" applyNumberFormat="0" applyFill="0" applyAlignment="0" applyProtection="0">
      <alignment vertical="center"/>
    </xf>
    <xf numFmtId="0" fontId="61" fillId="0" borderId="3" applyNumberFormat="0" applyFill="0" applyAlignment="0" applyProtection="0">
      <alignment vertical="center"/>
    </xf>
    <xf numFmtId="0" fontId="6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66"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1" fillId="0" borderId="0">
      <alignment vertical="center"/>
    </xf>
    <xf numFmtId="0" fontId="1" fillId="0" borderId="0">
      <alignment vertical="center"/>
    </xf>
    <xf numFmtId="0" fontId="67" fillId="0" borderId="0">
      <alignment vertical="center"/>
    </xf>
    <xf numFmtId="0" fontId="6" fillId="0" borderId="0">
      <alignment vertical="center"/>
    </xf>
    <xf numFmtId="0" fontId="6"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15" fillId="0" borderId="0">
      <alignment vertical="center"/>
    </xf>
    <xf numFmtId="0" fontId="67" fillId="0" borderId="0">
      <alignment vertical="center"/>
    </xf>
    <xf numFmtId="0" fontId="67" fillId="0" borderId="0">
      <alignment vertical="center"/>
    </xf>
    <xf numFmtId="0" fontId="67" fillId="0" borderId="0" applyNumberFormat="0" applyFont="0" applyFill="0" applyBorder="0" applyAlignment="0" applyProtection="0">
      <alignment vertical="center"/>
    </xf>
    <xf numFmtId="0" fontId="67" fillId="0" borderId="0">
      <alignment vertical="center"/>
    </xf>
    <xf numFmtId="0" fontId="6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0">
      <alignment vertical="center"/>
    </xf>
    <xf numFmtId="0" fontId="67" fillId="0" borderId="0">
      <alignment vertical="center"/>
    </xf>
    <xf numFmtId="0" fontId="67" fillId="0" borderId="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56"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42" fillId="0" borderId="4" applyNumberFormat="0" applyFill="0" applyAlignment="0" applyProtection="0">
      <alignment vertical="center"/>
    </xf>
    <xf numFmtId="0" fontId="51" fillId="16" borderId="5" applyNumberFormat="0" applyAlignment="0" applyProtection="0">
      <alignment vertical="center"/>
    </xf>
    <xf numFmtId="0" fontId="62" fillId="17" borderId="6" applyNumberFormat="0" applyAlignment="0" applyProtection="0">
      <alignment vertical="center"/>
    </xf>
    <xf numFmtId="0" fontId="58"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9" fillId="0" borderId="7" applyNumberFormat="0" applyFill="0" applyAlignment="0" applyProtection="0">
      <alignment vertical="center"/>
    </xf>
    <xf numFmtId="43" fontId="67" fillId="0" borderId="0" applyFont="0" applyFill="0" applyBorder="0" applyAlignment="0" applyProtection="0">
      <alignment vertical="center"/>
    </xf>
    <xf numFmtId="43" fontId="67" fillId="0" borderId="0" applyFont="0" applyFill="0" applyBorder="0" applyAlignment="0" applyProtection="0">
      <alignment vertical="center"/>
    </xf>
    <xf numFmtId="43" fontId="67" fillId="0" borderId="0" applyFont="0" applyFill="0" applyBorder="0" applyAlignment="0" applyProtection="0">
      <alignment vertical="center"/>
    </xf>
    <xf numFmtId="43" fontId="67" fillId="0" borderId="0" applyFont="0" applyFill="0" applyBorder="0" applyAlignment="0" applyProtection="0">
      <alignment vertical="center"/>
    </xf>
    <xf numFmtId="43" fontId="67" fillId="0" borderId="0" applyFont="0" applyFill="0" applyBorder="0" applyAlignment="0" applyProtection="0">
      <alignment vertical="center"/>
    </xf>
    <xf numFmtId="43" fontId="67" fillId="0" borderId="0" applyFont="0" applyFill="0" applyBorder="0" applyAlignment="0" applyProtection="0">
      <alignment vertical="center"/>
    </xf>
    <xf numFmtId="43" fontId="67" fillId="0" borderId="0" applyFont="0" applyFill="0" applyBorder="0" applyAlignment="0" applyProtection="0">
      <alignment vertical="center"/>
    </xf>
    <xf numFmtId="0" fontId="57"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21" borderId="0" applyNumberFormat="0" applyBorder="0" applyAlignment="0" applyProtection="0">
      <alignment vertical="center"/>
    </xf>
    <xf numFmtId="0" fontId="63" fillId="22" borderId="0" applyNumberFormat="0" applyBorder="0" applyAlignment="0" applyProtection="0">
      <alignment vertical="center"/>
    </xf>
    <xf numFmtId="0" fontId="55" fillId="16" borderId="8" applyNumberFormat="0" applyAlignment="0" applyProtection="0">
      <alignment vertical="center"/>
    </xf>
    <xf numFmtId="0" fontId="53" fillId="7" borderId="5" applyNumberFormat="0" applyAlignment="0" applyProtection="0">
      <alignment vertical="center"/>
    </xf>
    <xf numFmtId="0" fontId="64" fillId="0" borderId="0">
      <alignment vertical="center"/>
    </xf>
    <xf numFmtId="0" fontId="67" fillId="23" borderId="9" applyNumberFormat="0" applyFont="0" applyAlignment="0" applyProtection="0">
      <alignment vertical="center"/>
    </xf>
  </cellStyleXfs>
  <cellXfs count="658">
    <xf numFmtId="0" fontId="0" fillId="0" borderId="0" xfId="0" applyAlignment="1">
      <alignment vertical="center"/>
    </xf>
    <xf numFmtId="0" fontId="1" fillId="0" borderId="0" xfId="0" applyFont="1" applyFill="1" applyBorder="1" applyAlignment="1">
      <alignment vertical="center"/>
    </xf>
    <xf numFmtId="0" fontId="2" fillId="0" borderId="0" xfId="47" applyFont="1" applyFill="1" applyBorder="1" applyAlignment="1">
      <alignment vertical="center"/>
    </xf>
    <xf numFmtId="0" fontId="1" fillId="0" borderId="0" xfId="47" applyFont="1" applyFill="1" applyBorder="1" applyAlignment="1">
      <alignment vertical="center"/>
    </xf>
    <xf numFmtId="0" fontId="1" fillId="0" borderId="0" xfId="47" applyFont="1" applyFill="1" applyBorder="1" applyAlignment="1">
      <alignment horizontal="center" vertical="center"/>
    </xf>
    <xf numFmtId="0" fontId="4" fillId="0" borderId="0" xfId="47" applyFont="1" applyFill="1" applyBorder="1" applyAlignment="1">
      <alignment vertical="center"/>
    </xf>
    <xf numFmtId="0" fontId="4" fillId="0" borderId="0" xfId="47" applyFont="1" applyFill="1" applyBorder="1" applyAlignment="1">
      <alignment horizontal="right" vertical="center"/>
    </xf>
    <xf numFmtId="0" fontId="5" fillId="0" borderId="10" xfId="47" applyFont="1" applyFill="1" applyBorder="1" applyAlignment="1">
      <alignment horizontal="center" vertical="center"/>
    </xf>
    <xf numFmtId="0" fontId="4" fillId="0" borderId="10" xfId="47" applyFont="1" applyFill="1" applyBorder="1" applyAlignment="1">
      <alignment vertical="center"/>
    </xf>
    <xf numFmtId="0" fontId="4" fillId="24" borderId="11" xfId="20" applyFont="1" applyFill="1" applyBorder="1" applyAlignment="1">
      <alignment horizontal="center" vertical="center"/>
    </xf>
    <xf numFmtId="0" fontId="4" fillId="0" borderId="10" xfId="47" applyFont="1" applyFill="1" applyBorder="1" applyAlignment="1">
      <alignment horizontal="center" vertical="center"/>
    </xf>
    <xf numFmtId="176" fontId="0" fillId="0" borderId="10" xfId="47" applyNumberFormat="1" applyFont="1" applyFill="1" applyBorder="1" applyAlignment="1">
      <alignment horizontal="center" vertical="center"/>
    </xf>
    <xf numFmtId="0" fontId="1" fillId="0" borderId="0" xfId="47" applyFont="1" applyFill="1" applyBorder="1" applyAlignment="1"/>
    <xf numFmtId="0" fontId="6" fillId="0" borderId="0" xfId="47" applyFont="1" applyFill="1" applyBorder="1" applyAlignment="1"/>
    <xf numFmtId="0" fontId="4" fillId="24" borderId="0" xfId="47" applyNumberFormat="1" applyFont="1" applyFill="1" applyBorder="1" applyAlignment="1" applyProtection="1">
      <alignment vertical="center"/>
    </xf>
    <xf numFmtId="0" fontId="4" fillId="24" borderId="0" xfId="47" applyNumberFormat="1" applyFont="1" applyFill="1" applyBorder="1" applyAlignment="1" applyProtection="1">
      <alignment horizontal="center" vertical="center" wrapText="1"/>
    </xf>
    <xf numFmtId="0" fontId="4" fillId="24" borderId="0" xfId="47" applyNumberFormat="1" applyFont="1" applyFill="1" applyBorder="1" applyAlignment="1" applyProtection="1">
      <alignment vertical="center" wrapText="1"/>
    </xf>
    <xf numFmtId="0" fontId="4" fillId="24" borderId="0" xfId="47" applyNumberFormat="1" applyFont="1" applyFill="1" applyBorder="1" applyAlignment="1" applyProtection="1">
      <alignment horizontal="right" vertical="center"/>
    </xf>
    <xf numFmtId="0" fontId="4" fillId="24" borderId="12" xfId="47" applyNumberFormat="1" applyFont="1" applyFill="1" applyBorder="1" applyAlignment="1" applyProtection="1">
      <alignment horizontal="center" vertical="center" wrapText="1"/>
    </xf>
    <xf numFmtId="0" fontId="4" fillId="24" borderId="13" xfId="47" applyNumberFormat="1" applyFont="1" applyFill="1" applyBorder="1" applyAlignment="1" applyProtection="1">
      <alignment horizontal="center" vertical="center" wrapText="1"/>
    </xf>
    <xf numFmtId="0" fontId="4" fillId="24" borderId="14" xfId="47" applyNumberFormat="1" applyFont="1" applyFill="1" applyBorder="1" applyAlignment="1" applyProtection="1">
      <alignment horizontal="center" vertical="center"/>
    </xf>
    <xf numFmtId="0" fontId="4" fillId="24" borderId="15" xfId="47" applyNumberFormat="1" applyFont="1" applyFill="1" applyBorder="1" applyAlignment="1" applyProtection="1">
      <alignment horizontal="center" vertical="center"/>
    </xf>
    <xf numFmtId="0" fontId="4" fillId="24" borderId="13" xfId="47" applyNumberFormat="1" applyFont="1" applyFill="1" applyBorder="1" applyAlignment="1" applyProtection="1">
      <alignment horizontal="center" vertical="center"/>
    </xf>
    <xf numFmtId="0" fontId="4" fillId="24" borderId="16" xfId="47" applyNumberFormat="1" applyFont="1" applyFill="1" applyBorder="1" applyAlignment="1" applyProtection="1">
      <alignment horizontal="left" vertical="center" wrapText="1"/>
    </xf>
    <xf numFmtId="0" fontId="4" fillId="24" borderId="17" xfId="47" applyNumberFormat="1" applyFont="1" applyFill="1" applyBorder="1" applyAlignment="1" applyProtection="1">
      <alignment horizontal="center" vertical="center"/>
    </xf>
    <xf numFmtId="0" fontId="4" fillId="24" borderId="18" xfId="47" applyNumberFormat="1" applyFont="1" applyFill="1" applyBorder="1" applyAlignment="1" applyProtection="1">
      <alignment horizontal="center" vertical="center" wrapText="1"/>
    </xf>
    <xf numFmtId="0" fontId="4" fillId="24" borderId="19" xfId="47" applyNumberFormat="1" applyFont="1" applyFill="1" applyBorder="1" applyAlignment="1" applyProtection="1">
      <alignment horizontal="left" vertical="center" wrapText="1"/>
    </xf>
    <xf numFmtId="0" fontId="4" fillId="24" borderId="10" xfId="47" applyNumberFormat="1" applyFont="1" applyFill="1" applyBorder="1" applyAlignment="1" applyProtection="1">
      <alignment horizontal="center" vertical="center"/>
    </xf>
    <xf numFmtId="176" fontId="4" fillId="0" borderId="20" xfId="47" applyNumberFormat="1" applyFont="1" applyFill="1" applyBorder="1" applyAlignment="1" applyProtection="1">
      <alignment horizontal="center" vertical="center"/>
    </xf>
    <xf numFmtId="177" fontId="4" fillId="0" borderId="20" xfId="47" applyNumberFormat="1" applyFont="1" applyFill="1" applyBorder="1" applyAlignment="1" applyProtection="1">
      <alignment horizontal="right" vertical="center"/>
    </xf>
    <xf numFmtId="0" fontId="4" fillId="24" borderId="21" xfId="47" applyNumberFormat="1" applyFont="1" applyFill="1" applyBorder="1" applyAlignment="1" applyProtection="1">
      <alignment horizontal="center" vertical="center"/>
    </xf>
    <xf numFmtId="0" fontId="4" fillId="24" borderId="22" xfId="47" applyNumberFormat="1" applyFont="1" applyFill="1" applyBorder="1" applyAlignment="1" applyProtection="1">
      <alignment horizontal="center" vertical="center"/>
    </xf>
    <xf numFmtId="0" fontId="4" fillId="24" borderId="23" xfId="47" applyNumberFormat="1" applyFont="1" applyFill="1" applyBorder="1" applyAlignment="1" applyProtection="1">
      <alignment horizontal="center" vertical="center"/>
    </xf>
    <xf numFmtId="176" fontId="4" fillId="0" borderId="24" xfId="47" applyNumberFormat="1" applyFont="1" applyFill="1" applyBorder="1" applyAlignment="1" applyProtection="1">
      <alignment horizontal="center" vertical="center"/>
    </xf>
    <xf numFmtId="0" fontId="6" fillId="0" borderId="0" xfId="0" applyFont="1" applyFill="1" applyBorder="1" applyAlignment="1"/>
    <xf numFmtId="0" fontId="9" fillId="0" borderId="0" xfId="47" applyNumberFormat="1" applyFont="1" applyFill="1" applyBorder="1" applyAlignment="1" applyProtection="1">
      <alignment horizontal="center" vertical="center"/>
    </xf>
    <xf numFmtId="0" fontId="1" fillId="0" borderId="0" xfId="47" applyNumberFormat="1" applyFont="1" applyFill="1" applyBorder="1" applyAlignment="1" applyProtection="1">
      <alignment horizontal="right" vertical="center"/>
    </xf>
    <xf numFmtId="0" fontId="1" fillId="0" borderId="25" xfId="47" applyNumberFormat="1" applyFont="1" applyFill="1" applyBorder="1" applyAlignment="1" applyProtection="1">
      <alignment vertical="center"/>
    </xf>
    <xf numFmtId="0" fontId="1" fillId="0" borderId="25" xfId="47" applyNumberFormat="1" applyFont="1" applyFill="1" applyBorder="1" applyAlignment="1" applyProtection="1">
      <alignment horizontal="right" vertical="center"/>
    </xf>
    <xf numFmtId="0" fontId="4" fillId="0" borderId="26" xfId="47" applyNumberFormat="1" applyFont="1" applyFill="1" applyBorder="1" applyAlignment="1" applyProtection="1">
      <alignment horizontal="center" vertical="center"/>
    </xf>
    <xf numFmtId="0" fontId="4" fillId="0" borderId="26" xfId="47" applyNumberFormat="1" applyFont="1" applyFill="1" applyBorder="1" applyAlignment="1" applyProtection="1">
      <alignment vertical="center"/>
    </xf>
    <xf numFmtId="178" fontId="4" fillId="0" borderId="26" xfId="47" applyNumberFormat="1" applyFont="1" applyFill="1" applyBorder="1" applyAlignment="1" applyProtection="1">
      <alignment horizontal="right" vertical="center"/>
    </xf>
    <xf numFmtId="0" fontId="4" fillId="0" borderId="27" xfId="47" applyNumberFormat="1" applyFont="1" applyFill="1" applyBorder="1" applyAlignment="1" applyProtection="1">
      <alignment vertical="center"/>
    </xf>
    <xf numFmtId="178" fontId="4" fillId="0" borderId="27" xfId="47" applyNumberFormat="1" applyFont="1" applyFill="1" applyBorder="1" applyAlignment="1" applyProtection="1">
      <alignment horizontal="right" vertical="center"/>
    </xf>
    <xf numFmtId="0" fontId="4" fillId="0" borderId="27" xfId="47" applyNumberFormat="1" applyFont="1" applyFill="1" applyBorder="1" applyAlignment="1" applyProtection="1">
      <alignment horizontal="center" vertical="center"/>
    </xf>
    <xf numFmtId="0" fontId="0" fillId="0" borderId="0" xfId="47" applyNumberFormat="1" applyFont="1" applyFill="1" applyBorder="1" applyAlignment="1" applyProtection="1"/>
    <xf numFmtId="0" fontId="4" fillId="0" borderId="0" xfId="47" applyNumberFormat="1" applyFont="1" applyFill="1" applyBorder="1" applyAlignment="1" applyProtection="1">
      <alignment horizontal="right" vertical="center"/>
    </xf>
    <xf numFmtId="0" fontId="4" fillId="0" borderId="0" xfId="47" applyNumberFormat="1" applyFont="1" applyFill="1" applyBorder="1" applyAlignment="1" applyProtection="1">
      <alignment vertical="center"/>
    </xf>
    <xf numFmtId="0" fontId="4" fillId="0" borderId="0" xfId="47" applyNumberFormat="1" applyFont="1" applyFill="1" applyBorder="1" applyAlignment="1" applyProtection="1">
      <alignment horizontal="left" vertical="center"/>
    </xf>
    <xf numFmtId="0" fontId="0" fillId="0" borderId="0" xfId="47" applyNumberFormat="1" applyFont="1" applyFill="1" applyBorder="1" applyAlignment="1" applyProtection="1">
      <alignment vertical="center"/>
    </xf>
    <xf numFmtId="0" fontId="4" fillId="0" borderId="0" xfId="47" applyNumberFormat="1" applyFont="1" applyFill="1" applyBorder="1" applyAlignment="1" applyProtection="1">
      <alignment horizontal="center" vertical="center"/>
    </xf>
    <xf numFmtId="0" fontId="4" fillId="0" borderId="28" xfId="47" applyNumberFormat="1" applyFont="1" applyFill="1" applyBorder="1" applyAlignment="1" applyProtection="1">
      <alignment horizontal="center" vertical="center"/>
    </xf>
    <xf numFmtId="0" fontId="4" fillId="0" borderId="29" xfId="47" applyNumberFormat="1" applyFont="1" applyFill="1" applyBorder="1" applyAlignment="1" applyProtection="1">
      <alignment horizontal="center" vertical="center"/>
    </xf>
    <xf numFmtId="0" fontId="4" fillId="0" borderId="30" xfId="47" applyNumberFormat="1" applyFont="1" applyFill="1" applyBorder="1" applyAlignment="1" applyProtection="1">
      <alignment horizontal="center" vertical="center"/>
    </xf>
    <xf numFmtId="0" fontId="4" fillId="0" borderId="31" xfId="47" applyNumberFormat="1" applyFont="1" applyFill="1" applyBorder="1" applyAlignment="1" applyProtection="1">
      <alignment vertical="center"/>
    </xf>
    <xf numFmtId="178" fontId="4" fillId="0" borderId="32" xfId="47" applyNumberFormat="1" applyFont="1" applyFill="1" applyBorder="1" applyAlignment="1" applyProtection="1">
      <alignment vertical="center"/>
    </xf>
    <xf numFmtId="0" fontId="4" fillId="0" borderId="33" xfId="47" applyNumberFormat="1" applyFont="1" applyFill="1" applyBorder="1" applyAlignment="1" applyProtection="1">
      <alignment vertical="center"/>
    </xf>
    <xf numFmtId="0" fontId="4" fillId="0" borderId="34" xfId="47" applyNumberFormat="1" applyFont="1" applyFill="1" applyBorder="1" applyAlignment="1" applyProtection="1">
      <alignment vertical="center"/>
    </xf>
    <xf numFmtId="178" fontId="4" fillId="0" borderId="35" xfId="47" applyNumberFormat="1" applyFont="1" applyFill="1" applyBorder="1" applyAlignment="1" applyProtection="1">
      <alignment vertical="center"/>
    </xf>
    <xf numFmtId="179" fontId="4" fillId="0" borderId="35" xfId="47" applyNumberFormat="1" applyFont="1" applyFill="1" applyBorder="1" applyAlignment="1" applyProtection="1">
      <alignment horizontal="center" vertical="center"/>
    </xf>
    <xf numFmtId="0" fontId="4" fillId="0" borderId="34" xfId="47" applyNumberFormat="1" applyFont="1" applyFill="1" applyBorder="1" applyAlignment="1" applyProtection="1">
      <alignment horizontal="center" vertical="center"/>
    </xf>
    <xf numFmtId="0" fontId="4" fillId="0" borderId="36" xfId="47" applyNumberFormat="1" applyFont="1" applyFill="1" applyBorder="1" applyAlignment="1" applyProtection="1">
      <alignment vertical="center"/>
    </xf>
    <xf numFmtId="0" fontId="4" fillId="0" borderId="37" xfId="47" applyNumberFormat="1" applyFont="1" applyFill="1" applyBorder="1" applyAlignment="1" applyProtection="1">
      <alignment vertical="center"/>
    </xf>
    <xf numFmtId="178" fontId="4" fillId="0" borderId="38" xfId="47" applyNumberFormat="1" applyFont="1" applyFill="1" applyBorder="1" applyAlignment="1" applyProtection="1">
      <alignment vertical="center"/>
    </xf>
    <xf numFmtId="178" fontId="4" fillId="0" borderId="29" xfId="47" applyNumberFormat="1" applyFont="1" applyFill="1" applyBorder="1" applyAlignment="1" applyProtection="1">
      <alignment vertical="center"/>
    </xf>
    <xf numFmtId="178" fontId="4" fillId="0" borderId="39" xfId="47" applyNumberFormat="1" applyFont="1" applyFill="1" applyBorder="1" applyAlignment="1" applyProtection="1">
      <alignment vertical="center"/>
    </xf>
    <xf numFmtId="178" fontId="4" fillId="0" borderId="40" xfId="47" applyNumberFormat="1" applyFont="1" applyFill="1" applyBorder="1" applyAlignment="1" applyProtection="1">
      <alignment horizontal="right" vertical="center"/>
    </xf>
    <xf numFmtId="0" fontId="0" fillId="0" borderId="0" xfId="0" applyFont="1" applyFill="1" applyBorder="1" applyAlignment="1"/>
    <xf numFmtId="0" fontId="6" fillId="0" borderId="0" xfId="0" applyFont="1" applyFill="1" applyBorder="1" applyAlignment="1">
      <alignment horizontal="center"/>
    </xf>
    <xf numFmtId="0" fontId="6" fillId="0" borderId="0" xfId="0" applyFont="1" applyFill="1" applyBorder="1" applyAlignment="1">
      <alignment horizontal="right"/>
    </xf>
    <xf numFmtId="0" fontId="11" fillId="0" borderId="0" xfId="0" applyFont="1" applyFill="1" applyBorder="1" applyAlignment="1"/>
    <xf numFmtId="0" fontId="0" fillId="0" borderId="0" xfId="0" applyFont="1" applyFill="1" applyBorder="1" applyAlignment="1">
      <alignment horizontal="right"/>
    </xf>
    <xf numFmtId="0" fontId="14" fillId="0" borderId="0" xfId="0" applyFont="1" applyFill="1" applyBorder="1" applyAlignment="1">
      <alignment horizontal="center"/>
    </xf>
    <xf numFmtId="0" fontId="15" fillId="0" borderId="0" xfId="0" applyFont="1" applyFill="1" applyBorder="1" applyAlignment="1">
      <alignment horizontal="right"/>
    </xf>
    <xf numFmtId="0" fontId="16"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xf>
    <xf numFmtId="179" fontId="15" fillId="0" borderId="10" xfId="0" applyNumberFormat="1" applyFont="1" applyFill="1" applyBorder="1" applyAlignment="1">
      <alignment horizontal="right" vertical="center"/>
    </xf>
    <xf numFmtId="0" fontId="15" fillId="0" borderId="10" xfId="0" applyFont="1" applyFill="1" applyBorder="1" applyAlignment="1">
      <alignment horizontal="center" vertical="center" wrapText="1"/>
    </xf>
    <xf numFmtId="179" fontId="16" fillId="0" borderId="10" xfId="0" applyNumberFormat="1" applyFont="1" applyFill="1" applyBorder="1" applyAlignment="1">
      <alignment horizontal="right" vertical="center"/>
    </xf>
    <xf numFmtId="0" fontId="0" fillId="0" borderId="0" xfId="47" applyFont="1" applyFill="1" applyBorder="1" applyAlignment="1"/>
    <xf numFmtId="0" fontId="17" fillId="0" borderId="0" xfId="47" applyFont="1" applyFill="1" applyBorder="1" applyAlignment="1"/>
    <xf numFmtId="0" fontId="18" fillId="0" borderId="0" xfId="47" applyFont="1" applyFill="1" applyBorder="1" applyAlignment="1"/>
    <xf numFmtId="0" fontId="0" fillId="0" borderId="0" xfId="47" applyNumberFormat="1" applyFont="1" applyFill="1" applyBorder="1" applyAlignment="1" applyProtection="1">
      <alignment horizontal="center" vertical="center"/>
    </xf>
    <xf numFmtId="0" fontId="17" fillId="0" borderId="0" xfId="47" applyNumberFormat="1" applyFont="1" applyFill="1" applyBorder="1" applyAlignment="1" applyProtection="1">
      <alignment horizontal="center" vertical="center"/>
    </xf>
    <xf numFmtId="0" fontId="17" fillId="0" borderId="0" xfId="47" applyNumberFormat="1" applyFont="1" applyFill="1" applyBorder="1" applyAlignment="1" applyProtection="1">
      <alignment vertical="center"/>
    </xf>
    <xf numFmtId="0" fontId="17" fillId="0" borderId="0" xfId="47" applyNumberFormat="1" applyFont="1" applyFill="1" applyBorder="1" applyAlignment="1" applyProtection="1">
      <alignment horizontal="right" vertical="center"/>
    </xf>
    <xf numFmtId="0" fontId="0" fillId="0" borderId="41" xfId="47" applyNumberFormat="1" applyFont="1" applyFill="1" applyBorder="1" applyAlignment="1" applyProtection="1">
      <alignment horizontal="center" vertical="center"/>
    </xf>
    <xf numFmtId="0" fontId="0" fillId="0" borderId="42" xfId="47" applyNumberFormat="1" applyFont="1" applyFill="1" applyBorder="1" applyAlignment="1" applyProtection="1">
      <alignment horizontal="center" vertical="center"/>
    </xf>
    <xf numFmtId="0" fontId="0" fillId="0" borderId="43" xfId="47" applyNumberFormat="1" applyFont="1" applyFill="1" applyBorder="1" applyAlignment="1" applyProtection="1">
      <alignment horizontal="center" vertical="center"/>
    </xf>
    <xf numFmtId="0" fontId="0" fillId="0" borderId="44" xfId="47" applyNumberFormat="1" applyFont="1" applyFill="1" applyBorder="1" applyAlignment="1" applyProtection="1">
      <alignment vertical="center"/>
    </xf>
    <xf numFmtId="178" fontId="20" fillId="0" borderId="45" xfId="47" applyNumberFormat="1" applyFont="1" applyFill="1" applyBorder="1" applyAlignment="1" applyProtection="1">
      <alignment vertical="center" wrapText="1"/>
    </xf>
    <xf numFmtId="178" fontId="20" fillId="0" borderId="46" xfId="47" applyNumberFormat="1" applyFont="1" applyFill="1" applyBorder="1" applyAlignment="1" applyProtection="1">
      <alignment vertical="center" wrapText="1"/>
    </xf>
    <xf numFmtId="178" fontId="20" fillId="0" borderId="47" xfId="47" applyNumberFormat="1" applyFont="1" applyFill="1" applyBorder="1" applyAlignment="1" applyProtection="1">
      <alignment vertical="center" wrapText="1"/>
    </xf>
    <xf numFmtId="0" fontId="17" fillId="0" borderId="48" xfId="47" applyNumberFormat="1" applyFont="1" applyFill="1" applyBorder="1" applyAlignment="1" applyProtection="1">
      <alignment vertical="center"/>
    </xf>
    <xf numFmtId="178" fontId="20" fillId="0" borderId="26" xfId="47" applyNumberFormat="1" applyFont="1" applyFill="1" applyBorder="1" applyAlignment="1" applyProtection="1">
      <alignment vertical="center" wrapText="1"/>
    </xf>
    <xf numFmtId="49" fontId="20" fillId="0" borderId="26" xfId="47" applyNumberFormat="1" applyFont="1" applyFill="1" applyBorder="1" applyAlignment="1" applyProtection="1">
      <alignment horizontal="center" vertical="center" wrapText="1"/>
    </xf>
    <xf numFmtId="0" fontId="0" fillId="0" borderId="48" xfId="47" applyNumberFormat="1" applyFont="1" applyFill="1" applyBorder="1" applyAlignment="1" applyProtection="1">
      <alignment vertical="center"/>
    </xf>
    <xf numFmtId="0" fontId="0" fillId="0" borderId="49" xfId="47" applyNumberFormat="1" applyFont="1" applyFill="1" applyBorder="1" applyAlignment="1" applyProtection="1">
      <alignment vertical="center"/>
    </xf>
    <xf numFmtId="178" fontId="20" fillId="0" borderId="41" xfId="47" applyNumberFormat="1" applyFont="1" applyFill="1" applyBorder="1" applyAlignment="1" applyProtection="1">
      <alignment vertical="center" wrapText="1"/>
    </xf>
    <xf numFmtId="178" fontId="20" fillId="0" borderId="42" xfId="47" applyNumberFormat="1" applyFont="1" applyFill="1" applyBorder="1" applyAlignment="1" applyProtection="1">
      <alignment vertical="center" wrapText="1"/>
    </xf>
    <xf numFmtId="178" fontId="20" fillId="0" borderId="43" xfId="47" applyNumberFormat="1" applyFont="1" applyFill="1" applyBorder="1" applyAlignment="1" applyProtection="1">
      <alignment vertical="center" wrapText="1"/>
    </xf>
    <xf numFmtId="179" fontId="18" fillId="0" borderId="0" xfId="47" applyNumberFormat="1" applyFont="1" applyFill="1" applyBorder="1" applyAlignment="1"/>
    <xf numFmtId="0" fontId="0" fillId="0" borderId="0" xfId="0"/>
    <xf numFmtId="0" fontId="21" fillId="0" borderId="0" xfId="0" applyFont="1"/>
    <xf numFmtId="0" fontId="1" fillId="0" borderId="0" xfId="0" applyFont="1" applyFill="1" applyBorder="1" applyAlignment="1"/>
    <xf numFmtId="0" fontId="0" fillId="0" borderId="0" xfId="0" applyFont="1" applyFill="1" applyBorder="1" applyAlignment="1">
      <alignment vertical="center"/>
    </xf>
    <xf numFmtId="0" fontId="0" fillId="0" borderId="0" xfId="0" applyFont="1" applyFill="1" applyBorder="1" applyAlignment="1">
      <alignment horizontal="center" vertical="center"/>
    </xf>
    <xf numFmtId="49" fontId="4" fillId="0" borderId="50" xfId="0" applyNumberFormat="1" applyFont="1" applyFill="1" applyBorder="1" applyAlignment="1">
      <alignment horizontal="left" vertical="center" wrapText="1"/>
    </xf>
    <xf numFmtId="0" fontId="0" fillId="0" borderId="50" xfId="0" applyFont="1" applyFill="1" applyBorder="1" applyAlignment="1">
      <alignment vertical="center"/>
    </xf>
    <xf numFmtId="0" fontId="0" fillId="0" borderId="5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xf>
    <xf numFmtId="178" fontId="4" fillId="0" borderId="10" xfId="0" applyNumberFormat="1" applyFont="1" applyFill="1" applyBorder="1" applyAlignment="1">
      <alignment horizontal="right" vertical="center"/>
    </xf>
    <xf numFmtId="178" fontId="4" fillId="0" borderId="10" xfId="0" applyNumberFormat="1" applyFont="1" applyFill="1" applyBorder="1" applyAlignment="1">
      <alignment horizontal="center" vertical="center"/>
    </xf>
    <xf numFmtId="0" fontId="4" fillId="0" borderId="5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25" xfId="0" applyFont="1" applyFill="1" applyBorder="1" applyAlignment="1"/>
    <xf numFmtId="0" fontId="4" fillId="0" borderId="25" xfId="0" applyFont="1" applyFill="1" applyBorder="1" applyAlignment="1">
      <alignment vertical="center"/>
    </xf>
    <xf numFmtId="0" fontId="4" fillId="0" borderId="25" xfId="0" applyFont="1" applyFill="1" applyBorder="1" applyAlignment="1">
      <alignment horizontal="right" vertical="center"/>
    </xf>
    <xf numFmtId="0" fontId="4" fillId="0" borderId="26"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vertical="center"/>
    </xf>
    <xf numFmtId="0" fontId="4" fillId="0" borderId="11"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6" xfId="0" applyFont="1" applyFill="1" applyBorder="1" applyAlignment="1">
      <alignment vertical="center"/>
    </xf>
    <xf numFmtId="178" fontId="4" fillId="0" borderId="52"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0" fontId="4" fillId="0" borderId="45" xfId="0" applyFont="1" applyFill="1" applyBorder="1" applyAlignment="1">
      <alignment horizontal="center"/>
    </xf>
    <xf numFmtId="178" fontId="4" fillId="0" borderId="51" xfId="0" applyNumberFormat="1" applyFont="1" applyFill="1" applyBorder="1" applyAlignment="1">
      <alignment horizontal="right" vertical="center"/>
    </xf>
    <xf numFmtId="0" fontId="4" fillId="0" borderId="54" xfId="0" applyFont="1" applyFill="1" applyBorder="1" applyAlignment="1">
      <alignment horizontal="center" vertical="center"/>
    </xf>
    <xf numFmtId="0" fontId="4" fillId="0" borderId="51" xfId="0" applyFont="1" applyFill="1" applyBorder="1" applyAlignment="1">
      <alignment vertical="center"/>
    </xf>
    <xf numFmtId="178" fontId="4" fillId="0" borderId="55" xfId="0" applyNumberFormat="1" applyFont="1" applyFill="1" applyBorder="1" applyAlignment="1">
      <alignment horizontal="right" vertical="center"/>
    </xf>
    <xf numFmtId="0" fontId="4" fillId="0" borderId="56" xfId="0" applyFont="1" applyFill="1" applyBorder="1" applyAlignment="1">
      <alignment vertical="center"/>
    </xf>
    <xf numFmtId="177" fontId="4" fillId="0" borderId="51" xfId="0" applyNumberFormat="1" applyFont="1" applyFill="1" applyBorder="1" applyAlignment="1">
      <alignment horizontal="right" vertical="center"/>
    </xf>
    <xf numFmtId="0" fontId="4" fillId="0" borderId="57" xfId="0" applyFont="1" applyFill="1" applyBorder="1" applyAlignment="1">
      <alignment vertical="center"/>
    </xf>
    <xf numFmtId="0" fontId="4" fillId="0" borderId="58" xfId="0" applyFont="1" applyFill="1" applyBorder="1" applyAlignment="1">
      <alignment vertical="center"/>
    </xf>
    <xf numFmtId="178" fontId="4" fillId="0" borderId="26" xfId="0" applyNumberFormat="1" applyFont="1" applyFill="1" applyBorder="1" applyAlignment="1">
      <alignment horizontal="right" vertical="center"/>
    </xf>
    <xf numFmtId="0" fontId="6" fillId="0" borderId="10" xfId="0" applyFont="1" applyFill="1" applyBorder="1" applyAlignment="1"/>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51" xfId="0" applyFont="1" applyFill="1" applyBorder="1" applyAlignment="1">
      <alignment horizontal="center" vertical="center" wrapText="1"/>
    </xf>
    <xf numFmtId="180" fontId="4" fillId="0" borderId="10" xfId="0" applyNumberFormat="1" applyFont="1" applyFill="1" applyBorder="1" applyAlignment="1">
      <alignment horizontal="right" vertical="center"/>
    </xf>
    <xf numFmtId="178" fontId="4" fillId="0" borderId="54" xfId="0" applyNumberFormat="1" applyFont="1" applyFill="1" applyBorder="1" applyAlignment="1">
      <alignment horizontal="right" vertical="center"/>
    </xf>
    <xf numFmtId="0" fontId="4" fillId="0" borderId="55" xfId="0" applyFont="1" applyFill="1" applyBorder="1" applyAlignment="1">
      <alignment vertical="center"/>
    </xf>
    <xf numFmtId="0" fontId="4" fillId="0" borderId="10" xfId="0" applyFont="1" applyFill="1" applyBorder="1" applyAlignment="1">
      <alignment horizontal="left" vertical="center"/>
    </xf>
    <xf numFmtId="177" fontId="4" fillId="0" borderId="10" xfId="0" applyNumberFormat="1" applyFont="1" applyFill="1" applyBorder="1" applyAlignment="1">
      <alignment horizontal="right" vertical="center"/>
    </xf>
    <xf numFmtId="0" fontId="4" fillId="0" borderId="11" xfId="0" applyFont="1" applyFill="1" applyBorder="1" applyAlignment="1">
      <alignment horizontal="left" vertical="center"/>
    </xf>
    <xf numFmtId="0" fontId="6" fillId="0" borderId="25" xfId="0" applyFont="1" applyFill="1" applyBorder="1" applyAlignment="1"/>
    <xf numFmtId="0" fontId="4" fillId="0" borderId="52" xfId="0" applyFont="1" applyFill="1" applyBorder="1" applyAlignment="1">
      <alignment horizontal="center" vertical="center" wrapText="1"/>
    </xf>
    <xf numFmtId="0" fontId="4" fillId="0" borderId="58" xfId="0" applyFont="1" applyFill="1" applyBorder="1" applyAlignment="1">
      <alignment horizontal="center" vertical="center"/>
    </xf>
    <xf numFmtId="177" fontId="4" fillId="0" borderId="52" xfId="0" applyNumberFormat="1" applyFont="1" applyFill="1" applyBorder="1" applyAlignment="1">
      <alignment horizontal="right" vertical="center"/>
    </xf>
    <xf numFmtId="0" fontId="26" fillId="0" borderId="10" xfId="0" applyFont="1" applyFill="1" applyBorder="1" applyAlignment="1"/>
    <xf numFmtId="0" fontId="26" fillId="0" borderId="10" xfId="0" applyFont="1" applyFill="1" applyBorder="1" applyAlignment="1">
      <alignment horizontal="center" vertical="center"/>
    </xf>
    <xf numFmtId="177" fontId="27" fillId="0" borderId="10" xfId="0" applyNumberFormat="1" applyFont="1" applyFill="1" applyBorder="1" applyAlignment="1">
      <alignment horizontal="right" vertical="center"/>
    </xf>
    <xf numFmtId="177" fontId="4" fillId="0" borderId="55" xfId="0" applyNumberFormat="1" applyFont="1" applyFill="1" applyBorder="1" applyAlignment="1">
      <alignment horizontal="right" vertical="center"/>
    </xf>
    <xf numFmtId="0" fontId="4" fillId="0" borderId="59" xfId="0" applyFont="1" applyFill="1" applyBorder="1" applyAlignment="1">
      <alignment vertical="center"/>
    </xf>
    <xf numFmtId="0" fontId="4" fillId="0" borderId="59" xfId="0" applyFont="1" applyFill="1" applyBorder="1" applyAlignment="1">
      <alignment horizontal="center" vertical="center"/>
    </xf>
    <xf numFmtId="178" fontId="4" fillId="0" borderId="57" xfId="0" applyNumberFormat="1" applyFont="1" applyFill="1" applyBorder="1" applyAlignment="1">
      <alignment horizontal="center" vertical="center"/>
    </xf>
    <xf numFmtId="178" fontId="4" fillId="0" borderId="59" xfId="0" applyNumberFormat="1" applyFont="1" applyFill="1" applyBorder="1" applyAlignment="1">
      <alignment horizontal="right" vertical="center"/>
    </xf>
    <xf numFmtId="0" fontId="4" fillId="0" borderId="59" xfId="0" applyFont="1" applyFill="1" applyBorder="1" applyAlignment="1">
      <alignment horizontal="left" vertical="center" wrapText="1"/>
    </xf>
    <xf numFmtId="0" fontId="4" fillId="0" borderId="57" xfId="0" applyFont="1" applyFill="1" applyBorder="1" applyAlignment="1">
      <alignment horizontal="center" vertical="center" wrapText="1"/>
    </xf>
    <xf numFmtId="178" fontId="26" fillId="0" borderId="10" xfId="0" applyNumberFormat="1" applyFont="1" applyFill="1" applyBorder="1" applyAlignment="1">
      <alignment horizontal="right" vertical="center"/>
    </xf>
    <xf numFmtId="0" fontId="4" fillId="0" borderId="59" xfId="0" applyFont="1" applyFill="1" applyBorder="1" applyAlignment="1">
      <alignment horizontal="center" vertical="center" wrapText="1"/>
    </xf>
    <xf numFmtId="178" fontId="4" fillId="0" borderId="58" xfId="0" applyNumberFormat="1" applyFont="1" applyFill="1" applyBorder="1" applyAlignment="1">
      <alignment horizontal="right" vertical="center"/>
    </xf>
    <xf numFmtId="0" fontId="4" fillId="0" borderId="58" xfId="0" applyFont="1" applyFill="1" applyBorder="1" applyAlignment="1">
      <alignment horizontal="left" vertical="center" wrapText="1"/>
    </xf>
    <xf numFmtId="0" fontId="4" fillId="0" borderId="58" xfId="0" applyFont="1" applyFill="1" applyBorder="1" applyAlignment="1">
      <alignment horizontal="center" vertical="center" wrapText="1"/>
    </xf>
    <xf numFmtId="178" fontId="4" fillId="0" borderId="26" xfId="0" applyNumberFormat="1" applyFont="1" applyFill="1" applyBorder="1" applyAlignment="1">
      <alignment horizontal="center" vertical="center"/>
    </xf>
    <xf numFmtId="177" fontId="4" fillId="0" borderId="58" xfId="0" applyNumberFormat="1" applyFont="1" applyFill="1" applyBorder="1" applyAlignment="1">
      <alignment horizontal="right" vertical="center"/>
    </xf>
    <xf numFmtId="0" fontId="4" fillId="0" borderId="52" xfId="0" applyFont="1" applyFill="1" applyBorder="1" applyAlignment="1">
      <alignment horizontal="center" vertical="center"/>
    </xf>
    <xf numFmtId="177" fontId="26" fillId="0" borderId="54" xfId="0" applyNumberFormat="1" applyFont="1" applyFill="1" applyBorder="1" applyAlignment="1">
      <alignment horizontal="right" vertical="center"/>
    </xf>
    <xf numFmtId="0" fontId="4" fillId="0" borderId="55" xfId="0" applyFont="1" applyFill="1" applyBorder="1" applyAlignment="1">
      <alignment horizontal="center" vertical="center"/>
    </xf>
    <xf numFmtId="177" fontId="4" fillId="0" borderId="10" xfId="0" applyNumberFormat="1" applyFont="1" applyFill="1" applyBorder="1" applyAlignment="1">
      <alignment vertical="center"/>
    </xf>
    <xf numFmtId="0" fontId="26" fillId="0" borderId="11" xfId="0" applyFont="1" applyFill="1" applyBorder="1" applyAlignment="1">
      <alignment horizontal="center" vertical="center"/>
    </xf>
    <xf numFmtId="178" fontId="4" fillId="0" borderId="11" xfId="0" applyNumberFormat="1" applyFont="1" applyFill="1" applyBorder="1" applyAlignment="1">
      <alignment horizontal="right" vertical="center"/>
    </xf>
    <xf numFmtId="0" fontId="4" fillId="0" borderId="26" xfId="0" applyFont="1" applyFill="1" applyBorder="1" applyAlignment="1">
      <alignment vertical="center" wrapText="1"/>
    </xf>
    <xf numFmtId="0" fontId="4" fillId="0" borderId="55" xfId="0" applyFont="1" applyFill="1" applyBorder="1" applyAlignment="1">
      <alignment vertical="center" wrapText="1"/>
    </xf>
    <xf numFmtId="0" fontId="26" fillId="0" borderId="54" xfId="0" applyFont="1" applyFill="1" applyBorder="1" applyAlignment="1">
      <alignment horizontal="center" vertical="center"/>
    </xf>
    <xf numFmtId="0" fontId="26" fillId="0" borderId="10" xfId="0" applyFont="1" applyFill="1" applyBorder="1" applyAlignment="1">
      <alignment horizontal="left" vertical="center"/>
    </xf>
    <xf numFmtId="0" fontId="26" fillId="0" borderId="53" xfId="0" applyFont="1" applyFill="1" applyBorder="1" applyAlignment="1">
      <alignment horizontal="center" vertical="center"/>
    </xf>
    <xf numFmtId="0" fontId="4" fillId="0" borderId="52" xfId="0" applyFont="1" applyFill="1" applyBorder="1" applyAlignment="1">
      <alignment vertical="center" wrapText="1"/>
    </xf>
    <xf numFmtId="0" fontId="4" fillId="0" borderId="59" xfId="0" applyFont="1" applyFill="1" applyBorder="1" applyAlignment="1">
      <alignment horizontal="left" vertical="center"/>
    </xf>
    <xf numFmtId="177" fontId="4" fillId="0" borderId="59" xfId="0" applyNumberFormat="1" applyFont="1" applyFill="1" applyBorder="1" applyAlignment="1">
      <alignment horizontal="right" vertical="center"/>
    </xf>
    <xf numFmtId="0" fontId="4" fillId="0" borderId="26" xfId="0" applyFont="1" applyFill="1" applyBorder="1" applyAlignment="1">
      <alignment horizontal="left" vertical="center" wrapText="1"/>
    </xf>
    <xf numFmtId="0" fontId="4" fillId="0" borderId="27" xfId="0" applyFont="1" applyFill="1" applyBorder="1" applyAlignment="1">
      <alignment vertical="center"/>
    </xf>
    <xf numFmtId="0" fontId="4" fillId="0" borderId="26" xfId="0" applyFont="1" applyFill="1" applyBorder="1" applyAlignment="1">
      <alignment horizontal="left" vertical="center"/>
    </xf>
    <xf numFmtId="0" fontId="4" fillId="0" borderId="54" xfId="0" applyFont="1" applyFill="1" applyBorder="1" applyAlignment="1">
      <alignment horizontal="center" vertical="center" wrapText="1"/>
    </xf>
    <xf numFmtId="178" fontId="4" fillId="0" borderId="60" xfId="0" applyNumberFormat="1" applyFont="1" applyFill="1" applyBorder="1" applyAlignment="1">
      <alignment horizontal="center" vertical="center"/>
    </xf>
    <xf numFmtId="0" fontId="4" fillId="0" borderId="60" xfId="0" applyFont="1" applyFill="1" applyBorder="1" applyAlignment="1">
      <alignment horizontal="center" vertical="center"/>
    </xf>
    <xf numFmtId="0" fontId="4" fillId="0" borderId="54" xfId="0"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25" xfId="0" applyFont="1" applyFill="1" applyBorder="1" applyAlignment="1">
      <alignment vertical="center"/>
    </xf>
    <xf numFmtId="0" fontId="29" fillId="0" borderId="25" xfId="0" applyFont="1" applyFill="1" applyBorder="1" applyAlignment="1">
      <alignment horizontal="center" vertical="center"/>
    </xf>
    <xf numFmtId="0" fontId="29" fillId="0" borderId="25" xfId="0" applyFont="1" applyFill="1" applyBorder="1" applyAlignment="1">
      <alignment vertical="center" wrapText="1"/>
    </xf>
    <xf numFmtId="0" fontId="29" fillId="0" borderId="26" xfId="0" applyFont="1" applyFill="1" applyBorder="1" applyAlignment="1">
      <alignment horizontal="center" vertical="center" wrapText="1"/>
    </xf>
    <xf numFmtId="0" fontId="29" fillId="0" borderId="26" xfId="0" applyFont="1" applyFill="1" applyBorder="1" applyAlignment="1">
      <alignment horizontal="center" vertical="center"/>
    </xf>
    <xf numFmtId="0" fontId="29" fillId="0" borderId="52"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29" fillId="0" borderId="26" xfId="0" applyFont="1" applyFill="1" applyBorder="1" applyAlignment="1">
      <alignment vertical="center"/>
    </xf>
    <xf numFmtId="178" fontId="29" fillId="0" borderId="26" xfId="0" applyNumberFormat="1" applyFont="1" applyFill="1" applyBorder="1" applyAlignment="1">
      <alignment horizontal="right" vertical="center"/>
    </xf>
    <xf numFmtId="177" fontId="29" fillId="0" borderId="26" xfId="0" applyNumberFormat="1" applyFont="1" applyFill="1" applyBorder="1" applyAlignment="1">
      <alignment horizontal="right" vertical="center"/>
    </xf>
    <xf numFmtId="0" fontId="29" fillId="0" borderId="51" xfId="0" applyFont="1" applyFill="1" applyBorder="1" applyAlignment="1">
      <alignment vertical="center"/>
    </xf>
    <xf numFmtId="0" fontId="29" fillId="0" borderId="51" xfId="0" applyFont="1" applyFill="1" applyBorder="1" applyAlignment="1">
      <alignment horizontal="center" vertical="center"/>
    </xf>
    <xf numFmtId="0" fontId="29" fillId="0" borderId="58" xfId="0" applyFont="1" applyFill="1" applyBorder="1" applyAlignment="1">
      <alignment vertical="center"/>
    </xf>
    <xf numFmtId="0" fontId="29" fillId="0" borderId="59" xfId="0" applyFont="1" applyFill="1" applyBorder="1" applyAlignment="1">
      <alignment horizontal="center" vertical="center"/>
    </xf>
    <xf numFmtId="0" fontId="29" fillId="0" borderId="58" xfId="0" applyFont="1" applyFill="1" applyBorder="1" applyAlignment="1">
      <alignment horizontal="center" vertical="center"/>
    </xf>
    <xf numFmtId="178" fontId="29" fillId="0" borderId="26" xfId="0" applyNumberFormat="1" applyFont="1" applyFill="1" applyBorder="1" applyAlignment="1">
      <alignment horizontal="center" vertical="center"/>
    </xf>
    <xf numFmtId="0" fontId="29" fillId="0" borderId="26" xfId="0" applyFont="1" applyFill="1" applyBorder="1" applyAlignment="1">
      <alignment horizontal="left" vertical="center"/>
    </xf>
    <xf numFmtId="0" fontId="29" fillId="0" borderId="59" xfId="0" applyFont="1" applyFill="1" applyBorder="1" applyAlignment="1">
      <alignment vertical="center"/>
    </xf>
    <xf numFmtId="178" fontId="29" fillId="0" borderId="51" xfId="0" applyNumberFormat="1" applyFont="1" applyFill="1" applyBorder="1" applyAlignment="1">
      <alignment horizontal="right" vertical="center"/>
    </xf>
    <xf numFmtId="177" fontId="29" fillId="0" borderId="51" xfId="0" applyNumberFormat="1" applyFont="1" applyFill="1" applyBorder="1" applyAlignment="1">
      <alignment horizontal="right" vertical="center"/>
    </xf>
    <xf numFmtId="0" fontId="29" fillId="0" borderId="0" xfId="0" applyFont="1" applyFill="1" applyBorder="1" applyAlignment="1">
      <alignment horizontal="right" vertical="center" wrapText="1"/>
    </xf>
    <xf numFmtId="0" fontId="29" fillId="0" borderId="25" xfId="0" applyFont="1" applyFill="1" applyBorder="1" applyAlignment="1">
      <alignment horizontal="right" vertical="center" wrapText="1"/>
    </xf>
    <xf numFmtId="177" fontId="29" fillId="0" borderId="52" xfId="0" applyNumberFormat="1" applyFont="1" applyFill="1" applyBorder="1" applyAlignment="1">
      <alignment horizontal="right" vertical="center"/>
    </xf>
    <xf numFmtId="178" fontId="29" fillId="0" borderId="52" xfId="0" applyNumberFormat="1" applyFont="1" applyFill="1" applyBorder="1" applyAlignment="1">
      <alignment horizontal="right" vertical="center"/>
    </xf>
    <xf numFmtId="177" fontId="29" fillId="0" borderId="55" xfId="0" applyNumberFormat="1" applyFont="1" applyFill="1" applyBorder="1" applyAlignment="1">
      <alignment horizontal="right" vertical="center"/>
    </xf>
    <xf numFmtId="0" fontId="4" fillId="0" borderId="50" xfId="0" applyFont="1" applyFill="1" applyBorder="1" applyAlignment="1">
      <alignment vertical="center"/>
    </xf>
    <xf numFmtId="178" fontId="4" fillId="0" borderId="60" xfId="0" applyNumberFormat="1" applyFont="1" applyFill="1" applyBorder="1" applyAlignment="1">
      <alignment horizontal="right" vertical="center"/>
    </xf>
    <xf numFmtId="178" fontId="4" fillId="0" borderId="61" xfId="0" applyNumberFormat="1" applyFont="1" applyFill="1" applyBorder="1" applyAlignment="1">
      <alignment horizontal="right" vertical="center"/>
    </xf>
    <xf numFmtId="178" fontId="4" fillId="0" borderId="53" xfId="0" applyNumberFormat="1" applyFont="1" applyFill="1" applyBorder="1" applyAlignment="1">
      <alignment horizontal="right" vertical="center"/>
    </xf>
    <xf numFmtId="179" fontId="6" fillId="0" borderId="0" xfId="0" applyNumberFormat="1" applyFont="1" applyFill="1" applyBorder="1" applyAlignment="1"/>
    <xf numFmtId="0" fontId="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25" xfId="0" applyFont="1" applyFill="1" applyBorder="1" applyAlignment="1">
      <alignment vertical="center"/>
    </xf>
    <xf numFmtId="0" fontId="1" fillId="0" borderId="25" xfId="0" applyFont="1" applyFill="1" applyBorder="1" applyAlignment="1">
      <alignment horizontal="right" vertical="center"/>
    </xf>
    <xf numFmtId="178" fontId="4" fillId="0" borderId="27" xfId="0" applyNumberFormat="1" applyFont="1" applyFill="1" applyBorder="1" applyAlignment="1">
      <alignment horizontal="right" vertical="center"/>
    </xf>
    <xf numFmtId="0" fontId="4" fillId="0" borderId="27" xfId="0" applyFont="1" applyFill="1" applyBorder="1" applyAlignment="1">
      <alignment horizontal="center" vertical="center"/>
    </xf>
    <xf numFmtId="0" fontId="4" fillId="0" borderId="25" xfId="0" applyFont="1" applyFill="1" applyBorder="1" applyAlignment="1">
      <alignment horizontal="left" vertical="center"/>
    </xf>
    <xf numFmtId="0" fontId="6" fillId="0" borderId="45" xfId="0" applyFont="1" applyFill="1" applyBorder="1" applyAlignment="1"/>
    <xf numFmtId="181" fontId="4" fillId="0" borderId="26" xfId="0" applyNumberFormat="1" applyFont="1" applyFill="1" applyBorder="1" applyAlignment="1">
      <alignment horizontal="right" vertical="center"/>
    </xf>
    <xf numFmtId="0" fontId="5" fillId="0" borderId="0" xfId="0" applyFont="1" applyFill="1" applyBorder="1" applyAlignment="1">
      <alignment horizontal="center" vertical="center"/>
    </xf>
    <xf numFmtId="178" fontId="4" fillId="0" borderId="51" xfId="0" applyNumberFormat="1" applyFont="1" applyFill="1" applyBorder="1" applyAlignment="1">
      <alignment horizontal="center" vertical="center"/>
    </xf>
    <xf numFmtId="178" fontId="4" fillId="0" borderId="58" xfId="0" applyNumberFormat="1" applyFont="1" applyFill="1" applyBorder="1" applyAlignment="1">
      <alignment horizontal="center" vertical="center"/>
    </xf>
    <xf numFmtId="0" fontId="4" fillId="0" borderId="62" xfId="0" applyFont="1" applyFill="1" applyBorder="1" applyAlignment="1">
      <alignment vertical="center"/>
    </xf>
    <xf numFmtId="0" fontId="4" fillId="0" borderId="0" xfId="0" applyFont="1" applyFill="1" applyBorder="1" applyAlignment="1">
      <alignment horizontal="right" vertical="center" wrapText="1"/>
    </xf>
    <xf numFmtId="49" fontId="4" fillId="0" borderId="26" xfId="0" applyNumberFormat="1" applyFont="1" applyFill="1" applyBorder="1" applyAlignment="1">
      <alignment horizontal="center" vertical="center"/>
    </xf>
    <xf numFmtId="49" fontId="4" fillId="0" borderId="26" xfId="0" applyNumberFormat="1" applyFont="1" applyFill="1" applyBorder="1" applyAlignment="1">
      <alignment vertical="center"/>
    </xf>
    <xf numFmtId="0" fontId="4" fillId="0" borderId="0" xfId="0" applyFont="1" applyFill="1" applyBorder="1" applyAlignment="1">
      <alignment horizontal="left" vertical="center"/>
    </xf>
    <xf numFmtId="0" fontId="6" fillId="0" borderId="50" xfId="0" applyFont="1" applyFill="1" applyBorder="1" applyAlignment="1"/>
    <xf numFmtId="0" fontId="4" fillId="0" borderId="50" xfId="0" applyFont="1" applyFill="1" applyBorder="1" applyAlignment="1">
      <alignment horizontal="center" vertical="center"/>
    </xf>
    <xf numFmtId="0" fontId="6" fillId="0" borderId="17" xfId="0" applyFont="1" applyFill="1" applyBorder="1" applyAlignment="1"/>
    <xf numFmtId="0" fontId="30" fillId="0" borderId="0" xfId="0" applyFont="1" applyFill="1" applyBorder="1" applyAlignment="1">
      <alignment vertical="center"/>
    </xf>
    <xf numFmtId="0" fontId="30" fillId="0" borderId="25" xfId="0" applyFont="1" applyFill="1" applyBorder="1" applyAlignment="1">
      <alignment vertical="center"/>
    </xf>
    <xf numFmtId="0" fontId="4" fillId="0" borderId="27" xfId="0" applyFont="1" applyFill="1" applyBorder="1" applyAlignment="1">
      <alignment horizontal="center" vertical="center" wrapText="1"/>
    </xf>
    <xf numFmtId="0" fontId="4" fillId="0" borderId="47" xfId="0" applyFont="1" applyFill="1" applyBorder="1" applyAlignment="1">
      <alignment horizontal="left" vertical="center"/>
    </xf>
    <xf numFmtId="0" fontId="29" fillId="24" borderId="0" xfId="0" applyFont="1" applyFill="1" applyBorder="1" applyAlignment="1">
      <alignment vertical="center"/>
    </xf>
    <xf numFmtId="0" fontId="4" fillId="24" borderId="0" xfId="0" applyFont="1" applyFill="1" applyBorder="1" applyAlignment="1">
      <alignment vertical="center"/>
    </xf>
    <xf numFmtId="0" fontId="6" fillId="24" borderId="0" xfId="0" applyFont="1" applyFill="1" applyBorder="1" applyAlignment="1"/>
    <xf numFmtId="0" fontId="4" fillId="24" borderId="25" xfId="0" applyFont="1" applyFill="1" applyBorder="1" applyAlignment="1">
      <alignment vertical="center"/>
    </xf>
    <xf numFmtId="0" fontId="4" fillId="24" borderId="25" xfId="0" applyFont="1" applyFill="1" applyBorder="1" applyAlignment="1">
      <alignment horizontal="center" vertical="center"/>
    </xf>
    <xf numFmtId="0" fontId="6" fillId="24" borderId="25" xfId="0" applyFont="1" applyFill="1" applyBorder="1" applyAlignment="1"/>
    <xf numFmtId="0" fontId="4" fillId="24" borderId="26" xfId="0" applyFont="1" applyFill="1" applyBorder="1" applyAlignment="1">
      <alignment horizontal="center" vertical="center"/>
    </xf>
    <xf numFmtId="0" fontId="4" fillId="24" borderId="26" xfId="0" applyFont="1" applyFill="1" applyBorder="1" applyAlignment="1">
      <alignment horizontal="center" vertical="center" wrapText="1"/>
    </xf>
    <xf numFmtId="0" fontId="4" fillId="24" borderId="52" xfId="0" applyFont="1" applyFill="1" applyBorder="1" applyAlignment="1">
      <alignment horizontal="center" vertical="center" wrapText="1"/>
    </xf>
    <xf numFmtId="0" fontId="4" fillId="24" borderId="60" xfId="0" applyFont="1" applyFill="1" applyBorder="1" applyAlignment="1">
      <alignment horizontal="center" vertical="center" wrapText="1"/>
    </xf>
    <xf numFmtId="0" fontId="4" fillId="24" borderId="0" xfId="0" applyFont="1" applyFill="1" applyBorder="1" applyAlignment="1">
      <alignment horizontal="right" vertical="center"/>
    </xf>
    <xf numFmtId="0" fontId="4" fillId="24" borderId="25" xfId="0" applyFont="1" applyFill="1" applyBorder="1" applyAlignment="1">
      <alignment horizontal="right" vertical="center"/>
    </xf>
    <xf numFmtId="0" fontId="21" fillId="0" borderId="0" xfId="0" applyFont="1" applyAlignment="1">
      <alignment vertical="center"/>
    </xf>
    <xf numFmtId="0" fontId="32" fillId="0" borderId="0" xfId="52" applyFont="1" applyFill="1" applyAlignment="1"/>
    <xf numFmtId="0" fontId="16" fillId="0" borderId="0" xfId="52" applyFont="1" applyFill="1" applyAlignment="1"/>
    <xf numFmtId="3" fontId="0" fillId="0" borderId="0" xfId="52" applyNumberFormat="1" applyFont="1" applyFill="1" applyAlignment="1" applyProtection="1"/>
    <xf numFmtId="0" fontId="0" fillId="0" borderId="0" xfId="52" applyFont="1" applyFill="1" applyAlignment="1"/>
    <xf numFmtId="3" fontId="6" fillId="0" borderId="0" xfId="52" applyNumberFormat="1" applyFont="1" applyFill="1" applyAlignment="1" applyProtection="1">
      <alignment vertical="center"/>
    </xf>
    <xf numFmtId="3" fontId="6" fillId="0" borderId="0" xfId="52" applyNumberFormat="1" applyFont="1" applyFill="1" applyAlignment="1" applyProtection="1">
      <alignment horizontal="right" vertical="center"/>
    </xf>
    <xf numFmtId="3" fontId="16" fillId="0" borderId="63" xfId="52" applyNumberFormat="1" applyFont="1" applyFill="1" applyBorder="1" applyAlignment="1" applyProtection="1">
      <alignment horizontal="center" vertical="center"/>
    </xf>
    <xf numFmtId="182" fontId="16" fillId="0" borderId="10" xfId="101" applyNumberFormat="1" applyFont="1" applyFill="1" applyBorder="1" applyAlignment="1">
      <alignment horizontal="center" vertical="center" wrapText="1"/>
    </xf>
    <xf numFmtId="3" fontId="31" fillId="0" borderId="10" xfId="0" applyNumberFormat="1" applyFont="1" applyFill="1" applyBorder="1" applyAlignment="1" applyProtection="1">
      <alignment vertical="center"/>
    </xf>
    <xf numFmtId="183" fontId="6" fillId="0" borderId="10" xfId="85" applyNumberFormat="1" applyFont="1" applyFill="1" applyBorder="1" applyAlignment="1" applyProtection="1">
      <alignment vertical="center"/>
    </xf>
    <xf numFmtId="182" fontId="6" fillId="0" borderId="10" xfId="21" applyNumberFormat="1" applyFont="1" applyFill="1" applyBorder="1" applyAlignment="1" applyProtection="1">
      <alignment vertical="center"/>
    </xf>
    <xf numFmtId="3" fontId="6" fillId="0" borderId="10" xfId="0" applyNumberFormat="1" applyFont="1" applyFill="1" applyBorder="1" applyAlignment="1" applyProtection="1">
      <alignment vertical="center"/>
    </xf>
    <xf numFmtId="0" fontId="6" fillId="0" borderId="10" xfId="0" applyNumberFormat="1" applyFont="1" applyFill="1" applyBorder="1" applyAlignment="1" applyProtection="1">
      <alignment vertical="center"/>
    </xf>
    <xf numFmtId="3" fontId="6" fillId="0" borderId="10" xfId="0" applyNumberFormat="1" applyFont="1" applyFill="1" applyBorder="1" applyAlignment="1" applyProtection="1">
      <alignment horizontal="center" vertical="center"/>
    </xf>
    <xf numFmtId="183" fontId="6" fillId="0" borderId="10" xfId="85" applyNumberFormat="1" applyFont="1" applyFill="1" applyBorder="1" applyAlignment="1" applyProtection="1">
      <alignment horizontal="center" vertical="center"/>
    </xf>
    <xf numFmtId="3" fontId="6" fillId="0" borderId="63" xfId="52" applyNumberFormat="1" applyFont="1" applyFill="1" applyBorder="1" applyAlignment="1" applyProtection="1">
      <alignment vertical="center"/>
    </xf>
    <xf numFmtId="183" fontId="6" fillId="0" borderId="63" xfId="85" applyNumberFormat="1" applyFont="1" applyFill="1" applyBorder="1" applyAlignment="1" applyProtection="1">
      <alignment vertical="center"/>
    </xf>
    <xf numFmtId="176" fontId="6" fillId="0" borderId="10" xfId="0" applyNumberFormat="1" applyFont="1" applyFill="1" applyBorder="1" applyAlignment="1">
      <alignment vertical="center"/>
    </xf>
    <xf numFmtId="182" fontId="6" fillId="0" borderId="63" xfId="21" applyNumberFormat="1" applyFont="1" applyFill="1" applyBorder="1" applyAlignment="1" applyProtection="1">
      <alignment vertical="center"/>
    </xf>
    <xf numFmtId="3" fontId="6" fillId="0" borderId="10" xfId="0" applyNumberFormat="1" applyFont="1" applyFill="1" applyBorder="1" applyAlignment="1" applyProtection="1">
      <alignment horizontal="right" vertical="center"/>
    </xf>
    <xf numFmtId="3" fontId="31" fillId="0" borderId="10" xfId="52" applyNumberFormat="1" applyFont="1" applyFill="1" applyBorder="1" applyAlignment="1" applyProtection="1">
      <alignment horizontal="center" vertical="center"/>
    </xf>
    <xf numFmtId="183" fontId="31" fillId="0" borderId="10" xfId="85" applyNumberFormat="1" applyFont="1" applyFill="1" applyBorder="1" applyAlignment="1" applyProtection="1">
      <alignment horizontal="center" vertical="center"/>
    </xf>
    <xf numFmtId="182" fontId="31" fillId="0" borderId="10" xfId="21" applyNumberFormat="1" applyFont="1" applyFill="1" applyBorder="1" applyAlignment="1" applyProtection="1">
      <alignment vertical="center"/>
    </xf>
    <xf numFmtId="3" fontId="0" fillId="0" borderId="0" xfId="52" applyNumberFormat="1" applyFont="1" applyFill="1" applyAlignment="1" applyProtection="1">
      <alignment horizontal="right" vertical="center"/>
    </xf>
    <xf numFmtId="3" fontId="32" fillId="0" borderId="0" xfId="52" applyNumberFormat="1" applyFont="1" applyFill="1" applyAlignment="1" applyProtection="1">
      <alignment horizontal="right" vertical="center"/>
    </xf>
    <xf numFmtId="3" fontId="6" fillId="0" borderId="0" xfId="52" applyNumberFormat="1" applyFont="1" applyFill="1" applyBorder="1" applyAlignment="1" applyProtection="1">
      <alignment vertical="center"/>
    </xf>
    <xf numFmtId="3" fontId="6" fillId="0" borderId="0" xfId="52" applyNumberFormat="1" applyFont="1" applyFill="1" applyBorder="1" applyAlignment="1" applyProtection="1">
      <alignment horizontal="right" vertical="center"/>
    </xf>
    <xf numFmtId="3" fontId="15" fillId="0" borderId="10" xfId="52" applyNumberFormat="1" applyFont="1" applyFill="1" applyBorder="1" applyAlignment="1" applyProtection="1">
      <alignment horizontal="center" vertical="center"/>
    </xf>
    <xf numFmtId="3" fontId="15" fillId="0" borderId="10" xfId="0" applyNumberFormat="1" applyFont="1" applyFill="1" applyBorder="1" applyAlignment="1" applyProtection="1">
      <alignment horizontal="left" vertical="center"/>
    </xf>
    <xf numFmtId="183" fontId="15" fillId="0" borderId="10" xfId="85" applyNumberFormat="1" applyFont="1" applyFill="1" applyBorder="1" applyAlignment="1" applyProtection="1">
      <alignment horizontal="left" vertical="center"/>
    </xf>
    <xf numFmtId="3" fontId="15" fillId="0" borderId="17" xfId="52" applyNumberFormat="1" applyFont="1" applyFill="1" applyBorder="1" applyAlignment="1" applyProtection="1">
      <alignment horizontal="left" vertical="center"/>
    </xf>
    <xf numFmtId="183" fontId="15" fillId="0" borderId="17" xfId="85" applyNumberFormat="1" applyFont="1" applyFill="1" applyBorder="1" applyAlignment="1" applyProtection="1">
      <alignment horizontal="left" vertical="center"/>
    </xf>
    <xf numFmtId="3" fontId="16" fillId="0" borderId="17" xfId="52" applyNumberFormat="1" applyFont="1" applyFill="1" applyBorder="1" applyAlignment="1" applyProtection="1">
      <alignment horizontal="center" vertical="center"/>
    </xf>
    <xf numFmtId="183" fontId="16" fillId="0" borderId="17" xfId="85" applyNumberFormat="1" applyFont="1" applyFill="1" applyBorder="1" applyAlignment="1" applyProtection="1">
      <alignment horizontal="center" vertical="center"/>
    </xf>
    <xf numFmtId="182" fontId="32" fillId="0" borderId="0" xfId="21" applyNumberFormat="1" applyFont="1" applyFill="1" applyAlignment="1" applyProtection="1">
      <alignment horizontal="right" vertical="center"/>
    </xf>
    <xf numFmtId="3" fontId="15" fillId="0" borderId="10" xfId="52" applyNumberFormat="1" applyFont="1" applyFill="1" applyBorder="1" applyAlignment="1" applyProtection="1">
      <alignment horizontal="left" vertical="center"/>
    </xf>
    <xf numFmtId="3" fontId="16" fillId="0" borderId="10" xfId="52" applyNumberFormat="1" applyFont="1" applyFill="1" applyBorder="1" applyAlignment="1" applyProtection="1">
      <alignment horizontal="center" vertical="center"/>
    </xf>
    <xf numFmtId="183" fontId="16" fillId="0" borderId="10" xfId="85" applyNumberFormat="1" applyFont="1" applyFill="1" applyBorder="1" applyAlignment="1" applyProtection="1">
      <alignment horizontal="center" vertical="center"/>
    </xf>
    <xf numFmtId="3" fontId="0" fillId="0" borderId="0" xfId="52" applyNumberFormat="1" applyFont="1" applyFill="1" applyBorder="1" applyAlignment="1" applyProtection="1">
      <alignment horizontal="right" vertical="center"/>
    </xf>
    <xf numFmtId="3" fontId="0" fillId="0" borderId="10" xfId="52" applyNumberFormat="1" applyFont="1" applyFill="1" applyBorder="1" applyAlignment="1" applyProtection="1">
      <alignment horizontal="right" vertical="center"/>
    </xf>
    <xf numFmtId="183" fontId="0" fillId="0" borderId="10" xfId="85" applyNumberFormat="1" applyFont="1" applyFill="1" applyBorder="1" applyAlignment="1" applyProtection="1">
      <alignment horizontal="right" vertical="center"/>
    </xf>
    <xf numFmtId="0" fontId="79" fillId="0" borderId="0" xfId="0" applyFont="1" applyFill="1" applyBorder="1" applyAlignment="1">
      <alignment vertical="center"/>
    </xf>
    <xf numFmtId="0" fontId="80" fillId="0" borderId="0" xfId="48" applyFont="1" applyFill="1" applyBorder="1" applyAlignment="1">
      <alignment vertical="center"/>
    </xf>
    <xf numFmtId="0" fontId="0" fillId="0" borderId="0" xfId="0" applyFill="1" applyAlignment="1">
      <alignment vertical="center"/>
    </xf>
    <xf numFmtId="0" fontId="3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32" fillId="0" borderId="10" xfId="0" applyFont="1" applyFill="1" applyBorder="1" applyAlignment="1">
      <alignment horizontal="center" vertical="center"/>
    </xf>
    <xf numFmtId="0" fontId="32" fillId="0" borderId="10" xfId="60" applyFont="1" applyFill="1" applyBorder="1" applyAlignment="1">
      <alignment horizontal="center" vertical="center"/>
    </xf>
    <xf numFmtId="0" fontId="0" fillId="0" borderId="10" xfId="0" applyFont="1" applyFill="1" applyBorder="1" applyAlignment="1">
      <alignment horizontal="center" vertical="center"/>
    </xf>
    <xf numFmtId="183" fontId="0" fillId="0" borderId="10" xfId="85" applyNumberFormat="1" applyFont="1" applyFill="1" applyBorder="1">
      <alignment vertical="center"/>
    </xf>
    <xf numFmtId="3" fontId="15" fillId="25" borderId="10" xfId="0" applyNumberFormat="1" applyFont="1" applyFill="1" applyBorder="1" applyAlignment="1" applyProtection="1">
      <alignment horizontal="right" vertical="center"/>
    </xf>
    <xf numFmtId="182" fontId="0" fillId="0" borderId="10" xfId="21" applyNumberFormat="1" applyFont="1" applyFill="1" applyBorder="1">
      <alignment vertical="center"/>
    </xf>
    <xf numFmtId="0" fontId="0" fillId="0" borderId="64" xfId="0" applyFont="1" applyFill="1" applyBorder="1" applyAlignment="1">
      <alignment horizontal="center" vertical="center"/>
    </xf>
    <xf numFmtId="183" fontId="0" fillId="0" borderId="10" xfId="85" applyNumberFormat="1" applyFont="1" applyFill="1" applyBorder="1" applyAlignment="1">
      <alignment horizontal="center" vertical="center"/>
    </xf>
    <xf numFmtId="183" fontId="1" fillId="24" borderId="10" xfId="85" applyNumberFormat="1" applyFont="1" applyFill="1" applyBorder="1" applyAlignment="1">
      <alignment horizontal="right" vertical="center"/>
    </xf>
    <xf numFmtId="183" fontId="32" fillId="0" borderId="10" xfId="0" applyNumberFormat="1" applyFont="1" applyFill="1" applyBorder="1" applyAlignment="1">
      <alignment vertical="center"/>
    </xf>
    <xf numFmtId="0" fontId="32" fillId="0" borderId="0" xfId="0" applyFont="1" applyAlignment="1">
      <alignment vertical="center"/>
    </xf>
    <xf numFmtId="0" fontId="32" fillId="0" borderId="63" xfId="60" applyFont="1" applyFill="1" applyBorder="1" applyAlignment="1">
      <alignment horizontal="center" vertical="center"/>
    </xf>
    <xf numFmtId="176" fontId="0" fillId="0" borderId="10" xfId="85" applyNumberFormat="1" applyFont="1" applyBorder="1" applyAlignment="1">
      <alignment horizontal="right" vertical="center"/>
    </xf>
    <xf numFmtId="182" fontId="0" fillId="0" borderId="10" xfId="21" applyNumberFormat="1" applyFont="1" applyFill="1" applyBorder="1" applyAlignment="1">
      <alignment horizontal="center" vertical="center"/>
    </xf>
    <xf numFmtId="183" fontId="32" fillId="0" borderId="21" xfId="85" applyNumberFormat="1" applyFont="1" applyFill="1" applyBorder="1" applyAlignment="1">
      <alignment horizontal="center" vertical="center"/>
    </xf>
    <xf numFmtId="182" fontId="32" fillId="0" borderId="10" xfId="21" applyNumberFormat="1" applyFont="1" applyFill="1" applyBorder="1" applyAlignment="1">
      <alignment horizontal="center" vertical="center"/>
    </xf>
    <xf numFmtId="0" fontId="0" fillId="0" borderId="0" xfId="49" applyFont="1" applyFill="1" applyAlignment="1">
      <alignment vertical="center"/>
    </xf>
    <xf numFmtId="0" fontId="6" fillId="0" borderId="0" xfId="49" applyFont="1" applyFill="1" applyAlignment="1">
      <alignment vertical="center"/>
    </xf>
    <xf numFmtId="0" fontId="31" fillId="0" borderId="0" xfId="49" applyFont="1" applyFill="1" applyAlignment="1">
      <alignment vertical="center"/>
    </xf>
    <xf numFmtId="0" fontId="34" fillId="0" borderId="0" xfId="49" applyFont="1" applyFill="1" applyBorder="1" applyAlignment="1">
      <alignment horizontal="center" vertical="center"/>
    </xf>
    <xf numFmtId="0" fontId="6" fillId="0" borderId="0" xfId="49" applyFont="1" applyFill="1" applyBorder="1" applyAlignment="1">
      <alignment horizontal="center" vertical="center"/>
    </xf>
    <xf numFmtId="182" fontId="6" fillId="0" borderId="50" xfId="49" applyNumberFormat="1" applyFont="1" applyFill="1" applyBorder="1" applyAlignment="1">
      <alignment horizontal="right" vertical="center"/>
    </xf>
    <xf numFmtId="1" fontId="6" fillId="0" borderId="10" xfId="101" applyNumberFormat="1" applyFont="1" applyFill="1" applyBorder="1" applyAlignment="1">
      <alignment horizontal="center" vertical="center" wrapText="1"/>
    </xf>
    <xf numFmtId="0" fontId="31" fillId="0" borderId="21" xfId="101" applyFont="1" applyFill="1" applyBorder="1" applyAlignment="1">
      <alignment horizontal="center" vertical="center" wrapText="1"/>
    </xf>
    <xf numFmtId="0" fontId="31" fillId="0" borderId="10" xfId="101" applyFont="1" applyFill="1" applyBorder="1" applyAlignment="1">
      <alignment horizontal="center" vertical="center" wrapText="1"/>
    </xf>
    <xf numFmtId="0" fontId="31" fillId="0" borderId="10" xfId="49" applyNumberFormat="1" applyFont="1" applyFill="1" applyBorder="1" applyAlignment="1" applyProtection="1">
      <alignment horizontal="left" vertical="center" wrapText="1"/>
    </xf>
    <xf numFmtId="183" fontId="31" fillId="0" borderId="10" xfId="85" applyNumberFormat="1" applyFont="1" applyFill="1" applyBorder="1" applyAlignment="1" applyProtection="1">
      <alignment horizontal="left" vertical="center" wrapText="1"/>
    </xf>
    <xf numFmtId="182" fontId="31" fillId="0" borderId="10" xfId="21" applyNumberFormat="1" applyFont="1" applyFill="1" applyBorder="1" applyAlignment="1" applyProtection="1">
      <alignment horizontal="right" vertical="center"/>
    </xf>
    <xf numFmtId="0" fontId="6" fillId="0" borderId="10" xfId="49" applyNumberFormat="1" applyFont="1" applyFill="1" applyBorder="1" applyAlignment="1" applyProtection="1">
      <alignment horizontal="left" vertical="center" wrapText="1"/>
    </xf>
    <xf numFmtId="183" fontId="6" fillId="0" borderId="10" xfId="85" applyNumberFormat="1" applyFont="1" applyFill="1" applyBorder="1" applyAlignment="1" applyProtection="1">
      <alignment horizontal="left" vertical="center" wrapText="1"/>
    </xf>
    <xf numFmtId="182" fontId="6" fillId="0" borderId="10" xfId="21" applyNumberFormat="1" applyFont="1" applyFill="1" applyBorder="1" applyAlignment="1" applyProtection="1">
      <alignment horizontal="right" vertical="center"/>
    </xf>
    <xf numFmtId="183" fontId="31" fillId="0" borderId="10" xfId="85" applyNumberFormat="1" applyFont="1" applyFill="1" applyBorder="1" applyAlignment="1" applyProtection="1">
      <alignment vertical="center" wrapText="1"/>
    </xf>
    <xf numFmtId="1" fontId="6" fillId="0" borderId="10" xfId="66" applyNumberFormat="1" applyFont="1" applyFill="1" applyBorder="1" applyAlignment="1" applyProtection="1">
      <alignment vertical="center" wrapText="1"/>
      <protection locked="0"/>
    </xf>
    <xf numFmtId="183" fontId="6" fillId="0" borderId="10" xfId="85" applyNumberFormat="1" applyFont="1" applyFill="1" applyBorder="1" applyAlignment="1" applyProtection="1">
      <alignment vertical="center" wrapText="1"/>
      <protection locked="0"/>
    </xf>
    <xf numFmtId="0" fontId="6" fillId="0" borderId="10" xfId="49" applyFont="1" applyFill="1" applyBorder="1" applyAlignment="1">
      <alignment vertical="center" wrapText="1"/>
    </xf>
    <xf numFmtId="183" fontId="6" fillId="0" borderId="10" xfId="85" applyNumberFormat="1" applyFont="1" applyFill="1" applyBorder="1" applyAlignment="1" applyProtection="1">
      <alignment vertical="center" wrapText="1"/>
    </xf>
    <xf numFmtId="183" fontId="6" fillId="0" borderId="10" xfId="85" applyNumberFormat="1" applyFont="1" applyFill="1" applyBorder="1" applyAlignment="1" applyProtection="1">
      <alignment horizontal="center" vertical="center" wrapText="1"/>
      <protection locked="0"/>
    </xf>
    <xf numFmtId="183" fontId="6" fillId="0" borderId="63" xfId="85" applyNumberFormat="1" applyFont="1" applyFill="1" applyBorder="1" applyAlignment="1" applyProtection="1">
      <alignment vertical="center" wrapText="1"/>
    </xf>
    <xf numFmtId="0" fontId="6" fillId="0" borderId="63" xfId="49" applyFont="1" applyFill="1" applyBorder="1" applyAlignment="1">
      <alignment vertical="center" wrapText="1"/>
    </xf>
    <xf numFmtId="1" fontId="31" fillId="0" borderId="10" xfId="66" applyNumberFormat="1" applyFont="1" applyFill="1" applyBorder="1" applyAlignment="1" applyProtection="1">
      <alignment horizontal="center" vertical="center"/>
      <protection locked="0"/>
    </xf>
    <xf numFmtId="0" fontId="31" fillId="0" borderId="10" xfId="48" applyFont="1" applyFill="1" applyBorder="1" applyAlignment="1">
      <alignment vertical="center"/>
    </xf>
    <xf numFmtId="0" fontId="6" fillId="0" borderId="10" xfId="0" applyFont="1" applyFill="1" applyBorder="1" applyAlignment="1">
      <alignment vertical="center"/>
    </xf>
    <xf numFmtId="3" fontId="6" fillId="0" borderId="10" xfId="49" applyNumberFormat="1" applyFont="1" applyFill="1" applyBorder="1" applyAlignment="1">
      <alignment vertical="center"/>
    </xf>
    <xf numFmtId="1" fontId="6" fillId="0" borderId="10" xfId="66" applyNumberFormat="1" applyFont="1" applyFill="1" applyBorder="1" applyAlignment="1" applyProtection="1">
      <alignment vertical="center"/>
      <protection locked="0"/>
    </xf>
    <xf numFmtId="0" fontId="6" fillId="0" borderId="10" xfId="49" applyFont="1" applyFill="1" applyBorder="1" applyAlignment="1">
      <alignment vertical="center"/>
    </xf>
    <xf numFmtId="1" fontId="6" fillId="0" borderId="63" xfId="66" applyNumberFormat="1" applyFont="1" applyFill="1" applyBorder="1" applyAlignment="1" applyProtection="1">
      <alignment vertical="center"/>
      <protection locked="0"/>
    </xf>
    <xf numFmtId="3" fontId="6" fillId="0" borderId="63" xfId="49" applyNumberFormat="1" applyFont="1" applyFill="1" applyBorder="1" applyAlignment="1">
      <alignment vertical="center"/>
    </xf>
    <xf numFmtId="182" fontId="6" fillId="0" borderId="63" xfId="21" applyNumberFormat="1" applyFont="1" applyFill="1" applyBorder="1" applyAlignment="1" applyProtection="1">
      <alignment horizontal="right" vertical="center"/>
    </xf>
    <xf numFmtId="176" fontId="6" fillId="0" borderId="65" xfId="49" applyNumberFormat="1" applyFont="1" applyFill="1" applyBorder="1" applyAlignment="1">
      <alignment vertical="center"/>
    </xf>
    <xf numFmtId="0" fontId="0" fillId="0" borderId="21" xfId="49" applyFont="1" applyFill="1" applyBorder="1" applyAlignment="1">
      <alignment vertical="center"/>
    </xf>
    <xf numFmtId="0" fontId="0" fillId="0" borderId="10" xfId="49" applyFont="1" applyFill="1" applyBorder="1" applyAlignment="1">
      <alignment vertical="center"/>
    </xf>
    <xf numFmtId="1" fontId="6" fillId="0" borderId="17" xfId="66" applyNumberFormat="1" applyFont="1" applyFill="1" applyBorder="1" applyAlignment="1" applyProtection="1">
      <alignment vertical="center"/>
      <protection locked="0"/>
    </xf>
    <xf numFmtId="3" fontId="6" fillId="0" borderId="66" xfId="49" applyNumberFormat="1" applyFont="1" applyFill="1" applyBorder="1" applyAlignment="1">
      <alignment vertical="center"/>
    </xf>
    <xf numFmtId="182" fontId="6" fillId="0" borderId="67" xfId="21" applyNumberFormat="1" applyFont="1" applyFill="1" applyBorder="1" applyAlignment="1" applyProtection="1">
      <alignment horizontal="right" vertical="center"/>
    </xf>
    <xf numFmtId="182" fontId="6" fillId="0" borderId="17" xfId="21" applyNumberFormat="1" applyFont="1" applyFill="1" applyBorder="1" applyAlignment="1" applyProtection="1">
      <alignment horizontal="right" vertical="center"/>
    </xf>
    <xf numFmtId="183" fontId="31" fillId="0" borderId="17" xfId="85" applyNumberFormat="1" applyFont="1" applyFill="1" applyBorder="1" applyAlignment="1" applyProtection="1">
      <alignment vertical="center" wrapText="1"/>
    </xf>
    <xf numFmtId="0" fontId="34" fillId="0" borderId="50" xfId="49" applyFont="1" applyFill="1" applyBorder="1" applyAlignment="1">
      <alignment horizontal="center" vertical="center"/>
    </xf>
    <xf numFmtId="1" fontId="31" fillId="0" borderId="10" xfId="101" applyNumberFormat="1" applyFont="1" applyFill="1" applyBorder="1" applyAlignment="1">
      <alignment horizontal="center" vertical="center" wrapText="1"/>
    </xf>
    <xf numFmtId="0" fontId="31" fillId="0" borderId="10" xfId="49" applyFont="1" applyFill="1" applyBorder="1" applyAlignment="1" applyProtection="1">
      <alignment horizontal="left" vertical="center" wrapText="1"/>
    </xf>
    <xf numFmtId="183" fontId="31" fillId="0" borderId="10" xfId="85" applyNumberFormat="1" applyFont="1" applyFill="1" applyBorder="1" applyAlignment="1" applyProtection="1">
      <alignment horizontal="right" vertical="center" wrapText="1"/>
    </xf>
    <xf numFmtId="182" fontId="31" fillId="0" borderId="10" xfId="21" applyNumberFormat="1" applyFont="1" applyFill="1" applyBorder="1" applyAlignment="1" applyProtection="1">
      <alignment horizontal="right" vertical="center" wrapText="1"/>
    </xf>
    <xf numFmtId="0" fontId="31" fillId="0" borderId="10" xfId="65" applyNumberFormat="1" applyFont="1" applyFill="1" applyBorder="1" applyAlignment="1" applyProtection="1">
      <alignment vertical="center"/>
    </xf>
    <xf numFmtId="183" fontId="31" fillId="0" borderId="10" xfId="85" applyNumberFormat="1" applyFont="1" applyFill="1" applyBorder="1" applyAlignment="1" applyProtection="1">
      <alignment horizontal="right" vertical="center"/>
    </xf>
    <xf numFmtId="0" fontId="31" fillId="0" borderId="10" xfId="65" applyNumberFormat="1" applyFont="1" applyFill="1" applyBorder="1" applyAlignment="1" applyProtection="1">
      <alignment vertical="center" wrapText="1"/>
    </xf>
    <xf numFmtId="0" fontId="6" fillId="0" borderId="10" xfId="65" applyNumberFormat="1" applyFont="1" applyFill="1" applyBorder="1" applyAlignment="1" applyProtection="1">
      <alignment vertical="center"/>
    </xf>
    <xf numFmtId="183" fontId="6" fillId="0" borderId="10" xfId="85" applyNumberFormat="1" applyFont="1" applyFill="1" applyBorder="1" applyAlignment="1" applyProtection="1">
      <alignment horizontal="right" vertical="center"/>
    </xf>
    <xf numFmtId="182" fontId="6" fillId="0" borderId="10" xfId="21" applyNumberFormat="1" applyFont="1" applyFill="1" applyBorder="1" applyAlignment="1" applyProtection="1">
      <alignment horizontal="right" vertical="center" wrapText="1"/>
    </xf>
    <xf numFmtId="183" fontId="6" fillId="0" borderId="10" xfId="85" applyNumberFormat="1" applyFont="1" applyFill="1" applyBorder="1" applyAlignment="1" applyProtection="1">
      <alignment horizontal="right" vertical="center" wrapText="1"/>
    </xf>
    <xf numFmtId="0" fontId="31" fillId="0" borderId="10" xfId="49" applyFont="1" applyFill="1" applyBorder="1" applyAlignment="1">
      <alignment vertical="center"/>
    </xf>
    <xf numFmtId="0" fontId="31" fillId="0" borderId="10" xfId="65" applyFont="1" applyFill="1" applyBorder="1" applyAlignment="1" applyProtection="1">
      <alignment vertical="center" wrapText="1"/>
    </xf>
    <xf numFmtId="0" fontId="6" fillId="0" borderId="10" xfId="65" applyFont="1" applyFill="1" applyBorder="1" applyAlignment="1" applyProtection="1">
      <alignment vertical="center" wrapText="1"/>
    </xf>
    <xf numFmtId="0" fontId="31" fillId="0" borderId="10" xfId="65" applyFont="1" applyFill="1" applyBorder="1" applyAlignment="1" applyProtection="1">
      <alignment vertical="center"/>
    </xf>
    <xf numFmtId="183" fontId="31" fillId="0" borderId="10" xfId="85" applyNumberFormat="1" applyFont="1" applyFill="1" applyBorder="1" applyAlignment="1" applyProtection="1">
      <alignment horizontal="right" vertical="center"/>
      <protection locked="0"/>
    </xf>
    <xf numFmtId="0" fontId="31" fillId="0" borderId="10" xfId="50" applyFont="1" applyFill="1" applyBorder="1" applyAlignment="1">
      <alignment vertical="center"/>
    </xf>
    <xf numFmtId="0" fontId="6" fillId="0" borderId="10" xfId="0" applyNumberFormat="1" applyFont="1" applyFill="1" applyBorder="1" applyAlignment="1" applyProtection="1">
      <alignment horizontal="left" vertical="center"/>
    </xf>
    <xf numFmtId="182" fontId="6" fillId="0" borderId="64" xfId="21" applyNumberFormat="1" applyFont="1" applyFill="1" applyBorder="1" applyAlignment="1" applyProtection="1">
      <alignment horizontal="right" vertical="center" wrapText="1"/>
    </xf>
    <xf numFmtId="1" fontId="6" fillId="0" borderId="10" xfId="66" applyNumberFormat="1" applyFont="1" applyFill="1" applyBorder="1" applyAlignment="1" applyProtection="1">
      <alignment horizontal="left" vertical="center"/>
      <protection locked="0"/>
    </xf>
    <xf numFmtId="183" fontId="6" fillId="0" borderId="10" xfId="85" applyNumberFormat="1" applyFont="1" applyFill="1" applyBorder="1" applyAlignment="1" applyProtection="1">
      <alignment horizontal="right" vertical="center"/>
      <protection locked="0"/>
    </xf>
    <xf numFmtId="0" fontId="35" fillId="0" borderId="0" xfId="0" applyFont="1" applyBorder="1" applyAlignment="1">
      <alignment vertical="center" wrapText="1"/>
    </xf>
    <xf numFmtId="0" fontId="37" fillId="0" borderId="0" xfId="0" applyFont="1" applyBorder="1" applyAlignment="1">
      <alignment horizontal="right" vertical="center" wrapText="1"/>
    </xf>
    <xf numFmtId="0" fontId="38" fillId="0" borderId="10" xfId="0" applyFont="1" applyBorder="1" applyAlignment="1">
      <alignment horizontal="center" vertical="center" wrapText="1"/>
    </xf>
    <xf numFmtId="0" fontId="39" fillId="0" borderId="10" xfId="0" applyFont="1" applyBorder="1" applyAlignment="1">
      <alignment horizontal="left" vertical="center" wrapText="1"/>
    </xf>
    <xf numFmtId="4" fontId="39" fillId="0" borderId="10" xfId="0" applyNumberFormat="1" applyFont="1" applyBorder="1" applyAlignment="1">
      <alignment horizontal="right" vertical="center" wrapText="1"/>
    </xf>
    <xf numFmtId="0" fontId="0" fillId="0" borderId="0" xfId="0" applyFont="1" applyAlignment="1">
      <alignment horizontal="center" vertical="center"/>
    </xf>
    <xf numFmtId="0" fontId="0" fillId="0" borderId="0" xfId="0" applyFont="1" applyAlignment="1">
      <alignment vertical="center"/>
    </xf>
    <xf numFmtId="0" fontId="39" fillId="0" borderId="10" xfId="0" applyFont="1" applyBorder="1" applyAlignment="1">
      <alignment horizontal="center" vertical="center" wrapText="1"/>
    </xf>
    <xf numFmtId="184" fontId="39" fillId="24" borderId="10" xfId="0" applyNumberFormat="1" applyFont="1" applyFill="1" applyBorder="1" applyAlignment="1">
      <alignment horizontal="center" vertical="center" wrapText="1"/>
    </xf>
    <xf numFmtId="0" fontId="39" fillId="24" borderId="10" xfId="0" applyFont="1" applyFill="1" applyBorder="1" applyAlignment="1">
      <alignment horizontal="left" vertical="center" wrapText="1"/>
    </xf>
    <xf numFmtId="0" fontId="39" fillId="24" borderId="10" xfId="0" applyFont="1" applyFill="1" applyBorder="1" applyAlignment="1">
      <alignment horizontal="center" vertical="center" wrapText="1"/>
    </xf>
    <xf numFmtId="4" fontId="39" fillId="24" borderId="10" xfId="0" applyNumberFormat="1" applyFont="1" applyFill="1" applyBorder="1" applyAlignment="1">
      <alignment horizontal="right" vertical="center" wrapText="1"/>
    </xf>
    <xf numFmtId="185" fontId="39" fillId="0" borderId="10" xfId="0" applyNumberFormat="1" applyFont="1" applyBorder="1" applyAlignment="1">
      <alignment horizontal="center" vertical="center" wrapText="1"/>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right" vertical="center" wrapText="1"/>
    </xf>
    <xf numFmtId="0" fontId="16" fillId="0" borderId="10" xfId="0" applyFont="1" applyFill="1" applyBorder="1" applyAlignment="1">
      <alignment horizontal="center" vertical="center"/>
    </xf>
    <xf numFmtId="0" fontId="15" fillId="0" borderId="10" xfId="0" applyFont="1" applyFill="1" applyBorder="1" applyAlignment="1">
      <alignment vertical="center" wrapText="1"/>
    </xf>
    <xf numFmtId="43" fontId="15" fillId="0" borderId="10" xfId="85" applyFont="1" applyBorder="1" applyAlignment="1">
      <alignment vertical="center" wrapText="1"/>
    </xf>
    <xf numFmtId="0" fontId="35" fillId="0" borderId="0" xfId="0" applyFont="1" applyBorder="1" applyAlignment="1">
      <alignment horizontal="right" vertical="center" wrapText="1"/>
    </xf>
    <xf numFmtId="0" fontId="39" fillId="0" borderId="10" xfId="0" applyFont="1" applyBorder="1" applyAlignment="1">
      <alignment vertical="center" wrapText="1"/>
    </xf>
    <xf numFmtId="4" fontId="39" fillId="0" borderId="10" xfId="0" applyNumberFormat="1" applyFont="1" applyBorder="1" applyAlignment="1">
      <alignment vertical="center" wrapText="1"/>
    </xf>
    <xf numFmtId="0" fontId="6" fillId="0" borderId="0" xfId="0" applyFont="1" applyFill="1" applyAlignment="1">
      <alignment horizontal="left" vertical="center"/>
    </xf>
    <xf numFmtId="186" fontId="32" fillId="24" borderId="10" xfId="47" applyNumberFormat="1" applyFont="1" applyFill="1" applyBorder="1" applyAlignment="1">
      <alignment horizontal="center" vertical="center"/>
    </xf>
    <xf numFmtId="0" fontId="16" fillId="0" borderId="10" xfId="0" applyFont="1" applyBorder="1" applyAlignment="1">
      <alignment vertical="center"/>
    </xf>
    <xf numFmtId="176" fontId="32" fillId="0" borderId="10" xfId="0" applyNumberFormat="1" applyFont="1" applyBorder="1" applyAlignment="1">
      <alignment vertical="center"/>
    </xf>
    <xf numFmtId="186" fontId="1" fillId="24" borderId="10" xfId="47" applyNumberFormat="1" applyFont="1" applyFill="1" applyBorder="1" applyAlignment="1">
      <alignment vertical="center"/>
    </xf>
    <xf numFmtId="176" fontId="0" fillId="0" borderId="10" xfId="0" applyNumberFormat="1" applyFont="1" applyBorder="1" applyAlignment="1">
      <alignment vertical="center"/>
    </xf>
    <xf numFmtId="186" fontId="42" fillId="24" borderId="10" xfId="47" applyNumberFormat="1" applyFont="1" applyFill="1" applyBorder="1" applyAlignment="1">
      <alignment vertical="center"/>
    </xf>
    <xf numFmtId="186" fontId="1" fillId="24" borderId="10" xfId="47" applyNumberFormat="1" applyFont="1" applyFill="1" applyBorder="1" applyAlignment="1">
      <alignment horizontal="left" vertical="center"/>
    </xf>
    <xf numFmtId="0" fontId="15" fillId="0" borderId="10" xfId="0" applyFont="1" applyBorder="1" applyAlignment="1">
      <alignment vertical="center"/>
    </xf>
    <xf numFmtId="176" fontId="0" fillId="0" borderId="10" xfId="47" applyNumberFormat="1" applyFont="1" applyFill="1" applyBorder="1" applyAlignment="1">
      <alignment horizontal="right" vertical="center" wrapText="1"/>
    </xf>
    <xf numFmtId="0" fontId="6" fillId="0" borderId="0" xfId="0" applyFont="1" applyFill="1" applyAlignment="1">
      <alignment horizontal="right" vertical="center"/>
    </xf>
    <xf numFmtId="0" fontId="0" fillId="0" borderId="0" xfId="44" applyFont="1" applyFill="1" applyAlignment="1"/>
    <xf numFmtId="0" fontId="32" fillId="0" borderId="0" xfId="44" applyFont="1" applyFill="1" applyAlignment="1"/>
    <xf numFmtId="0" fontId="16" fillId="0" borderId="0" xfId="44" applyFont="1" applyFill="1" applyAlignment="1"/>
    <xf numFmtId="0" fontId="15" fillId="0" borderId="0" xfId="44" applyFont="1" applyFill="1" applyAlignment="1"/>
    <xf numFmtId="0" fontId="67" fillId="0" borderId="0" xfId="44" applyFill="1" applyAlignment="1"/>
    <xf numFmtId="0" fontId="6" fillId="0" borderId="50" xfId="44" applyNumberFormat="1" applyFont="1" applyFill="1" applyBorder="1" applyAlignment="1" applyProtection="1">
      <alignment horizontal="right" vertical="center"/>
    </xf>
    <xf numFmtId="0" fontId="32" fillId="0" borderId="10" xfId="44" applyNumberFormat="1" applyFont="1" applyFill="1" applyBorder="1" applyAlignment="1" applyProtection="1">
      <alignment horizontal="center" vertical="center"/>
    </xf>
    <xf numFmtId="0" fontId="32" fillId="0" borderId="63" xfId="44" applyNumberFormat="1" applyFont="1" applyFill="1" applyBorder="1" applyAlignment="1" applyProtection="1">
      <alignment horizontal="center" vertical="center"/>
    </xf>
    <xf numFmtId="0" fontId="16" fillId="0" borderId="10" xfId="0" applyNumberFormat="1" applyFont="1" applyFill="1" applyBorder="1" applyAlignment="1" applyProtection="1">
      <alignment horizontal="left" vertical="center"/>
    </xf>
    <xf numFmtId="183" fontId="16" fillId="0" borderId="10" xfId="85" applyNumberFormat="1" applyFont="1" applyFill="1" applyBorder="1" applyAlignment="1" applyProtection="1">
      <alignment horizontal="left" vertical="center"/>
    </xf>
    <xf numFmtId="182" fontId="16" fillId="0" borderId="10" xfId="21" applyNumberFormat="1" applyFont="1" applyFill="1" applyBorder="1" applyAlignment="1" applyProtection="1">
      <alignment horizontal="right" vertical="center"/>
    </xf>
    <xf numFmtId="0" fontId="15" fillId="0" borderId="10" xfId="0" applyNumberFormat="1" applyFont="1" applyFill="1" applyBorder="1" applyAlignment="1" applyProtection="1">
      <alignment horizontal="left" vertical="center"/>
    </xf>
    <xf numFmtId="182" fontId="15" fillId="0" borderId="10" xfId="21" applyNumberFormat="1" applyFont="1" applyFill="1" applyBorder="1" applyAlignment="1" applyProtection="1">
      <alignment horizontal="right" vertical="center"/>
    </xf>
    <xf numFmtId="183" fontId="15" fillId="0" borderId="63" xfId="85" applyNumberFormat="1" applyFont="1" applyFill="1" applyBorder="1" applyAlignment="1" applyProtection="1">
      <alignment horizontal="left" vertical="center"/>
    </xf>
    <xf numFmtId="0" fontId="15" fillId="0" borderId="63" xfId="0" applyNumberFormat="1" applyFont="1" applyFill="1" applyBorder="1" applyAlignment="1" applyProtection="1">
      <alignment horizontal="left" vertical="center"/>
    </xf>
    <xf numFmtId="0" fontId="16" fillId="0" borderId="21" xfId="0" applyNumberFormat="1" applyFont="1" applyFill="1" applyBorder="1" applyAlignment="1" applyProtection="1">
      <alignment vertical="center"/>
    </xf>
    <xf numFmtId="0" fontId="0" fillId="0" borderId="0" xfId="0" applyFont="1" applyFill="1"/>
    <xf numFmtId="0" fontId="32" fillId="0" borderId="0" xfId="0" applyFont="1" applyFill="1"/>
    <xf numFmtId="0" fontId="31" fillId="0" borderId="0" xfId="0" applyFont="1" applyFill="1"/>
    <xf numFmtId="0" fontId="6" fillId="0" borderId="0" xfId="0" applyFont="1" applyFill="1"/>
    <xf numFmtId="0" fontId="0" fillId="0" borderId="0" xfId="0" applyFill="1"/>
    <xf numFmtId="0" fontId="6" fillId="0" borderId="0" xfId="0" applyFont="1" applyFill="1" applyAlignment="1">
      <alignment vertical="center" wrapText="1"/>
    </xf>
    <xf numFmtId="0" fontId="0" fillId="0" borderId="0" xfId="0" applyFont="1" applyFill="1" applyAlignment="1">
      <alignment horizontal="center" vertical="center"/>
    </xf>
    <xf numFmtId="176" fontId="6" fillId="0" borderId="50" xfId="0" applyNumberFormat="1" applyFont="1" applyFill="1" applyBorder="1" applyAlignment="1">
      <alignment horizontal="right" vertical="center"/>
    </xf>
    <xf numFmtId="176" fontId="6" fillId="0" borderId="50" xfId="0" applyNumberFormat="1" applyFont="1" applyFill="1" applyBorder="1" applyAlignment="1">
      <alignment horizontal="right" vertical="center" wrapText="1"/>
    </xf>
    <xf numFmtId="0" fontId="31" fillId="0" borderId="10" xfId="0" applyFont="1" applyFill="1" applyBorder="1" applyAlignment="1">
      <alignment horizontal="center" vertical="center"/>
    </xf>
    <xf numFmtId="0" fontId="31" fillId="0" borderId="63" xfId="101" applyFont="1" applyFill="1" applyBorder="1" applyAlignment="1">
      <alignment horizontal="center" vertical="center" wrapText="1"/>
    </xf>
    <xf numFmtId="0" fontId="31" fillId="0" borderId="63" xfId="101" applyNumberFormat="1" applyFont="1" applyFill="1" applyBorder="1" applyAlignment="1">
      <alignment horizontal="center" vertical="center" wrapText="1"/>
    </xf>
    <xf numFmtId="0" fontId="31" fillId="0" borderId="10" xfId="0" applyFont="1" applyFill="1" applyBorder="1" applyAlignment="1">
      <alignment vertical="center"/>
    </xf>
    <xf numFmtId="38" fontId="42" fillId="0" borderId="10" xfId="0" applyNumberFormat="1" applyFont="1" applyFill="1" applyBorder="1" applyAlignment="1">
      <alignment vertical="center" wrapText="1"/>
    </xf>
    <xf numFmtId="182" fontId="15" fillId="0" borderId="10" xfId="21" applyNumberFormat="1" applyFont="1" applyFill="1" applyBorder="1" applyAlignment="1">
      <alignment vertical="center"/>
    </xf>
    <xf numFmtId="0" fontId="6" fillId="0" borderId="10" xfId="0" applyFont="1" applyFill="1" applyBorder="1" applyAlignment="1">
      <alignment vertical="center" wrapText="1"/>
    </xf>
    <xf numFmtId="187" fontId="31" fillId="0" borderId="10" xfId="0" applyNumberFormat="1" applyFont="1" applyFill="1" applyBorder="1" applyAlignment="1" applyProtection="1">
      <alignment horizontal="left" vertical="center"/>
      <protection locked="0"/>
    </xf>
    <xf numFmtId="182" fontId="16" fillId="0" borderId="10" xfId="21" applyNumberFormat="1" applyFont="1" applyFill="1" applyBorder="1" applyAlignment="1">
      <alignment vertical="center"/>
    </xf>
    <xf numFmtId="187" fontId="6" fillId="0" borderId="10" xfId="0" applyNumberFormat="1" applyFont="1" applyFill="1" applyBorder="1" applyAlignment="1" applyProtection="1">
      <alignment horizontal="left" vertical="center"/>
      <protection locked="0"/>
    </xf>
    <xf numFmtId="38" fontId="1" fillId="0" borderId="10" xfId="0" applyNumberFormat="1" applyFont="1" applyFill="1" applyBorder="1" applyAlignment="1">
      <alignment vertical="center" wrapText="1"/>
    </xf>
    <xf numFmtId="188" fontId="6" fillId="0" borderId="10" xfId="0" applyNumberFormat="1" applyFont="1" applyFill="1" applyBorder="1" applyAlignment="1" applyProtection="1">
      <alignment horizontal="left" vertical="center"/>
      <protection locked="0"/>
    </xf>
    <xf numFmtId="38" fontId="15" fillId="0" borderId="10" xfId="0" applyNumberFormat="1" applyFont="1" applyFill="1" applyBorder="1" applyAlignment="1">
      <alignment vertical="center" wrapText="1"/>
    </xf>
    <xf numFmtId="3" fontId="31" fillId="0" borderId="10" xfId="0" applyNumberFormat="1" applyFont="1" applyFill="1" applyBorder="1" applyAlignment="1" applyProtection="1">
      <alignment horizontal="right" vertical="center"/>
    </xf>
    <xf numFmtId="188" fontId="31" fillId="0" borderId="10" xfId="0" applyNumberFormat="1" applyFont="1" applyFill="1" applyBorder="1" applyAlignment="1" applyProtection="1">
      <alignment horizontal="left" vertical="center"/>
      <protection locked="0"/>
    </xf>
    <xf numFmtId="0" fontId="26" fillId="0" borderId="10" xfId="0" applyFont="1" applyFill="1" applyBorder="1" applyAlignment="1">
      <alignment vertical="center" wrapText="1"/>
    </xf>
    <xf numFmtId="0" fontId="31" fillId="0" borderId="10" xfId="0" applyFont="1" applyFill="1" applyBorder="1" applyAlignment="1">
      <alignment vertical="center" wrapText="1"/>
    </xf>
    <xf numFmtId="38" fontId="16" fillId="24" borderId="10" xfId="0" applyNumberFormat="1" applyFont="1" applyFill="1" applyBorder="1" applyAlignment="1">
      <alignment vertical="center" wrapText="1"/>
    </xf>
    <xf numFmtId="38" fontId="15" fillId="24" borderId="10" xfId="0" applyNumberFormat="1" applyFont="1" applyFill="1" applyBorder="1" applyAlignment="1">
      <alignment vertical="center" wrapText="1"/>
    </xf>
    <xf numFmtId="182" fontId="1" fillId="0" borderId="10" xfId="21" applyNumberFormat="1" applyFont="1" applyFill="1" applyBorder="1" applyAlignment="1">
      <alignment vertical="center"/>
    </xf>
    <xf numFmtId="0" fontId="44" fillId="0" borderId="10" xfId="0" applyFont="1" applyFill="1" applyBorder="1" applyAlignment="1">
      <alignment vertical="center" wrapText="1"/>
    </xf>
    <xf numFmtId="0" fontId="6" fillId="24" borderId="10" xfId="0" applyFont="1" applyFill="1" applyBorder="1" applyAlignment="1">
      <alignment vertical="center"/>
    </xf>
    <xf numFmtId="189" fontId="15" fillId="0" borderId="10" xfId="0" applyNumberFormat="1" applyFont="1" applyFill="1" applyBorder="1" applyAlignment="1">
      <alignment vertical="center"/>
    </xf>
    <xf numFmtId="0" fontId="6" fillId="0" borderId="63" xfId="0" applyFont="1" applyFill="1" applyBorder="1" applyAlignment="1">
      <alignment vertical="center" wrapText="1"/>
    </xf>
    <xf numFmtId="0" fontId="6" fillId="0" borderId="21"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17" xfId="0" applyFont="1" applyFill="1" applyBorder="1" applyAlignment="1">
      <alignment vertical="center" wrapText="1"/>
    </xf>
    <xf numFmtId="189" fontId="16" fillId="0" borderId="10" xfId="0" applyNumberFormat="1" applyFont="1" applyFill="1" applyBorder="1" applyAlignment="1">
      <alignment vertical="center"/>
    </xf>
    <xf numFmtId="0" fontId="6" fillId="0" borderId="10" xfId="0" applyFont="1" applyFill="1" applyBorder="1" applyAlignment="1">
      <alignment vertical="top" wrapText="1"/>
    </xf>
    <xf numFmtId="10" fontId="6" fillId="0" borderId="10" xfId="0" applyNumberFormat="1" applyFont="1" applyFill="1" applyBorder="1" applyAlignment="1" applyProtection="1">
      <alignment horizontal="left" vertical="center" wrapText="1"/>
    </xf>
    <xf numFmtId="0" fontId="26" fillId="0" borderId="17" xfId="0" applyFont="1" applyFill="1" applyBorder="1" applyAlignment="1">
      <alignment vertical="center" wrapText="1"/>
    </xf>
    <xf numFmtId="38" fontId="16" fillId="0" borderId="10" xfId="0" applyNumberFormat="1" applyFont="1" applyFill="1" applyBorder="1" applyAlignment="1">
      <alignment vertical="center" wrapText="1"/>
    </xf>
    <xf numFmtId="0" fontId="26" fillId="0" borderId="10" xfId="0" applyFont="1" applyFill="1" applyBorder="1" applyAlignment="1">
      <alignment horizontal="left" vertical="center" wrapText="1"/>
    </xf>
    <xf numFmtId="0" fontId="31" fillId="0" borderId="10" xfId="65" applyNumberFormat="1" applyFont="1" applyFill="1" applyBorder="1" applyAlignment="1" applyProtection="1">
      <alignment horizontal="center" vertical="center"/>
    </xf>
    <xf numFmtId="0" fontId="31" fillId="0" borderId="10" xfId="64" applyFont="1" applyFill="1" applyBorder="1">
      <alignment vertical="center"/>
    </xf>
    <xf numFmtId="176" fontId="31" fillId="0" borderId="10" xfId="0" applyNumberFormat="1" applyFont="1" applyFill="1" applyBorder="1" applyAlignment="1">
      <alignment vertical="center" wrapText="1"/>
    </xf>
    <xf numFmtId="0" fontId="6" fillId="0" borderId="10" xfId="64" applyFont="1" applyFill="1" applyBorder="1" applyAlignment="1">
      <alignment horizontal="left" vertical="center"/>
    </xf>
    <xf numFmtId="3" fontId="6" fillId="0" borderId="10" xfId="52" applyNumberFormat="1" applyFont="1" applyFill="1" applyBorder="1" applyAlignment="1" applyProtection="1">
      <alignment horizontal="right" vertical="center"/>
    </xf>
    <xf numFmtId="0" fontId="6" fillId="0" borderId="10" xfId="64" applyFont="1" applyFill="1" applyBorder="1" applyAlignment="1">
      <alignment vertical="center"/>
    </xf>
    <xf numFmtId="0" fontId="6" fillId="0" borderId="10" xfId="64" applyFont="1" applyFill="1" applyBorder="1" applyAlignment="1">
      <alignment horizontal="left" vertical="center" wrapText="1"/>
    </xf>
    <xf numFmtId="3" fontId="6" fillId="0" borderId="10" xfId="0" applyNumberFormat="1" applyFont="1" applyFill="1" applyBorder="1" applyAlignment="1" applyProtection="1">
      <alignment horizontal="left" vertical="center"/>
    </xf>
    <xf numFmtId="0" fontId="6" fillId="0" borderId="10" xfId="64" applyFont="1" applyFill="1" applyBorder="1">
      <alignment vertical="center"/>
    </xf>
    <xf numFmtId="0" fontId="31" fillId="0" borderId="10" xfId="64" applyFont="1" applyFill="1" applyBorder="1" applyAlignment="1">
      <alignment horizontal="center" vertical="center"/>
    </xf>
    <xf numFmtId="182" fontId="6" fillId="0" borderId="10" xfId="21" applyNumberFormat="1" applyFont="1" applyFill="1" applyBorder="1">
      <alignment vertical="center"/>
    </xf>
    <xf numFmtId="182" fontId="6" fillId="0" borderId="0" xfId="0" applyNumberFormat="1" applyFont="1" applyFill="1"/>
    <xf numFmtId="0" fontId="31" fillId="0" borderId="64" xfId="65" applyNumberFormat="1" applyFont="1" applyFill="1" applyBorder="1" applyAlignment="1" applyProtection="1">
      <alignment vertical="center"/>
    </xf>
    <xf numFmtId="183" fontId="31" fillId="0" borderId="64" xfId="85" applyNumberFormat="1" applyFont="1" applyFill="1" applyBorder="1" applyAlignment="1" applyProtection="1">
      <alignment horizontal="right" vertical="center"/>
    </xf>
    <xf numFmtId="182" fontId="31" fillId="0" borderId="10" xfId="0" applyNumberFormat="1" applyFont="1" applyFill="1" applyBorder="1" applyAlignment="1">
      <alignment vertical="center" wrapText="1"/>
    </xf>
    <xf numFmtId="182" fontId="31" fillId="0" borderId="21" xfId="21" applyNumberFormat="1" applyFont="1" applyFill="1" applyBorder="1" applyAlignment="1" applyProtection="1">
      <alignment horizontal="right" vertical="center"/>
    </xf>
    <xf numFmtId="0" fontId="6" fillId="0" borderId="64" xfId="65" applyNumberFormat="1" applyFont="1" applyFill="1" applyBorder="1" applyAlignment="1" applyProtection="1">
      <alignment vertical="center"/>
    </xf>
    <xf numFmtId="183" fontId="6" fillId="0" borderId="64" xfId="85" applyNumberFormat="1" applyFont="1" applyFill="1" applyBorder="1" applyAlignment="1" applyProtection="1">
      <alignment horizontal="right" vertical="center"/>
    </xf>
    <xf numFmtId="182" fontId="6" fillId="0" borderId="10" xfId="0" applyNumberFormat="1" applyFont="1" applyFill="1" applyBorder="1" applyAlignment="1">
      <alignment vertical="center" wrapText="1"/>
    </xf>
    <xf numFmtId="182" fontId="6" fillId="0" borderId="21" xfId="21" applyNumberFormat="1" applyFont="1" applyFill="1" applyBorder="1" applyAlignment="1" applyProtection="1">
      <alignment horizontal="right" vertical="center"/>
    </xf>
    <xf numFmtId="0" fontId="6" fillId="0" borderId="10" xfId="65" applyNumberFormat="1" applyFont="1" applyFill="1" applyBorder="1" applyAlignment="1" applyProtection="1">
      <alignment vertical="center" wrapText="1"/>
    </xf>
    <xf numFmtId="0" fontId="6" fillId="0" borderId="10" xfId="0" applyFont="1" applyFill="1" applyBorder="1"/>
    <xf numFmtId="1" fontId="31" fillId="0" borderId="10" xfId="64" applyNumberFormat="1" applyFont="1" applyFill="1" applyBorder="1">
      <alignment vertical="center"/>
    </xf>
    <xf numFmtId="1" fontId="6" fillId="0" borderId="10" xfId="64" applyNumberFormat="1" applyFont="1" applyFill="1" applyBorder="1">
      <alignment vertical="center"/>
    </xf>
    <xf numFmtId="1" fontId="31" fillId="0" borderId="10" xfId="64" applyNumberFormat="1" applyFont="1" applyFill="1" applyBorder="1" applyAlignment="1">
      <alignment horizontal="right" vertical="center"/>
    </xf>
    <xf numFmtId="0" fontId="6" fillId="0" borderId="10" xfId="0" applyFont="1" applyFill="1" applyBorder="1" applyAlignment="1">
      <alignment horizontal="right" vertical="center"/>
    </xf>
    <xf numFmtId="183" fontId="31" fillId="0" borderId="10" xfId="85" applyNumberFormat="1" applyFont="1" applyFill="1" applyBorder="1" applyAlignment="1">
      <alignment horizontal="center" vertical="center"/>
    </xf>
    <xf numFmtId="176" fontId="0" fillId="0" borderId="0" xfId="0" applyNumberFormat="1" applyFont="1" applyFill="1"/>
    <xf numFmtId="0" fontId="31" fillId="0" borderId="0" xfId="0" applyFont="1" applyFill="1" applyAlignment="1">
      <alignment vertical="center"/>
    </xf>
    <xf numFmtId="0" fontId="6" fillId="0" borderId="0" xfId="0" applyFont="1" applyFill="1" applyAlignment="1">
      <alignment vertical="center"/>
    </xf>
    <xf numFmtId="182" fontId="6" fillId="0" borderId="0" xfId="0" applyNumberFormat="1" applyFont="1" applyFill="1" applyAlignment="1">
      <alignment vertical="center"/>
    </xf>
    <xf numFmtId="182" fontId="6" fillId="0" borderId="50" xfId="0" applyNumberFormat="1" applyFont="1" applyFill="1" applyBorder="1" applyAlignment="1">
      <alignment horizontal="center" vertical="center"/>
    </xf>
    <xf numFmtId="0" fontId="0" fillId="0" borderId="10" xfId="0" applyFont="1" applyFill="1" applyBorder="1" applyAlignment="1">
      <alignment vertical="center"/>
    </xf>
    <xf numFmtId="0" fontId="31" fillId="0" borderId="10" xfId="0" applyNumberFormat="1" applyFont="1" applyFill="1" applyBorder="1" applyAlignment="1" applyProtection="1">
      <alignment horizontal="left" vertical="center"/>
    </xf>
    <xf numFmtId="176" fontId="0" fillId="0" borderId="0" xfId="0" applyNumberFormat="1" applyFont="1" applyFill="1" applyAlignment="1">
      <alignment vertical="center"/>
    </xf>
    <xf numFmtId="0" fontId="0" fillId="0" borderId="50" xfId="0" applyFill="1" applyBorder="1" applyAlignment="1">
      <alignment horizontal="center" vertical="center"/>
    </xf>
    <xf numFmtId="0" fontId="0" fillId="0" borderId="0" xfId="0" applyFill="1" applyAlignment="1">
      <alignment horizontal="center" vertical="center"/>
    </xf>
    <xf numFmtId="0" fontId="31" fillId="0" borderId="10" xfId="101" applyNumberFormat="1" applyFont="1" applyFill="1" applyBorder="1" applyAlignment="1">
      <alignment horizontal="center" vertical="center" wrapText="1"/>
    </xf>
    <xf numFmtId="182" fontId="6" fillId="0" borderId="64" xfId="21" applyNumberFormat="1" applyFont="1" applyFill="1" applyBorder="1" applyAlignment="1" applyProtection="1">
      <alignment horizontal="right" vertical="center"/>
    </xf>
    <xf numFmtId="0" fontId="31" fillId="0" borderId="17" xfId="65" applyNumberFormat="1" applyFont="1" applyFill="1" applyBorder="1" applyAlignment="1" applyProtection="1">
      <alignment horizontal="center" vertical="center"/>
    </xf>
    <xf numFmtId="182" fontId="31" fillId="0" borderId="66" xfId="21" applyNumberFormat="1" applyFont="1" applyFill="1" applyBorder="1" applyAlignment="1" applyProtection="1">
      <alignment horizontal="right" vertical="center"/>
    </xf>
    <xf numFmtId="0" fontId="0" fillId="0" borderId="10" xfId="0" applyFill="1" applyBorder="1" applyAlignment="1">
      <alignment vertical="center"/>
    </xf>
    <xf numFmtId="182" fontId="31" fillId="0" borderId="64" xfId="21" applyNumberFormat="1" applyFont="1" applyFill="1" applyBorder="1" applyAlignment="1" applyProtection="1">
      <alignment horizontal="right" vertical="center"/>
    </xf>
    <xf numFmtId="182" fontId="6" fillId="0" borderId="10" xfId="0" applyNumberFormat="1" applyFont="1" applyFill="1" applyBorder="1" applyAlignment="1">
      <alignment vertical="center"/>
    </xf>
    <xf numFmtId="0" fontId="31" fillId="0" borderId="10" xfId="64" applyFont="1" applyFill="1" applyBorder="1" applyAlignment="1">
      <alignment vertical="center"/>
    </xf>
    <xf numFmtId="176" fontId="6" fillId="0" borderId="10" xfId="0" applyNumberFormat="1" applyFont="1" applyFill="1" applyBorder="1" applyAlignment="1">
      <alignment vertical="center" wrapText="1"/>
    </xf>
    <xf numFmtId="183" fontId="6" fillId="0" borderId="10" xfId="85" applyNumberFormat="1" applyFont="1" applyFill="1" applyBorder="1" applyAlignment="1">
      <alignment vertical="center" wrapText="1"/>
    </xf>
    <xf numFmtId="179" fontId="6" fillId="0" borderId="10" xfId="0" applyNumberFormat="1" applyFont="1" applyFill="1" applyBorder="1" applyAlignment="1">
      <alignment vertical="center" wrapText="1"/>
    </xf>
    <xf numFmtId="0" fontId="31" fillId="0" borderId="21" xfId="64" applyFont="1" applyFill="1" applyBorder="1" applyAlignment="1">
      <alignment horizontal="center" vertical="center"/>
    </xf>
    <xf numFmtId="3" fontId="6" fillId="25" borderId="10" xfId="0" applyNumberFormat="1" applyFont="1" applyFill="1" applyBorder="1" applyAlignment="1" applyProtection="1">
      <alignment horizontal="right" vertical="center"/>
    </xf>
    <xf numFmtId="0" fontId="6" fillId="0" borderId="10" xfId="65" applyNumberFormat="1" applyFont="1" applyFill="1" applyBorder="1" applyAlignment="1" applyProtection="1">
      <alignment horizontal="left" vertical="center"/>
    </xf>
    <xf numFmtId="3" fontId="6" fillId="0" borderId="63" xfId="0" applyNumberFormat="1" applyFont="1" applyFill="1" applyBorder="1" applyAlignment="1" applyProtection="1">
      <alignment horizontal="right" vertical="center"/>
    </xf>
    <xf numFmtId="0" fontId="6" fillId="0" borderId="17" xfId="0" applyNumberFormat="1" applyFont="1" applyFill="1" applyBorder="1" applyAlignment="1" applyProtection="1">
      <alignment horizontal="left" vertical="center"/>
    </xf>
    <xf numFmtId="182" fontId="6" fillId="0" borderId="21" xfId="0" applyNumberFormat="1" applyFont="1" applyFill="1" applyBorder="1" applyAlignment="1">
      <alignment vertical="center" wrapText="1"/>
    </xf>
    <xf numFmtId="0" fontId="6" fillId="0" borderId="64" xfId="0" applyNumberFormat="1" applyFont="1" applyFill="1" applyBorder="1" applyAlignment="1" applyProtection="1">
      <alignment horizontal="left" vertical="center"/>
    </xf>
    <xf numFmtId="1" fontId="31" fillId="0" borderId="10" xfId="64" applyNumberFormat="1" applyFont="1" applyFill="1" applyBorder="1" applyAlignment="1">
      <alignment vertical="center"/>
    </xf>
    <xf numFmtId="1" fontId="6" fillId="0" borderId="10" xfId="64" applyNumberFormat="1" applyFont="1" applyFill="1" applyBorder="1" applyAlignment="1">
      <alignment vertical="center"/>
    </xf>
    <xf numFmtId="3" fontId="6" fillId="0" borderId="10" xfId="85" applyNumberFormat="1" applyFont="1" applyFill="1" applyBorder="1" applyAlignment="1" applyProtection="1">
      <alignment vertical="center" wrapText="1"/>
      <protection locked="0"/>
    </xf>
    <xf numFmtId="182" fontId="6" fillId="0" borderId="10" xfId="21" applyNumberFormat="1" applyFont="1" applyFill="1" applyBorder="1" applyAlignment="1">
      <alignment vertical="center"/>
    </xf>
    <xf numFmtId="182" fontId="6" fillId="0" borderId="63" xfId="0" applyNumberFormat="1" applyFont="1" applyFill="1" applyBorder="1" applyAlignment="1">
      <alignment vertical="center"/>
    </xf>
    <xf numFmtId="0" fontId="6" fillId="0" borderId="63" xfId="0" applyNumberFormat="1" applyFont="1" applyFill="1" applyBorder="1" applyAlignment="1" applyProtection="1">
      <alignment horizontal="left" vertical="center"/>
    </xf>
    <xf numFmtId="0" fontId="31" fillId="0" borderId="63" xfId="0" applyNumberFormat="1" applyFont="1" applyFill="1" applyBorder="1" applyAlignment="1" applyProtection="1">
      <alignment horizontal="left" vertical="center"/>
    </xf>
    <xf numFmtId="182" fontId="31" fillId="0" borderId="68" xfId="21" applyNumberFormat="1" applyFont="1" applyFill="1" applyBorder="1" applyAlignment="1" applyProtection="1">
      <alignment horizontal="right" vertical="center"/>
    </xf>
    <xf numFmtId="0" fontId="45" fillId="0" borderId="0" xfId="0" applyFont="1" applyFill="1" applyBorder="1" applyAlignment="1"/>
    <xf numFmtId="0" fontId="46" fillId="24" borderId="0" xfId="0" applyFont="1" applyFill="1" applyAlignment="1">
      <alignment horizontal="center" vertical="center"/>
    </xf>
    <xf numFmtId="0" fontId="3" fillId="24" borderId="0" xfId="0" applyFont="1" applyFill="1" applyAlignment="1">
      <alignment horizontal="center" vertical="center"/>
    </xf>
    <xf numFmtId="0" fontId="3" fillId="24" borderId="0" xfId="0" applyFont="1" applyFill="1" applyAlignment="1">
      <alignment vertical="center"/>
    </xf>
    <xf numFmtId="0" fontId="47" fillId="24" borderId="0" xfId="0" applyFont="1" applyFill="1" applyAlignment="1">
      <alignment horizontal="left" vertical="center"/>
    </xf>
    <xf numFmtId="0" fontId="48" fillId="24" borderId="0" xfId="0" applyNumberFormat="1" applyFont="1" applyFill="1" applyAlignment="1">
      <alignment horizontal="left" vertical="center"/>
    </xf>
    <xf numFmtId="0" fontId="48" fillId="24" borderId="0" xfId="0" applyFont="1" applyFill="1" applyAlignment="1">
      <alignment horizontal="left" vertical="center"/>
    </xf>
    <xf numFmtId="0" fontId="45" fillId="24" borderId="0" xfId="0" applyFont="1" applyFill="1" applyAlignment="1">
      <alignment horizontal="left" vertical="center"/>
    </xf>
    <xf numFmtId="0" fontId="45" fillId="24" borderId="0" xfId="0" applyNumberFormat="1" applyFont="1" applyFill="1" applyAlignment="1">
      <alignment horizontal="left" vertical="center"/>
    </xf>
    <xf numFmtId="0" fontId="6" fillId="0" borderId="0" xfId="0" applyNumberFormat="1" applyFont="1" applyFill="1"/>
    <xf numFmtId="0" fontId="31" fillId="0" borderId="10" xfId="64" quotePrefix="1" applyFont="1" applyFill="1" applyBorder="1" applyAlignment="1">
      <alignment horizontal="center" vertical="center"/>
    </xf>
    <xf numFmtId="0" fontId="67" fillId="0" borderId="0" xfId="47" applyAlignment="1"/>
    <xf numFmtId="0" fontId="6" fillId="0" borderId="0" xfId="47" applyFont="1" applyAlignment="1">
      <alignment vertical="center"/>
    </xf>
    <xf numFmtId="0" fontId="67" fillId="0" borderId="0" xfId="47" applyAlignment="1">
      <alignment wrapText="1"/>
    </xf>
    <xf numFmtId="0" fontId="6" fillId="26" borderId="0" xfId="47" applyFont="1" applyFill="1" applyAlignment="1">
      <alignment vertical="center"/>
    </xf>
    <xf numFmtId="0" fontId="6" fillId="26" borderId="0" xfId="47" applyFont="1" applyFill="1" applyAlignment="1">
      <alignment horizontal="right" vertical="center"/>
    </xf>
    <xf numFmtId="0" fontId="6" fillId="26" borderId="10" xfId="47" applyNumberFormat="1" applyFont="1" applyFill="1" applyBorder="1" applyAlignment="1" applyProtection="1">
      <alignment horizontal="left" vertical="center"/>
    </xf>
    <xf numFmtId="0" fontId="31" fillId="26" borderId="10" xfId="47" applyNumberFormat="1" applyFont="1" applyFill="1" applyBorder="1" applyAlignment="1" applyProtection="1">
      <alignment horizontal="center" vertical="center"/>
    </xf>
    <xf numFmtId="3" fontId="6" fillId="26" borderId="10" xfId="47" applyNumberFormat="1" applyFont="1" applyFill="1" applyBorder="1" applyAlignment="1" applyProtection="1">
      <alignment horizontal="right" vertical="center"/>
    </xf>
    <xf numFmtId="0" fontId="31" fillId="26" borderId="10" xfId="47" applyNumberFormat="1" applyFont="1" applyFill="1" applyBorder="1" applyAlignment="1" applyProtection="1">
      <alignment horizontal="left" vertical="center"/>
    </xf>
    <xf numFmtId="0" fontId="67" fillId="26" borderId="0" xfId="47" applyFill="1" applyAlignment="1"/>
    <xf numFmtId="0" fontId="31" fillId="27" borderId="10" xfId="47" applyNumberFormat="1" applyFont="1" applyFill="1" applyBorder="1" applyAlignment="1" applyProtection="1">
      <alignment horizontal="center" vertical="center"/>
    </xf>
    <xf numFmtId="3" fontId="6" fillId="27" borderId="10" xfId="47" applyNumberFormat="1" applyFont="1" applyFill="1" applyBorder="1" applyAlignment="1" applyProtection="1">
      <alignment horizontal="right" vertical="center"/>
    </xf>
    <xf numFmtId="0" fontId="31" fillId="27" borderId="10" xfId="47" applyNumberFormat="1" applyFont="1" applyFill="1" applyBorder="1" applyAlignment="1" applyProtection="1">
      <alignment vertical="center"/>
    </xf>
    <xf numFmtId="0" fontId="6" fillId="27" borderId="10" xfId="47" applyNumberFormat="1" applyFont="1" applyFill="1" applyBorder="1" applyAlignment="1" applyProtection="1">
      <alignment vertical="center"/>
    </xf>
    <xf numFmtId="0" fontId="31" fillId="27" borderId="10" xfId="0" applyNumberFormat="1" applyFont="1" applyFill="1" applyBorder="1" applyAlignment="1" applyProtection="1">
      <alignment horizontal="center" vertical="center"/>
    </xf>
    <xf numFmtId="0" fontId="6" fillId="27" borderId="10" xfId="0" applyNumberFormat="1" applyFont="1" applyFill="1" applyBorder="1" applyAlignment="1" applyProtection="1">
      <alignment vertical="center"/>
    </xf>
    <xf numFmtId="3" fontId="6" fillId="27" borderId="10" xfId="0" applyNumberFormat="1" applyFont="1" applyFill="1" applyBorder="1" applyAlignment="1" applyProtection="1">
      <alignment horizontal="right" vertical="center"/>
    </xf>
    <xf numFmtId="3" fontId="6" fillId="28" borderId="10" xfId="0" applyNumberFormat="1" applyFont="1" applyFill="1" applyBorder="1" applyAlignment="1" applyProtection="1">
      <alignment horizontal="right" vertical="center"/>
    </xf>
    <xf numFmtId="0" fontId="6" fillId="27" borderId="10" xfId="0" applyNumberFormat="1" applyFont="1" applyFill="1" applyBorder="1" applyAlignment="1" applyProtection="1">
      <alignment horizontal="right" vertical="center"/>
    </xf>
    <xf numFmtId="0" fontId="81" fillId="0" borderId="0" xfId="48" applyFont="1" applyFill="1" applyBorder="1" applyAlignment="1">
      <alignment vertical="center"/>
    </xf>
    <xf numFmtId="182" fontId="81" fillId="0" borderId="0" xfId="21" applyNumberFormat="1" applyFont="1" applyFill="1" applyBorder="1" applyAlignment="1" applyProtection="1">
      <alignment vertical="center"/>
    </xf>
    <xf numFmtId="0" fontId="82" fillId="0" borderId="0" xfId="0" applyFont="1" applyFill="1" applyBorder="1" applyAlignment="1">
      <alignment vertical="center"/>
    </xf>
    <xf numFmtId="0" fontId="83" fillId="0" borderId="0" xfId="0" applyFont="1" applyFill="1" applyBorder="1" applyAlignment="1">
      <alignment vertical="center" wrapText="1"/>
    </xf>
    <xf numFmtId="0" fontId="83" fillId="0" borderId="0" xfId="0" applyFont="1" applyFill="1" applyBorder="1" applyAlignment="1">
      <alignment horizontal="right" vertical="center" wrapText="1"/>
    </xf>
    <xf numFmtId="0" fontId="84" fillId="0" borderId="10" xfId="0" applyFont="1" applyFill="1" applyBorder="1" applyAlignment="1">
      <alignment horizontal="center" vertical="center"/>
    </xf>
    <xf numFmtId="0" fontId="84" fillId="0" borderId="10" xfId="0" applyFont="1" applyFill="1" applyBorder="1" applyAlignment="1">
      <alignment horizontal="center" vertical="center" wrapText="1"/>
    </xf>
    <xf numFmtId="0" fontId="83" fillId="0" borderId="10" xfId="0" applyFont="1" applyFill="1" applyBorder="1" applyAlignment="1">
      <alignment vertical="center" wrapText="1"/>
    </xf>
    <xf numFmtId="43" fontId="83" fillId="0" borderId="10" xfId="85" applyFont="1" applyBorder="1" applyAlignment="1">
      <alignment vertical="center" wrapText="1"/>
    </xf>
    <xf numFmtId="0" fontId="73" fillId="24" borderId="0" xfId="0" applyFont="1" applyFill="1" applyAlignment="1">
      <alignment horizontal="left" vertical="center"/>
    </xf>
    <xf numFmtId="0" fontId="6" fillId="26" borderId="0" xfId="47" applyNumberFormat="1" applyFont="1" applyFill="1" applyAlignment="1" applyProtection="1">
      <alignment vertical="center"/>
    </xf>
    <xf numFmtId="0" fontId="6" fillId="26" borderId="0" xfId="47" applyNumberFormat="1" applyFont="1" applyFill="1" applyAlignment="1" applyProtection="1">
      <alignment horizontal="right" vertical="center"/>
    </xf>
    <xf numFmtId="0" fontId="31" fillId="26" borderId="10" xfId="47" applyNumberFormat="1" applyFont="1" applyFill="1" applyBorder="1" applyAlignment="1" applyProtection="1">
      <alignment vertical="center"/>
    </xf>
    <xf numFmtId="0" fontId="6" fillId="26" borderId="10" xfId="47" applyNumberFormat="1" applyFont="1" applyFill="1" applyBorder="1" applyAlignment="1" applyProtection="1">
      <alignment vertical="center"/>
    </xf>
    <xf numFmtId="0" fontId="33" fillId="26" borderId="0" xfId="47" applyNumberFormat="1" applyFont="1" applyFill="1" applyAlignment="1" applyProtection="1">
      <alignment vertical="center"/>
    </xf>
    <xf numFmtId="0" fontId="67" fillId="26" borderId="10" xfId="47" applyNumberFormat="1" applyFont="1" applyFill="1" applyBorder="1" applyAlignment="1" applyProtection="1"/>
    <xf numFmtId="0" fontId="6" fillId="26" borderId="10" xfId="0" applyNumberFormat="1" applyFont="1" applyFill="1" applyBorder="1" applyAlignment="1" applyProtection="1">
      <alignment vertical="center"/>
    </xf>
    <xf numFmtId="3" fontId="6" fillId="26" borderId="10" xfId="0" applyNumberFormat="1" applyFont="1" applyFill="1" applyBorder="1" applyAlignment="1" applyProtection="1">
      <alignment horizontal="right" vertical="center"/>
    </xf>
    <xf numFmtId="0" fontId="31" fillId="26" borderId="10" xfId="0" applyNumberFormat="1" applyFont="1" applyFill="1" applyBorder="1" applyAlignment="1" applyProtection="1">
      <alignment horizontal="center" vertical="center"/>
    </xf>
    <xf numFmtId="0" fontId="75" fillId="27" borderId="10" xfId="0" applyNumberFormat="1" applyFont="1" applyFill="1" applyBorder="1" applyAlignment="1" applyProtection="1">
      <alignment vertical="center"/>
    </xf>
    <xf numFmtId="0" fontId="75" fillId="26" borderId="10" xfId="0" applyNumberFormat="1" applyFont="1" applyFill="1" applyBorder="1" applyAlignment="1" applyProtection="1">
      <alignment vertical="center"/>
    </xf>
    <xf numFmtId="0" fontId="78" fillId="24" borderId="0" xfId="0" applyFont="1" applyFill="1" applyAlignment="1">
      <alignment horizontal="left" vertical="center"/>
    </xf>
    <xf numFmtId="0" fontId="43" fillId="0" borderId="0" xfId="0" applyFont="1" applyFill="1" applyAlignment="1">
      <alignment horizontal="center" vertical="center"/>
    </xf>
    <xf numFmtId="0" fontId="41" fillId="0" borderId="0" xfId="44" applyNumberFormat="1" applyFont="1" applyFill="1" applyAlignment="1" applyProtection="1">
      <alignment horizontal="center" vertical="center"/>
    </xf>
    <xf numFmtId="0" fontId="33" fillId="0" borderId="0" xfId="47" applyNumberFormat="1" applyFont="1" applyFill="1" applyAlignment="1" applyProtection="1">
      <alignment horizontal="center" vertical="center"/>
    </xf>
    <xf numFmtId="0" fontId="31" fillId="26" borderId="10" xfId="47" applyNumberFormat="1" applyFont="1" applyFill="1" applyBorder="1" applyAlignment="1" applyProtection="1">
      <alignment horizontal="center" vertical="center" wrapText="1"/>
    </xf>
    <xf numFmtId="0" fontId="31" fillId="26" borderId="63" xfId="47" applyNumberFormat="1" applyFont="1" applyFill="1" applyBorder="1" applyAlignment="1" applyProtection="1">
      <alignment horizontal="center" vertical="center" wrapText="1"/>
    </xf>
    <xf numFmtId="0" fontId="31" fillId="26" borderId="64" xfId="47" applyNumberFormat="1" applyFont="1" applyFill="1" applyBorder="1" applyAlignment="1" applyProtection="1">
      <alignment horizontal="center" vertical="center" wrapText="1"/>
    </xf>
    <xf numFmtId="0" fontId="31" fillId="26" borderId="68" xfId="47" applyNumberFormat="1" applyFont="1" applyFill="1" applyBorder="1" applyAlignment="1" applyProtection="1">
      <alignment horizontal="center" vertical="center" wrapText="1"/>
    </xf>
    <xf numFmtId="0" fontId="41" fillId="0" borderId="0" xfId="0" applyFont="1" applyFill="1" applyAlignment="1">
      <alignment horizontal="center" vertical="center"/>
    </xf>
    <xf numFmtId="0" fontId="36" fillId="0" borderId="0" xfId="0" applyFont="1" applyBorder="1" applyAlignment="1">
      <alignment horizontal="center" vertical="center" wrapText="1"/>
    </xf>
    <xf numFmtId="0" fontId="38" fillId="0" borderId="10" xfId="0" applyFont="1" applyBorder="1" applyAlignment="1">
      <alignment horizontal="center" vertical="center" wrapText="1"/>
    </xf>
    <xf numFmtId="0" fontId="40" fillId="0" borderId="0" xfId="0" applyFont="1" applyFill="1" applyBorder="1" applyAlignment="1">
      <alignment horizontal="center" vertical="center" wrapText="1"/>
    </xf>
    <xf numFmtId="0" fontId="36" fillId="0" borderId="0" xfId="0" applyFont="1" applyAlignment="1">
      <alignment horizontal="center" vertical="center" wrapText="1"/>
    </xf>
    <xf numFmtId="0" fontId="37" fillId="0" borderId="0" xfId="0" applyFont="1" applyBorder="1" applyAlignment="1">
      <alignment horizontal="right" vertical="center" wrapText="1"/>
    </xf>
    <xf numFmtId="0" fontId="33" fillId="0" borderId="0" xfId="49" applyFont="1" applyFill="1" applyBorder="1" applyAlignment="1">
      <alignment horizontal="center" vertical="center"/>
    </xf>
    <xf numFmtId="0" fontId="31" fillId="0" borderId="0" xfId="49" applyFont="1" applyFill="1" applyBorder="1" applyAlignment="1">
      <alignment horizontal="center" vertical="center"/>
    </xf>
    <xf numFmtId="0" fontId="33" fillId="0" borderId="0" xfId="49" applyFont="1" applyFill="1" applyAlignment="1">
      <alignment horizontal="center" vertical="center"/>
    </xf>
    <xf numFmtId="0" fontId="32" fillId="0" borderId="64" xfId="0" applyFont="1" applyFill="1" applyBorder="1" applyAlignment="1">
      <alignment horizontal="center" vertical="center"/>
    </xf>
    <xf numFmtId="0" fontId="32" fillId="0" borderId="21" xfId="0" applyFont="1" applyFill="1" applyBorder="1" applyAlignment="1">
      <alignment horizontal="center" vertical="center"/>
    </xf>
    <xf numFmtId="0" fontId="33" fillId="0" borderId="0" xfId="0" applyFont="1" applyFill="1" applyAlignment="1">
      <alignment horizontal="center" vertical="center"/>
    </xf>
    <xf numFmtId="0" fontId="85" fillId="0" borderId="0" xfId="0" applyFont="1" applyFill="1" applyBorder="1" applyAlignment="1">
      <alignment horizontal="center" vertical="center" wrapText="1"/>
    </xf>
    <xf numFmtId="0" fontId="33" fillId="26" borderId="0" xfId="47" applyNumberFormat="1" applyFont="1" applyFill="1" applyAlignment="1" applyProtection="1">
      <alignment horizontal="center" vertical="center"/>
    </xf>
    <xf numFmtId="3" fontId="76" fillId="0" borderId="0" xfId="52" applyNumberFormat="1" applyFont="1" applyFill="1" applyBorder="1" applyAlignment="1" applyProtection="1">
      <alignment horizontal="center" vertical="center"/>
    </xf>
    <xf numFmtId="3" fontId="33" fillId="0" borderId="0" xfId="52" applyNumberFormat="1" applyFont="1" applyFill="1" applyBorder="1" applyAlignment="1" applyProtection="1">
      <alignment horizontal="center" vertical="center"/>
    </xf>
    <xf numFmtId="3" fontId="76" fillId="0" borderId="0" xfId="52" applyNumberFormat="1" applyFont="1" applyFill="1" applyAlignment="1" applyProtection="1">
      <alignment horizontal="center" vertical="center"/>
    </xf>
    <xf numFmtId="3" fontId="33" fillId="0" borderId="0" xfId="52" applyNumberFormat="1" applyFont="1" applyFill="1" applyAlignment="1" applyProtection="1">
      <alignment horizontal="center" vertical="center"/>
    </xf>
    <xf numFmtId="0" fontId="6" fillId="26" borderId="0" xfId="47" applyNumberFormat="1" applyFont="1" applyFill="1" applyAlignment="1" applyProtection="1">
      <alignment horizontal="right" vertical="center"/>
    </xf>
    <xf numFmtId="0" fontId="77" fillId="26" borderId="50" xfId="47" applyNumberFormat="1" applyFont="1" applyFill="1" applyBorder="1" applyAlignment="1" applyProtection="1">
      <alignment horizontal="right" vertical="center"/>
    </xf>
    <xf numFmtId="0" fontId="4" fillId="24" borderId="26" xfId="0" applyFont="1" applyFill="1" applyBorder="1" applyAlignment="1">
      <alignment horizontal="center" vertical="center"/>
    </xf>
    <xf numFmtId="0" fontId="24" fillId="24" borderId="0" xfId="0" applyFont="1" applyFill="1" applyBorder="1" applyAlignment="1">
      <alignment horizontal="center" vertical="center"/>
    </xf>
    <xf numFmtId="0" fontId="5" fillId="24" borderId="0" xfId="0" applyFont="1" applyFill="1" applyBorder="1" applyAlignment="1">
      <alignment horizontal="center" vertical="center"/>
    </xf>
    <xf numFmtId="0" fontId="31" fillId="24" borderId="0" xfId="0" applyFont="1" applyFill="1" applyBorder="1" applyAlignment="1"/>
    <xf numFmtId="0" fontId="4" fillId="24" borderId="52" xfId="0" applyFont="1" applyFill="1" applyBorder="1" applyAlignment="1">
      <alignment horizontal="center" vertical="center"/>
    </xf>
    <xf numFmtId="0" fontId="4" fillId="24" borderId="60" xfId="0" applyFont="1" applyFill="1" applyBorder="1" applyAlignment="1">
      <alignment horizontal="center" vertical="center"/>
    </xf>
    <xf numFmtId="0" fontId="24" fillId="0" borderId="0" xfId="0" applyFont="1" applyFill="1" applyBorder="1" applyAlignment="1">
      <alignment horizontal="center" vertical="center"/>
    </xf>
    <xf numFmtId="0" fontId="70" fillId="0" borderId="0" xfId="0" applyFont="1" applyFill="1" applyBorder="1" applyAlignment="1">
      <alignment horizontal="center"/>
    </xf>
    <xf numFmtId="0" fontId="71" fillId="0" borderId="0" xfId="0" applyFont="1" applyFill="1" applyBorder="1" applyAlignment="1">
      <alignment horizontal="right"/>
    </xf>
    <xf numFmtId="0" fontId="6" fillId="0" borderId="0" xfId="0" applyFont="1" applyFill="1" applyBorder="1" applyAlignment="1"/>
    <xf numFmtId="0" fontId="4" fillId="0" borderId="63" xfId="0" applyFont="1" applyFill="1" applyBorder="1" applyAlignment="1">
      <alignment horizontal="center" vertical="center"/>
    </xf>
    <xf numFmtId="0" fontId="6" fillId="0" borderId="10" xfId="0" applyFont="1" applyFill="1" applyBorder="1" applyAlignment="1"/>
    <xf numFmtId="0" fontId="4" fillId="0" borderId="10"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26" xfId="0" applyFont="1" applyFill="1" applyBorder="1" applyAlignment="1">
      <alignment horizontal="center" vertical="center"/>
    </xf>
    <xf numFmtId="49" fontId="4" fillId="0" borderId="26"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9" fillId="0" borderId="0" xfId="47" applyNumberFormat="1" applyFont="1" applyFill="1" applyBorder="1" applyAlignment="1" applyProtection="1">
      <alignment horizontal="center" vertical="center"/>
    </xf>
    <xf numFmtId="0" fontId="4" fillId="0" borderId="0" xfId="47" applyNumberFormat="1" applyFont="1" applyFill="1" applyBorder="1" applyAlignment="1" applyProtection="1">
      <alignment horizontal="right" vertical="center"/>
    </xf>
    <xf numFmtId="0" fontId="0" fillId="0" borderId="33" xfId="47" applyNumberFormat="1" applyFont="1" applyFill="1" applyBorder="1" applyAlignment="1" applyProtection="1">
      <alignment horizontal="center" vertical="center"/>
    </xf>
    <xf numFmtId="0" fontId="17" fillId="0" borderId="32" xfId="47" applyNumberFormat="1" applyFont="1" applyFill="1" applyBorder="1" applyAlignment="1" applyProtection="1">
      <alignment horizontal="center" vertical="center"/>
    </xf>
    <xf numFmtId="0" fontId="0" fillId="0" borderId="69" xfId="47" applyNumberFormat="1" applyFont="1" applyFill="1" applyBorder="1" applyAlignment="1" applyProtection="1">
      <alignment horizontal="center" vertical="center" wrapText="1"/>
    </xf>
    <xf numFmtId="0" fontId="17" fillId="0" borderId="69" xfId="47" applyNumberFormat="1" applyFont="1" applyFill="1" applyBorder="1" applyAlignment="1" applyProtection="1">
      <alignment horizontal="center" vertical="center"/>
    </xf>
    <xf numFmtId="0" fontId="0" fillId="0" borderId="70" xfId="47" applyNumberFormat="1" applyFont="1" applyFill="1" applyBorder="1" applyAlignment="1" applyProtection="1">
      <alignment horizontal="center" vertical="center"/>
    </xf>
    <xf numFmtId="0" fontId="17" fillId="0" borderId="49" xfId="47" applyNumberFormat="1" applyFont="1" applyFill="1" applyBorder="1" applyAlignment="1" applyProtection="1">
      <alignment horizontal="center" vertical="center"/>
    </xf>
    <xf numFmtId="0" fontId="12" fillId="0" borderId="0" xfId="0" applyFont="1" applyFill="1" applyBorder="1" applyAlignment="1">
      <alignment horizontal="center"/>
    </xf>
    <xf numFmtId="0" fontId="13" fillId="0" borderId="0" xfId="0" applyFont="1" applyFill="1" applyBorder="1" applyAlignment="1">
      <alignment horizontal="right"/>
    </xf>
    <xf numFmtId="0" fontId="10" fillId="0" borderId="0" xfId="47" applyNumberFormat="1" applyFont="1" applyFill="1" applyBorder="1" applyAlignment="1" applyProtection="1">
      <alignment horizontal="center" vertical="center"/>
    </xf>
    <xf numFmtId="0" fontId="8" fillId="0" borderId="0" xfId="47" applyNumberFormat="1" applyFont="1" applyFill="1" applyBorder="1" applyAlignment="1" applyProtection="1">
      <alignment horizontal="center" vertical="center"/>
    </xf>
    <xf numFmtId="0" fontId="9" fillId="0" borderId="0" xfId="47" applyNumberFormat="1" applyFont="1" applyFill="1" applyBorder="1" applyAlignment="1" applyProtection="1">
      <alignment horizontal="center" vertical="center"/>
    </xf>
    <xf numFmtId="0" fontId="7" fillId="24" borderId="0" xfId="47" applyNumberFormat="1" applyFont="1" applyFill="1" applyBorder="1" applyAlignment="1" applyProtection="1">
      <alignment horizontal="center" vertical="center" wrapText="1"/>
    </xf>
    <xf numFmtId="0" fontId="3" fillId="0" borderId="0" xfId="47" applyFont="1" applyFill="1" applyBorder="1" applyAlignment="1">
      <alignment horizontal="center" vertical="center"/>
    </xf>
  </cellXfs>
  <cellStyles count="103">
    <cellStyle name="_ET_STYLE_NoName_00_" xfId="1"/>
    <cellStyle name="20% - 强调文字颜色 1 2" xfId="2"/>
    <cellStyle name="20% - 强调文字颜色 2 2" xfId="3"/>
    <cellStyle name="20% - 强调文字颜色 3 2" xfId="4"/>
    <cellStyle name="20% - 强调文字颜色 4 2" xfId="5"/>
    <cellStyle name="20% - 强调文字颜色 5 2" xfId="6"/>
    <cellStyle name="20% - 强调文字颜色 6 2" xfId="7"/>
    <cellStyle name="40% - 强调文字颜色 1 2" xfId="8"/>
    <cellStyle name="40% - 强调文字颜色 2 2" xfId="9"/>
    <cellStyle name="40% - 强调文字颜色 3 2" xfId="10"/>
    <cellStyle name="40% - 强调文字颜色 4 2" xfId="11"/>
    <cellStyle name="40% - 强调文字颜色 5 2" xfId="12"/>
    <cellStyle name="40% - 强调文字颜色 6 2" xfId="13"/>
    <cellStyle name="60% - 强调文字颜色 1 2" xfId="14"/>
    <cellStyle name="60% - 强调文字颜色 2 2" xfId="15"/>
    <cellStyle name="60% - 强调文字颜色 3 2" xfId="16"/>
    <cellStyle name="60% - 强调文字颜色 4 2" xfId="17"/>
    <cellStyle name="60% - 强调文字颜色 5 2" xfId="18"/>
    <cellStyle name="60% - 强调文字颜色 6 2" xfId="19"/>
    <cellStyle name="Normal 2" xfId="20"/>
    <cellStyle name="百分比" xfId="21" builtinId="5"/>
    <cellStyle name="百分比 2" xfId="22"/>
    <cellStyle name="百分比 2 2" xfId="23"/>
    <cellStyle name="百分比 3" xfId="24"/>
    <cellStyle name="标题 1 2" xfId="25"/>
    <cellStyle name="标题 2 2" xfId="26"/>
    <cellStyle name="标题 3 2" xfId="27"/>
    <cellStyle name="标题 4 2" xfId="28"/>
    <cellStyle name="标题 5" xfId="29"/>
    <cellStyle name="差 2" xfId="30"/>
    <cellStyle name="差_Sheet1" xfId="31"/>
    <cellStyle name="差_Sheet1_（大鹏新区）2014年收支决算（草案）" xfId="32"/>
    <cellStyle name="差_Sheet1_（龙华新区）2014年收支决算（草案）" xfId="33"/>
    <cellStyle name="差_Sheet1_国库：2014年新区收支决算（草案）-1" xfId="34"/>
    <cellStyle name="差_StartUp" xfId="35"/>
    <cellStyle name="差_Xl0000078" xfId="36"/>
    <cellStyle name="差_Xl0000079" xfId="37"/>
    <cellStyle name="差_附件1：经济分类科目2" xfId="38"/>
    <cellStyle name="差_附件1：经济分类科目2_（大鹏新区）2014年收支决算（草案）" xfId="39"/>
    <cellStyle name="差_附件1：经济分类科目2_（龙华新区）2014年收支决算（草案）" xfId="40"/>
    <cellStyle name="差_附件1：经济分类科目2_国库：2014年新区收支决算（草案）-1" xfId="41"/>
    <cellStyle name="常规" xfId="0" builtinId="0"/>
    <cellStyle name="常规 10" xfId="42"/>
    <cellStyle name="常规 10 2" xfId="43"/>
    <cellStyle name="常规 11" xfId="44"/>
    <cellStyle name="常规 12" xfId="45"/>
    <cellStyle name="常规 13" xfId="46"/>
    <cellStyle name="常规 2" xfId="47"/>
    <cellStyle name="常规 2 2" xfId="48"/>
    <cellStyle name="常规 2 2 2" xfId="49"/>
    <cellStyle name="常规 2 2 3" xfId="50"/>
    <cellStyle name="常规 2 3" xfId="51"/>
    <cellStyle name="常规 2 4" xfId="52"/>
    <cellStyle name="常规 2_（光明新区）2014年收支决算（草案）" xfId="53"/>
    <cellStyle name="常规 3" xfId="54"/>
    <cellStyle name="常规 3 2" xfId="55"/>
    <cellStyle name="常规 30" xfId="56"/>
    <cellStyle name="常规 4" xfId="57"/>
    <cellStyle name="常规 5" xfId="58"/>
    <cellStyle name="常规 56" xfId="59"/>
    <cellStyle name="常规 6" xfId="60"/>
    <cellStyle name="常规 7" xfId="61"/>
    <cellStyle name="常规 8" xfId="62"/>
    <cellStyle name="常规 9" xfId="63"/>
    <cellStyle name="常规_2010年财政一般预算收支预算（草案）20100315" xfId="64"/>
    <cellStyle name="常规_Sheet1" xfId="65"/>
    <cellStyle name="常规_附件：2011年本级财政预算（草案）" xfId="66"/>
    <cellStyle name="好 2" xfId="67"/>
    <cellStyle name="好_Sheet1" xfId="68"/>
    <cellStyle name="好_Sheet1_（大鹏新区）2014年收支决算（草案）" xfId="69"/>
    <cellStyle name="好_Sheet1_（龙华新区）2014年收支决算（草案）" xfId="70"/>
    <cellStyle name="好_Sheet1_国库：2014年新区收支决算（草案）-1" xfId="71"/>
    <cellStyle name="好_StartUp" xfId="72"/>
    <cellStyle name="好_Xl0000078" xfId="73"/>
    <cellStyle name="好_Xl0000079" xfId="74"/>
    <cellStyle name="好_附件1：经济分类科目2" xfId="75"/>
    <cellStyle name="好_附件1：经济分类科目2_（大鹏新区）2014年收支决算（草案）" xfId="76"/>
    <cellStyle name="好_附件1：经济分类科目2_（龙华新区）2014年收支决算（草案）" xfId="77"/>
    <cellStyle name="好_附件1：经济分类科目2_国库：2014年新区收支决算（草案）-1" xfId="78"/>
    <cellStyle name="汇总 2" xfId="79"/>
    <cellStyle name="计算 2" xfId="80"/>
    <cellStyle name="检查单元格 2" xfId="81"/>
    <cellStyle name="解释性文本 2" xfId="82"/>
    <cellStyle name="警告文本 2" xfId="83"/>
    <cellStyle name="链接单元格 2" xfId="84"/>
    <cellStyle name="千位分隔" xfId="85" builtinId="3"/>
    <cellStyle name="千位分隔 2" xfId="86"/>
    <cellStyle name="千位分隔 2 2" xfId="87"/>
    <cellStyle name="千位分隔 3" xfId="88"/>
    <cellStyle name="千位分隔 4" xfId="89"/>
    <cellStyle name="千位分隔 5" xfId="90"/>
    <cellStyle name="千位分隔 6" xfId="91"/>
    <cellStyle name="强调文字颜色 1 2" xfId="92"/>
    <cellStyle name="强调文字颜色 2 2" xfId="93"/>
    <cellStyle name="强调文字颜色 3 2" xfId="94"/>
    <cellStyle name="强调文字颜色 4 2" xfId="95"/>
    <cellStyle name="强调文字颜色 5 2" xfId="96"/>
    <cellStyle name="强调文字颜色 6 2" xfId="97"/>
    <cellStyle name="适中 2" xfId="98"/>
    <cellStyle name="输出 2" xfId="99"/>
    <cellStyle name="输入 2" xfId="100"/>
    <cellStyle name="样式 1" xfId="101"/>
    <cellStyle name="注释 2" xfId="10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My%20RTX%20Files/songchunping/2018&#24180;&#28145;&#22323;&#24066;&#26412;&#32423;&#25910;&#25903;&#20915;&#31639;&#33609;&#26696;&#65288;&#21021;&#31295;&#65289;-&#23435;&#26149;&#241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211;/Documents/My%20RTX%20Files/huangxiaohuang/2018&#24180;&#26412;&#32423;&#20915;&#31639;&#26368;&#26032;&#31295;/&#22269;&#36164;&#22996;&#30340;&#25968;&#25454;%202018&#24180;&#28145;&#22323;&#24066;&#26412;&#32423;&#25910;&#25903;&#20915;&#31639;&#33609;&#26696;&#65288;&#22269;&#36164;&#37096;&#20998;&#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第一部分"/>
      <sheetName val="01.（全市）一般公共预算 "/>
      <sheetName val="02.（本级）一般公共预算"/>
      <sheetName val="03.经济分类表"/>
      <sheetName val="04.本级对各区税收返还和转移支付情况表"/>
      <sheetName val="05.债务余额总表"/>
      <sheetName val="06.债务分项目情况表 "/>
      <sheetName val="07.债务到期情况表"/>
      <sheetName val="第二部分"/>
      <sheetName val="8.（本级）政府性基金 "/>
      <sheetName val="9.政府性基金对区转移支付表"/>
      <sheetName val="10.国土基金对区转移支付表 "/>
      <sheetName val="第三部分"/>
      <sheetName val="11.国资预算"/>
      <sheetName val="12.国资预算明细表 "/>
      <sheetName val="第四部分"/>
      <sheetName val="目录"/>
      <sheetName val="01.社会保险基金资产负债表 "/>
      <sheetName val="02.社会保险基金决算收支总表"/>
      <sheetName val="03.企业职工基本养老保险基金收支表 "/>
      <sheetName val="04.城乡居民基本养老保险基金收支表"/>
      <sheetName val="05.机关事业基本养老保险基金收支表"/>
      <sheetName val="06.职工基本医疗保险基金收支表"/>
      <sheetName val="07.城乡居民基本医疗保险基金收支表"/>
      <sheetName val="08.新型农村合作医疗保险基金收支表"/>
      <sheetName val="09.城镇居民基本医疗保险基金收支表"/>
      <sheetName val="10.工伤保险基金收支表"/>
      <sheetName val="11.失业保险基金收支表"/>
      <sheetName val="12.生育保险基金收支表"/>
      <sheetName val="13.社会保障基金财政专户资产负债表"/>
      <sheetName val="14.社会保障基金财政专户收支表"/>
      <sheetName val="15.财政对社会保险基金补助资金情况表"/>
      <sheetName val="16.基本养老保险补充资料表"/>
      <sheetName val="17.基本医疗工伤生育补充资料表"/>
      <sheetName val="18.居民基本医疗保险补充资料表"/>
      <sheetName val="19.失业保险补充资料表"/>
      <sheetName val="20.其他养老保险情况表"/>
      <sheetName val="21.其他医疗保障情况表"/>
      <sheetName val="社会保险补充资料表"/>
      <sheetName val="自有目录 "/>
      <sheetName val="01.自有资负表"/>
      <sheetName val="02.机关养老"/>
      <sheetName val="03.地补养老"/>
      <sheetName val="04.地补医疗"/>
      <sheetName val="05.自有基础资料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三部分"/>
      <sheetName val="11.国资预算"/>
      <sheetName val="12.国资预算明细表 "/>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ID66"/>
  <sheetViews>
    <sheetView tabSelected="1" topLeftCell="A7" zoomScaleSheetLayoutView="100" workbookViewId="0">
      <selection activeCell="B13" sqref="B13"/>
    </sheetView>
  </sheetViews>
  <sheetFormatPr defaultColWidth="8" defaultRowHeight="14.25"/>
  <cols>
    <col min="1" max="1" width="20" style="439" customWidth="1"/>
    <col min="2" max="2" width="97.375" style="439" customWidth="1"/>
    <col min="3" max="3" width="15.375" style="439" customWidth="1"/>
    <col min="4" max="4" width="12.5" style="104" customWidth="1"/>
    <col min="5" max="238" width="8" style="104"/>
  </cols>
  <sheetData>
    <row r="1" spans="1:3" s="104" customFormat="1" ht="43.5" customHeight="1">
      <c r="B1" s="542" t="s">
        <v>0</v>
      </c>
      <c r="C1" s="542"/>
    </row>
    <row r="2" spans="1:3" s="104" customFormat="1" ht="43.5" customHeight="1">
      <c r="B2" s="543" t="s">
        <v>1</v>
      </c>
      <c r="C2" s="544"/>
    </row>
    <row r="3" spans="1:3" s="104" customFormat="1" ht="17.25" customHeight="1">
      <c r="A3" s="545"/>
      <c r="B3" s="545"/>
      <c r="C3" s="545"/>
    </row>
    <row r="4" spans="1:3" s="541" customFormat="1" ht="35.1" customHeight="1">
      <c r="A4" s="546"/>
      <c r="B4" s="547" t="s">
        <v>2</v>
      </c>
    </row>
    <row r="5" spans="1:3" s="541" customFormat="1" ht="35.1" customHeight="1">
      <c r="B5" s="548" t="s">
        <v>3</v>
      </c>
    </row>
    <row r="6" spans="1:3" s="541" customFormat="1" ht="35.1" customHeight="1">
      <c r="A6" s="549"/>
      <c r="B6" s="548" t="s">
        <v>4</v>
      </c>
    </row>
    <row r="7" spans="1:3" s="541" customFormat="1" ht="35.1" customHeight="1">
      <c r="A7" s="549"/>
      <c r="B7" s="548" t="s">
        <v>5</v>
      </c>
    </row>
    <row r="8" spans="1:3" s="541" customFormat="1" ht="35.1" customHeight="1">
      <c r="A8" s="549"/>
      <c r="B8" s="548" t="s">
        <v>2710</v>
      </c>
    </row>
    <row r="9" spans="1:3" s="541" customFormat="1" ht="35.1" customHeight="1">
      <c r="A9" s="549"/>
      <c r="B9" s="548" t="s">
        <v>2711</v>
      </c>
    </row>
    <row r="10" spans="1:3" s="541" customFormat="1" ht="35.1" customHeight="1">
      <c r="A10" s="549"/>
      <c r="B10" s="548" t="s">
        <v>2712</v>
      </c>
    </row>
    <row r="11" spans="1:3" s="541" customFormat="1" ht="35.1" customHeight="1">
      <c r="A11" s="549"/>
      <c r="B11" s="580" t="s">
        <v>2723</v>
      </c>
    </row>
    <row r="12" spans="1:3" s="541" customFormat="1" ht="35.1" customHeight="1">
      <c r="A12" s="549"/>
      <c r="B12" s="580" t="s">
        <v>2698</v>
      </c>
    </row>
    <row r="13" spans="1:3" s="541" customFormat="1" ht="35.1" customHeight="1">
      <c r="A13" s="546"/>
      <c r="B13" s="592" t="s">
        <v>2732</v>
      </c>
    </row>
    <row r="14" spans="1:3" s="541" customFormat="1" ht="35.1" customHeight="1">
      <c r="A14" s="549"/>
      <c r="B14" s="548" t="s">
        <v>2699</v>
      </c>
    </row>
    <row r="15" spans="1:3" s="541" customFormat="1" ht="35.1" customHeight="1">
      <c r="A15" s="549"/>
      <c r="B15" s="548" t="s">
        <v>2700</v>
      </c>
    </row>
    <row r="16" spans="1:3" s="541" customFormat="1" ht="35.1" customHeight="1">
      <c r="A16" s="549"/>
      <c r="B16" s="548" t="s">
        <v>2701</v>
      </c>
    </row>
    <row r="17" spans="1:5" s="541" customFormat="1" ht="35.1" customHeight="1">
      <c r="A17" s="549"/>
      <c r="B17" s="548" t="s">
        <v>2702</v>
      </c>
    </row>
    <row r="18" spans="1:5" s="541" customFormat="1" ht="35.1" customHeight="1">
      <c r="A18" s="546"/>
      <c r="B18" s="547" t="s">
        <v>6</v>
      </c>
    </row>
    <row r="19" spans="1:5" s="541" customFormat="1" ht="35.1" customHeight="1">
      <c r="A19" s="549"/>
      <c r="B19" s="580" t="s">
        <v>2718</v>
      </c>
    </row>
    <row r="20" spans="1:5" s="541" customFormat="1" ht="35.1" customHeight="1">
      <c r="A20" s="549"/>
      <c r="B20" s="580" t="s">
        <v>2719</v>
      </c>
    </row>
    <row r="21" spans="1:5" s="541" customFormat="1" ht="35.1" customHeight="1">
      <c r="A21" s="546"/>
      <c r="B21" s="580" t="s">
        <v>2720</v>
      </c>
    </row>
    <row r="22" spans="1:5" s="541" customFormat="1" ht="35.1" customHeight="1">
      <c r="A22" s="549"/>
      <c r="B22" s="580" t="s">
        <v>2721</v>
      </c>
    </row>
    <row r="23" spans="1:5" s="541" customFormat="1" ht="35.1" customHeight="1">
      <c r="A23" s="549"/>
      <c r="B23" s="580" t="s">
        <v>2722</v>
      </c>
    </row>
    <row r="24" spans="1:5" s="541" customFormat="1" ht="32.1" customHeight="1">
      <c r="A24" s="549"/>
      <c r="B24" s="580" t="s">
        <v>2716</v>
      </c>
    </row>
    <row r="25" spans="1:5" s="541" customFormat="1" ht="35.1" customHeight="1">
      <c r="A25" s="546"/>
      <c r="B25" s="580" t="s">
        <v>2717</v>
      </c>
    </row>
    <row r="26" spans="1:5" s="541" customFormat="1" ht="32.1" customHeight="1">
      <c r="A26" s="549"/>
      <c r="B26" s="548" t="s">
        <v>2293</v>
      </c>
    </row>
    <row r="27" spans="1:5" s="541" customFormat="1" ht="32.1" customHeight="1">
      <c r="A27" s="549"/>
      <c r="B27" s="547" t="s">
        <v>7</v>
      </c>
    </row>
    <row r="28" spans="1:5" s="541" customFormat="1" ht="32.1" customHeight="1">
      <c r="A28" s="549"/>
      <c r="B28" s="580" t="s">
        <v>2724</v>
      </c>
    </row>
    <row r="29" spans="1:5" s="541" customFormat="1" ht="32.1" customHeight="1">
      <c r="A29" s="549"/>
      <c r="B29" s="580" t="s">
        <v>2725</v>
      </c>
    </row>
    <row r="30" spans="1:5" ht="32.1" customHeight="1">
      <c r="A30" s="550"/>
      <c r="B30" s="580" t="s">
        <v>2726</v>
      </c>
      <c r="C30" s="541"/>
      <c r="D30" s="541"/>
    </row>
    <row r="31" spans="1:5" ht="32.1" customHeight="1">
      <c r="A31" s="550"/>
      <c r="B31" s="580" t="s">
        <v>2727</v>
      </c>
      <c r="C31" s="541"/>
    </row>
    <row r="32" spans="1:5" ht="32.1" customHeight="1">
      <c r="A32" s="550"/>
      <c r="B32" s="548" t="s">
        <v>2294</v>
      </c>
      <c r="C32" s="541"/>
      <c r="E32" s="541"/>
    </row>
    <row r="33" spans="1:5" ht="32.1" customHeight="1">
      <c r="A33" s="550"/>
      <c r="B33" s="548" t="s">
        <v>2295</v>
      </c>
      <c r="C33" s="541"/>
      <c r="E33" s="541"/>
    </row>
    <row r="34" spans="1:5" ht="32.1" customHeight="1">
      <c r="A34" s="550"/>
      <c r="B34" s="547" t="s">
        <v>8</v>
      </c>
    </row>
    <row r="35" spans="1:5" ht="32.1" customHeight="1">
      <c r="A35" s="550"/>
      <c r="B35" s="548" t="s">
        <v>9</v>
      </c>
    </row>
    <row r="36" spans="1:5" ht="32.1" customHeight="1">
      <c r="A36" s="550"/>
      <c r="B36" s="548" t="s">
        <v>2703</v>
      </c>
    </row>
    <row r="37" spans="1:5" ht="32.1" customHeight="1">
      <c r="A37" s="550"/>
      <c r="B37" s="548" t="s">
        <v>2704</v>
      </c>
      <c r="C37" s="541"/>
      <c r="D37" s="541"/>
    </row>
    <row r="38" spans="1:5" ht="32.1" customHeight="1">
      <c r="A38" s="550"/>
      <c r="B38" s="548" t="s">
        <v>2705</v>
      </c>
      <c r="C38" s="541"/>
      <c r="D38" s="541"/>
    </row>
    <row r="39" spans="1:5" ht="32.1" customHeight="1">
      <c r="A39" s="550"/>
      <c r="B39" s="548" t="s">
        <v>2296</v>
      </c>
    </row>
    <row r="40" spans="1:5" ht="32.1" customHeight="1">
      <c r="A40" s="550"/>
      <c r="B40" s="548" t="s">
        <v>2297</v>
      </c>
    </row>
    <row r="41" spans="1:5" ht="32.1" customHeight="1">
      <c r="A41" s="550"/>
      <c r="B41" s="548" t="s">
        <v>2298</v>
      </c>
    </row>
    <row r="42" spans="1:5" ht="32.1" customHeight="1">
      <c r="A42" s="550"/>
      <c r="B42" s="548" t="s">
        <v>2299</v>
      </c>
    </row>
    <row r="43" spans="1:5" ht="32.1" customHeight="1">
      <c r="A43" s="550"/>
      <c r="B43" s="548" t="s">
        <v>2300</v>
      </c>
    </row>
    <row r="44" spans="1:5" ht="32.1" customHeight="1">
      <c r="A44" s="550"/>
      <c r="B44" s="548" t="s">
        <v>2301</v>
      </c>
    </row>
    <row r="45" spans="1:5" ht="32.1" customHeight="1">
      <c r="A45" s="550"/>
      <c r="B45" s="548" t="s">
        <v>2302</v>
      </c>
    </row>
    <row r="46" spans="1:5" ht="32.1" customHeight="1">
      <c r="A46" s="550"/>
      <c r="B46" s="548" t="s">
        <v>2303</v>
      </c>
    </row>
    <row r="47" spans="1:5" ht="32.1" customHeight="1">
      <c r="A47" s="550"/>
      <c r="B47" s="548" t="s">
        <v>2304</v>
      </c>
    </row>
    <row r="48" spans="1:5" ht="32.1" customHeight="1">
      <c r="A48" s="550"/>
      <c r="B48" s="548" t="s">
        <v>2706</v>
      </c>
    </row>
    <row r="49" spans="1:4" ht="32.1" customHeight="1">
      <c r="A49" s="550"/>
      <c r="B49" s="548" t="s">
        <v>2305</v>
      </c>
    </row>
    <row r="50" spans="1:4" ht="32.1" customHeight="1">
      <c r="A50" s="550"/>
      <c r="B50" s="548" t="s">
        <v>2306</v>
      </c>
    </row>
    <row r="51" spans="1:4" ht="32.1" customHeight="1">
      <c r="A51" s="550"/>
      <c r="B51" s="548" t="s">
        <v>2307</v>
      </c>
    </row>
    <row r="52" spans="1:4" ht="32.1" customHeight="1">
      <c r="A52" s="550"/>
      <c r="B52" s="548" t="s">
        <v>2308</v>
      </c>
    </row>
    <row r="53" spans="1:4" ht="32.1" customHeight="1">
      <c r="A53" s="550"/>
      <c r="B53" s="548" t="s">
        <v>2309</v>
      </c>
    </row>
    <row r="54" spans="1:4" ht="32.1" customHeight="1">
      <c r="A54" s="550"/>
      <c r="B54" s="548" t="s">
        <v>2310</v>
      </c>
    </row>
    <row r="55" spans="1:4" ht="32.1" customHeight="1">
      <c r="A55" s="550"/>
      <c r="B55" s="548" t="s">
        <v>2311</v>
      </c>
    </row>
    <row r="56" spans="1:4" ht="35.1" customHeight="1">
      <c r="A56" s="550"/>
      <c r="B56" s="548" t="s">
        <v>2312</v>
      </c>
    </row>
    <row r="57" spans="1:4" ht="35.1" customHeight="1">
      <c r="A57" s="550"/>
      <c r="B57" s="548" t="s">
        <v>2313</v>
      </c>
    </row>
    <row r="58" spans="1:4" ht="35.1" customHeight="1">
      <c r="A58" s="550"/>
      <c r="B58" s="547" t="s">
        <v>10</v>
      </c>
    </row>
    <row r="59" spans="1:4" ht="35.1" customHeight="1">
      <c r="A59" s="550"/>
      <c r="B59" s="548" t="s">
        <v>11</v>
      </c>
    </row>
    <row r="60" spans="1:4" ht="35.1" customHeight="1">
      <c r="A60" s="550"/>
      <c r="B60" s="548" t="s">
        <v>12</v>
      </c>
      <c r="D60" s="541"/>
    </row>
    <row r="61" spans="1:4" ht="35.1" customHeight="1">
      <c r="A61" s="550"/>
      <c r="B61" s="548" t="s">
        <v>13</v>
      </c>
      <c r="D61" s="541"/>
    </row>
    <row r="62" spans="1:4" ht="35.1" customHeight="1">
      <c r="A62" s="550"/>
      <c r="B62" s="548" t="s">
        <v>14</v>
      </c>
    </row>
    <row r="63" spans="1:4" ht="35.1" customHeight="1">
      <c r="A63" s="550"/>
      <c r="B63" s="548" t="s">
        <v>15</v>
      </c>
    </row>
    <row r="64" spans="1:4" ht="35.1" customHeight="1">
      <c r="A64" s="550"/>
      <c r="B64" s="548" t="s">
        <v>16</v>
      </c>
    </row>
    <row r="65" spans="1:2" ht="35.1" customHeight="1">
      <c r="A65" s="550"/>
      <c r="B65" s="548" t="s">
        <v>17</v>
      </c>
    </row>
    <row r="66" spans="1:2" ht="35.1" customHeight="1">
      <c r="A66" s="550"/>
      <c r="B66" s="548" t="s">
        <v>18</v>
      </c>
    </row>
  </sheetData>
  <phoneticPr fontId="68" type="noConversion"/>
  <printOptions horizontalCentered="1"/>
  <pageMargins left="0.75138888888888888" right="0.75138888888888888" top="1" bottom="1" header="0.5" footer="0.5"/>
  <pageSetup paperSize="9" scale="30" orientation="portrait" r:id="rId1"/>
</worksheet>
</file>

<file path=xl/worksheets/sheet10.xml><?xml version="1.0" encoding="utf-8"?>
<worksheet xmlns="http://schemas.openxmlformats.org/spreadsheetml/2006/main" xmlns:r="http://schemas.openxmlformats.org/officeDocument/2006/relationships">
  <dimension ref="A1:C70"/>
  <sheetViews>
    <sheetView workbookViewId="0">
      <selection activeCell="E7" sqref="E7"/>
    </sheetView>
  </sheetViews>
  <sheetFormatPr defaultColWidth="12.125" defaultRowHeight="15.6" customHeight="1"/>
  <cols>
    <col min="1" max="1" width="8.75" style="552" customWidth="1"/>
    <col min="2" max="2" width="45.25" style="552" customWidth="1"/>
    <col min="3" max="3" width="34.625" style="552" customWidth="1"/>
    <col min="4" max="16384" width="12.125" style="552"/>
  </cols>
  <sheetData>
    <row r="1" spans="1:3" ht="42.75" customHeight="1">
      <c r="A1" s="595" t="s">
        <v>2714</v>
      </c>
      <c r="B1" s="595"/>
      <c r="C1" s="595"/>
    </row>
    <row r="2" spans="1:3" ht="16.899999999999999" customHeight="1">
      <c r="A2" s="553"/>
      <c r="B2" s="553"/>
      <c r="C2" s="553"/>
    </row>
    <row r="3" spans="1:3" ht="16.899999999999999" customHeight="1">
      <c r="A3" s="555"/>
      <c r="B3" s="555"/>
      <c r="C3" s="556" t="s">
        <v>2697</v>
      </c>
    </row>
    <row r="4" spans="1:3" s="554" customFormat="1" ht="17.25" customHeight="1">
      <c r="A4" s="596" t="s">
        <v>2316</v>
      </c>
      <c r="B4" s="598" t="s">
        <v>1238</v>
      </c>
      <c r="C4" s="596" t="s">
        <v>1298</v>
      </c>
    </row>
    <row r="5" spans="1:3" s="554" customFormat="1" ht="35.25" customHeight="1">
      <c r="A5" s="597"/>
      <c r="B5" s="599"/>
      <c r="C5" s="596"/>
    </row>
    <row r="6" spans="1:3" ht="17.25" customHeight="1">
      <c r="A6" s="557"/>
      <c r="B6" s="558" t="s">
        <v>80</v>
      </c>
      <c r="C6" s="559">
        <v>2533779</v>
      </c>
    </row>
    <row r="7" spans="1:3" ht="16.899999999999999" customHeight="1">
      <c r="A7" s="557">
        <v>501</v>
      </c>
      <c r="B7" s="560" t="s">
        <v>1242</v>
      </c>
      <c r="C7" s="559">
        <v>1094537</v>
      </c>
    </row>
    <row r="8" spans="1:3" ht="16.899999999999999" customHeight="1">
      <c r="A8" s="557">
        <v>50101</v>
      </c>
      <c r="B8" s="557" t="s">
        <v>1243</v>
      </c>
      <c r="C8" s="559">
        <v>1023751</v>
      </c>
    </row>
    <row r="9" spans="1:3" ht="16.899999999999999" customHeight="1">
      <c r="A9" s="557">
        <v>50102</v>
      </c>
      <c r="B9" s="557" t="s">
        <v>1244</v>
      </c>
      <c r="C9" s="559">
        <v>16881</v>
      </c>
    </row>
    <row r="10" spans="1:3" ht="16.899999999999999" customHeight="1">
      <c r="A10" s="557">
        <v>50103</v>
      </c>
      <c r="B10" s="557" t="s">
        <v>1245</v>
      </c>
      <c r="C10" s="559">
        <v>16629</v>
      </c>
    </row>
    <row r="11" spans="1:3" ht="16.899999999999999" customHeight="1">
      <c r="A11" s="557">
        <v>50199</v>
      </c>
      <c r="B11" s="557" t="s">
        <v>1246</v>
      </c>
      <c r="C11" s="559">
        <v>37276</v>
      </c>
    </row>
    <row r="12" spans="1:3" ht="16.899999999999999" customHeight="1">
      <c r="A12" s="557">
        <v>502</v>
      </c>
      <c r="B12" s="560" t="s">
        <v>1247</v>
      </c>
      <c r="C12" s="559">
        <v>110975</v>
      </c>
    </row>
    <row r="13" spans="1:3" ht="16.899999999999999" customHeight="1">
      <c r="A13" s="557">
        <v>50201</v>
      </c>
      <c r="B13" s="557" t="s">
        <v>1248</v>
      </c>
      <c r="C13" s="559">
        <v>77105</v>
      </c>
    </row>
    <row r="14" spans="1:3" ht="16.899999999999999" customHeight="1">
      <c r="A14" s="557">
        <v>50202</v>
      </c>
      <c r="B14" s="557" t="s">
        <v>1249</v>
      </c>
      <c r="C14" s="559">
        <v>131</v>
      </c>
    </row>
    <row r="15" spans="1:3" ht="16.899999999999999" customHeight="1">
      <c r="A15" s="557">
        <v>50203</v>
      </c>
      <c r="B15" s="557" t="s">
        <v>1250</v>
      </c>
      <c r="C15" s="559">
        <v>794</v>
      </c>
    </row>
    <row r="16" spans="1:3" ht="16.899999999999999" customHeight="1">
      <c r="A16" s="557">
        <v>50204</v>
      </c>
      <c r="B16" s="557" t="s">
        <v>1251</v>
      </c>
      <c r="C16" s="559">
        <v>524</v>
      </c>
    </row>
    <row r="17" spans="1:3" ht="16.899999999999999" customHeight="1">
      <c r="A17" s="557">
        <v>50205</v>
      </c>
      <c r="B17" s="557" t="s">
        <v>1252</v>
      </c>
      <c r="C17" s="559">
        <v>2457</v>
      </c>
    </row>
    <row r="18" spans="1:3" ht="16.899999999999999" customHeight="1">
      <c r="A18" s="557">
        <v>50206</v>
      </c>
      <c r="B18" s="557" t="s">
        <v>1253</v>
      </c>
      <c r="C18" s="559">
        <v>6</v>
      </c>
    </row>
    <row r="19" spans="1:3" ht="16.899999999999999" customHeight="1">
      <c r="A19" s="557">
        <v>50207</v>
      </c>
      <c r="B19" s="557" t="s">
        <v>1254</v>
      </c>
      <c r="C19" s="559">
        <v>2</v>
      </c>
    </row>
    <row r="20" spans="1:3" ht="16.899999999999999" customHeight="1">
      <c r="A20" s="557">
        <v>50208</v>
      </c>
      <c r="B20" s="557" t="s">
        <v>1255</v>
      </c>
      <c r="C20" s="559">
        <v>10221</v>
      </c>
    </row>
    <row r="21" spans="1:3" ht="16.899999999999999" customHeight="1">
      <c r="A21" s="557">
        <v>50209</v>
      </c>
      <c r="B21" s="557" t="s">
        <v>1256</v>
      </c>
      <c r="C21" s="559">
        <v>6526</v>
      </c>
    </row>
    <row r="22" spans="1:3" ht="16.899999999999999" customHeight="1">
      <c r="A22" s="557">
        <v>50299</v>
      </c>
      <c r="B22" s="557" t="s">
        <v>1257</v>
      </c>
      <c r="C22" s="559">
        <v>13209</v>
      </c>
    </row>
    <row r="23" spans="1:3" ht="16.899999999999999" customHeight="1">
      <c r="A23" s="557">
        <v>503</v>
      </c>
      <c r="B23" s="560" t="s">
        <v>1258</v>
      </c>
      <c r="C23" s="559">
        <v>2166</v>
      </c>
    </row>
    <row r="24" spans="1:3" ht="16.899999999999999" customHeight="1">
      <c r="A24" s="557">
        <v>50301</v>
      </c>
      <c r="B24" s="557" t="s">
        <v>1259</v>
      </c>
      <c r="C24" s="559">
        <v>26</v>
      </c>
    </row>
    <row r="25" spans="1:3" ht="16.899999999999999" customHeight="1">
      <c r="A25" s="557">
        <v>50302</v>
      </c>
      <c r="B25" s="557" t="s">
        <v>1260</v>
      </c>
      <c r="C25" s="559">
        <v>0</v>
      </c>
    </row>
    <row r="26" spans="1:3" ht="16.899999999999999" customHeight="1">
      <c r="A26" s="557">
        <v>50303</v>
      </c>
      <c r="B26" s="557" t="s">
        <v>1261</v>
      </c>
      <c r="C26" s="559">
        <v>0</v>
      </c>
    </row>
    <row r="27" spans="1:3" ht="17.25" customHeight="1">
      <c r="A27" s="557">
        <v>50305</v>
      </c>
      <c r="B27" s="557" t="s">
        <v>1262</v>
      </c>
      <c r="C27" s="559">
        <v>929</v>
      </c>
    </row>
    <row r="28" spans="1:3" ht="16.899999999999999" customHeight="1">
      <c r="A28" s="557">
        <v>50306</v>
      </c>
      <c r="B28" s="557" t="s">
        <v>1263</v>
      </c>
      <c r="C28" s="559">
        <v>1072</v>
      </c>
    </row>
    <row r="29" spans="1:3" ht="16.899999999999999" customHeight="1">
      <c r="A29" s="557">
        <v>50307</v>
      </c>
      <c r="B29" s="557" t="s">
        <v>1264</v>
      </c>
      <c r="C29" s="559">
        <v>5</v>
      </c>
    </row>
    <row r="30" spans="1:3" ht="16.899999999999999" customHeight="1">
      <c r="A30" s="557">
        <v>50399</v>
      </c>
      <c r="B30" s="557" t="s">
        <v>1265</v>
      </c>
      <c r="C30" s="559">
        <v>134</v>
      </c>
    </row>
    <row r="31" spans="1:3" ht="16.899999999999999" customHeight="1">
      <c r="A31" s="557">
        <v>504</v>
      </c>
      <c r="B31" s="560" t="s">
        <v>1266</v>
      </c>
      <c r="C31" s="559">
        <v>0</v>
      </c>
    </row>
    <row r="32" spans="1:3" ht="16.899999999999999" customHeight="1">
      <c r="A32" s="557">
        <v>50401</v>
      </c>
      <c r="B32" s="557" t="s">
        <v>1259</v>
      </c>
      <c r="C32" s="559">
        <v>0</v>
      </c>
    </row>
    <row r="33" spans="1:3" ht="16.899999999999999" customHeight="1">
      <c r="A33" s="557">
        <v>50402</v>
      </c>
      <c r="B33" s="557" t="s">
        <v>1260</v>
      </c>
      <c r="C33" s="559">
        <v>0</v>
      </c>
    </row>
    <row r="34" spans="1:3" ht="16.899999999999999" customHeight="1">
      <c r="A34" s="557">
        <v>50403</v>
      </c>
      <c r="B34" s="557" t="s">
        <v>1261</v>
      </c>
      <c r="C34" s="559">
        <v>0</v>
      </c>
    </row>
    <row r="35" spans="1:3" ht="16.899999999999999" customHeight="1">
      <c r="A35" s="557">
        <v>50404</v>
      </c>
      <c r="B35" s="557" t="s">
        <v>1263</v>
      </c>
      <c r="C35" s="559">
        <v>0</v>
      </c>
    </row>
    <row r="36" spans="1:3" ht="16.899999999999999" customHeight="1">
      <c r="A36" s="557">
        <v>50405</v>
      </c>
      <c r="B36" s="557" t="s">
        <v>1264</v>
      </c>
      <c r="C36" s="559">
        <v>0</v>
      </c>
    </row>
    <row r="37" spans="1:3" ht="17.25" customHeight="1">
      <c r="A37" s="557">
        <v>50499</v>
      </c>
      <c r="B37" s="557" t="s">
        <v>1265</v>
      </c>
      <c r="C37" s="559">
        <v>0</v>
      </c>
    </row>
    <row r="38" spans="1:3" ht="16.899999999999999" customHeight="1">
      <c r="A38" s="557">
        <v>505</v>
      </c>
      <c r="B38" s="560" t="s">
        <v>1267</v>
      </c>
      <c r="C38" s="559">
        <v>1210770</v>
      </c>
    </row>
    <row r="39" spans="1:3" ht="16.899999999999999" customHeight="1">
      <c r="A39" s="557">
        <v>50501</v>
      </c>
      <c r="B39" s="557" t="s">
        <v>1268</v>
      </c>
      <c r="C39" s="559">
        <v>1068596</v>
      </c>
    </row>
    <row r="40" spans="1:3" ht="16.899999999999999" customHeight="1">
      <c r="A40" s="557">
        <v>50502</v>
      </c>
      <c r="B40" s="557" t="s">
        <v>1269</v>
      </c>
      <c r="C40" s="559">
        <v>123772</v>
      </c>
    </row>
    <row r="41" spans="1:3" ht="16.899999999999999" customHeight="1">
      <c r="A41" s="557">
        <v>50599</v>
      </c>
      <c r="B41" s="557" t="s">
        <v>1270</v>
      </c>
      <c r="C41" s="559">
        <v>18402</v>
      </c>
    </row>
    <row r="42" spans="1:3" ht="16.899999999999999" customHeight="1">
      <c r="A42" s="557">
        <v>506</v>
      </c>
      <c r="B42" s="560" t="s">
        <v>1271</v>
      </c>
      <c r="C42" s="559">
        <v>527</v>
      </c>
    </row>
    <row r="43" spans="1:3" ht="16.899999999999999" customHeight="1">
      <c r="A43" s="557">
        <v>50601</v>
      </c>
      <c r="B43" s="557" t="s">
        <v>1272</v>
      </c>
      <c r="C43" s="559">
        <v>527</v>
      </c>
    </row>
    <row r="44" spans="1:3" ht="16.899999999999999" customHeight="1">
      <c r="A44" s="557">
        <v>50602</v>
      </c>
      <c r="B44" s="557" t="s">
        <v>1273</v>
      </c>
      <c r="C44" s="559">
        <v>0</v>
      </c>
    </row>
    <row r="45" spans="1:3" ht="16.899999999999999" customHeight="1">
      <c r="A45" s="557">
        <v>507</v>
      </c>
      <c r="B45" s="560" t="s">
        <v>1274</v>
      </c>
      <c r="C45" s="559">
        <v>0</v>
      </c>
    </row>
    <row r="46" spans="1:3" ht="16.899999999999999" customHeight="1">
      <c r="A46" s="557">
        <v>50701</v>
      </c>
      <c r="B46" s="557" t="s">
        <v>1275</v>
      </c>
      <c r="C46" s="559">
        <v>0</v>
      </c>
    </row>
    <row r="47" spans="1:3" ht="16.899999999999999" customHeight="1">
      <c r="A47" s="557">
        <v>50702</v>
      </c>
      <c r="B47" s="557" t="s">
        <v>1276</v>
      </c>
      <c r="C47" s="559">
        <v>0</v>
      </c>
    </row>
    <row r="48" spans="1:3" ht="16.899999999999999" customHeight="1">
      <c r="A48" s="557">
        <v>50799</v>
      </c>
      <c r="B48" s="557" t="s">
        <v>1277</v>
      </c>
      <c r="C48" s="559">
        <v>0</v>
      </c>
    </row>
    <row r="49" spans="1:3" ht="16.899999999999999" customHeight="1">
      <c r="A49" s="557">
        <v>508</v>
      </c>
      <c r="B49" s="560" t="s">
        <v>1278</v>
      </c>
      <c r="C49" s="559">
        <v>0</v>
      </c>
    </row>
    <row r="50" spans="1:3" ht="16.899999999999999" customHeight="1">
      <c r="A50" s="557">
        <v>50801</v>
      </c>
      <c r="B50" s="557" t="s">
        <v>1279</v>
      </c>
      <c r="C50" s="559">
        <v>0</v>
      </c>
    </row>
    <row r="51" spans="1:3" ht="17.25" customHeight="1">
      <c r="A51" s="557">
        <v>50802</v>
      </c>
      <c r="B51" s="557" t="s">
        <v>1280</v>
      </c>
      <c r="C51" s="559">
        <v>0</v>
      </c>
    </row>
    <row r="52" spans="1:3" ht="16.899999999999999" customHeight="1">
      <c r="A52" s="557">
        <v>509</v>
      </c>
      <c r="B52" s="560" t="s">
        <v>1281</v>
      </c>
      <c r="C52" s="559">
        <v>92331</v>
      </c>
    </row>
    <row r="53" spans="1:3" ht="16.899999999999999" customHeight="1">
      <c r="A53" s="557">
        <v>50901</v>
      </c>
      <c r="B53" s="557" t="s">
        <v>1282</v>
      </c>
      <c r="C53" s="559">
        <v>14997</v>
      </c>
    </row>
    <row r="54" spans="1:3" ht="16.899999999999999" customHeight="1">
      <c r="A54" s="557">
        <v>50902</v>
      </c>
      <c r="B54" s="557" t="s">
        <v>1283</v>
      </c>
      <c r="C54" s="559">
        <v>2354</v>
      </c>
    </row>
    <row r="55" spans="1:3" ht="16.899999999999999" customHeight="1">
      <c r="A55" s="557">
        <v>50903</v>
      </c>
      <c r="B55" s="557" t="s">
        <v>1284</v>
      </c>
      <c r="C55" s="559">
        <v>0</v>
      </c>
    </row>
    <row r="56" spans="1:3" ht="16.899999999999999" customHeight="1">
      <c r="A56" s="557">
        <v>50905</v>
      </c>
      <c r="B56" s="557" t="s">
        <v>1285</v>
      </c>
      <c r="C56" s="559">
        <v>45840</v>
      </c>
    </row>
    <row r="57" spans="1:3" ht="16.899999999999999" customHeight="1">
      <c r="A57" s="557">
        <v>50999</v>
      </c>
      <c r="B57" s="557" t="s">
        <v>1286</v>
      </c>
      <c r="C57" s="559">
        <v>29140</v>
      </c>
    </row>
    <row r="58" spans="1:3" ht="16.899999999999999" customHeight="1">
      <c r="A58" s="557">
        <v>510</v>
      </c>
      <c r="B58" s="560" t="s">
        <v>1287</v>
      </c>
      <c r="C58" s="559">
        <v>0</v>
      </c>
    </row>
    <row r="59" spans="1:3" ht="16.899999999999999" customHeight="1">
      <c r="A59" s="557">
        <v>51002</v>
      </c>
      <c r="B59" s="557" t="s">
        <v>1288</v>
      </c>
      <c r="C59" s="559">
        <v>0</v>
      </c>
    </row>
    <row r="60" spans="1:3" ht="16.899999999999999" customHeight="1">
      <c r="A60" s="557">
        <v>51003</v>
      </c>
      <c r="B60" s="557" t="s">
        <v>537</v>
      </c>
      <c r="C60" s="559">
        <v>0</v>
      </c>
    </row>
    <row r="61" spans="1:3" ht="16.899999999999999" customHeight="1">
      <c r="A61" s="557">
        <v>511</v>
      </c>
      <c r="B61" s="560" t="s">
        <v>1289</v>
      </c>
      <c r="C61" s="559">
        <v>0</v>
      </c>
    </row>
    <row r="62" spans="1:3" ht="16.899999999999999" customHeight="1">
      <c r="A62" s="557">
        <v>51101</v>
      </c>
      <c r="B62" s="557" t="s">
        <v>1290</v>
      </c>
      <c r="C62" s="559">
        <v>0</v>
      </c>
    </row>
    <row r="63" spans="1:3" ht="16.899999999999999" customHeight="1">
      <c r="A63" s="557">
        <v>51102</v>
      </c>
      <c r="B63" s="557" t="s">
        <v>1291</v>
      </c>
      <c r="C63" s="559">
        <v>0</v>
      </c>
    </row>
    <row r="64" spans="1:3" ht="16.899999999999999" customHeight="1">
      <c r="A64" s="557">
        <v>51103</v>
      </c>
      <c r="B64" s="557" t="s">
        <v>1292</v>
      </c>
      <c r="C64" s="559">
        <v>0</v>
      </c>
    </row>
    <row r="65" spans="1:3" ht="16.899999999999999" customHeight="1">
      <c r="A65" s="557">
        <v>51104</v>
      </c>
      <c r="B65" s="557" t="s">
        <v>1293</v>
      </c>
      <c r="C65" s="559">
        <v>0</v>
      </c>
    </row>
    <row r="66" spans="1:3" ht="16.899999999999999" customHeight="1">
      <c r="A66" s="557">
        <v>599</v>
      </c>
      <c r="B66" s="560" t="s">
        <v>1294</v>
      </c>
      <c r="C66" s="559">
        <v>22473</v>
      </c>
    </row>
    <row r="67" spans="1:3" ht="17.25" customHeight="1">
      <c r="A67" s="557">
        <v>59906</v>
      </c>
      <c r="B67" s="557" t="s">
        <v>1295</v>
      </c>
      <c r="C67" s="559">
        <v>0</v>
      </c>
    </row>
    <row r="68" spans="1:3" ht="16.899999999999999" customHeight="1">
      <c r="A68" s="557">
        <v>59907</v>
      </c>
      <c r="B68" s="557" t="s">
        <v>1296</v>
      </c>
      <c r="C68" s="559">
        <v>0</v>
      </c>
    </row>
    <row r="69" spans="1:3" ht="16.899999999999999" customHeight="1">
      <c r="A69" s="557">
        <v>59908</v>
      </c>
      <c r="B69" s="557" t="s">
        <v>1297</v>
      </c>
      <c r="C69" s="559">
        <v>0</v>
      </c>
    </row>
    <row r="70" spans="1:3" ht="16.899999999999999" customHeight="1">
      <c r="A70" s="557">
        <v>59999</v>
      </c>
      <c r="B70" s="557" t="s">
        <v>1060</v>
      </c>
      <c r="C70" s="559">
        <v>22473</v>
      </c>
    </row>
  </sheetData>
  <mergeCells count="4">
    <mergeCell ref="A1:C1"/>
    <mergeCell ref="A4:A5"/>
    <mergeCell ref="B4:B5"/>
    <mergeCell ref="C4:C5"/>
  </mergeCells>
  <phoneticPr fontId="6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sheetPr>
    <pageSetUpPr fitToPage="1"/>
  </sheetPr>
  <dimension ref="A2:M31"/>
  <sheetViews>
    <sheetView view="pageBreakPreview" topLeftCell="A22" zoomScaleNormal="90" workbookViewId="0">
      <selection activeCell="A2" sqref="A2:M2"/>
    </sheetView>
  </sheetViews>
  <sheetFormatPr defaultColWidth="9" defaultRowHeight="14.25"/>
  <cols>
    <col min="1" max="1" width="38.75" customWidth="1"/>
    <col min="2" max="2" width="15.75" customWidth="1"/>
    <col min="3" max="3" width="13.375" customWidth="1"/>
    <col min="4" max="4" width="13.5" customWidth="1"/>
    <col min="5" max="5" width="12.5" customWidth="1"/>
    <col min="6" max="6" width="12.75" customWidth="1"/>
    <col min="7" max="8" width="13.375" customWidth="1"/>
    <col min="9" max="9" width="12.875" customWidth="1"/>
    <col min="10" max="10" width="12.75" customWidth="1"/>
    <col min="11" max="11" width="12.25" customWidth="1"/>
    <col min="12" max="13" width="13.625" customWidth="1"/>
  </cols>
  <sheetData>
    <row r="2" spans="1:13" ht="39.75" customHeight="1">
      <c r="A2" s="600" t="s">
        <v>1299</v>
      </c>
      <c r="B2" s="600"/>
      <c r="C2" s="600"/>
      <c r="D2" s="600"/>
      <c r="E2" s="600"/>
      <c r="F2" s="600"/>
      <c r="G2" s="600"/>
      <c r="H2" s="600"/>
      <c r="I2" s="600"/>
      <c r="J2" s="600"/>
      <c r="K2" s="600"/>
      <c r="L2" s="600"/>
      <c r="M2" s="600"/>
    </row>
    <row r="3" spans="1:13" ht="24.75" customHeight="1">
      <c r="A3" s="409"/>
      <c r="B3" s="305"/>
      <c r="C3" s="305"/>
      <c r="D3" s="305"/>
      <c r="E3" s="305"/>
      <c r="F3" s="305"/>
      <c r="G3" s="305"/>
      <c r="H3" s="305"/>
      <c r="I3" s="305"/>
      <c r="J3" s="305"/>
      <c r="K3" s="305"/>
      <c r="L3" s="305"/>
      <c r="M3" s="419" t="s">
        <v>21</v>
      </c>
    </row>
    <row r="4" spans="1:13" ht="22.5" customHeight="1">
      <c r="A4" s="410" t="s">
        <v>1300</v>
      </c>
      <c r="B4" s="410" t="s">
        <v>1240</v>
      </c>
      <c r="C4" s="410" t="s">
        <v>1301</v>
      </c>
      <c r="D4" s="410" t="s">
        <v>1302</v>
      </c>
      <c r="E4" s="410" t="s">
        <v>1303</v>
      </c>
      <c r="F4" s="410" t="s">
        <v>1304</v>
      </c>
      <c r="G4" s="410" t="s">
        <v>1305</v>
      </c>
      <c r="H4" s="410" t="s">
        <v>1306</v>
      </c>
      <c r="I4" s="410" t="s">
        <v>1307</v>
      </c>
      <c r="J4" s="410" t="s">
        <v>1308</v>
      </c>
      <c r="K4" s="410" t="s">
        <v>1309</v>
      </c>
      <c r="L4" s="410" t="s">
        <v>1310</v>
      </c>
      <c r="M4" s="410" t="s">
        <v>1311</v>
      </c>
    </row>
    <row r="5" spans="1:13" ht="22.5" customHeight="1">
      <c r="A5" s="411" t="s">
        <v>1312</v>
      </c>
      <c r="B5" s="412">
        <f>SUM(C5:M5)</f>
        <v>391345</v>
      </c>
      <c r="C5" s="412">
        <f>SUM(C6:C8)</f>
        <v>28005</v>
      </c>
      <c r="D5" s="412">
        <f t="shared" ref="D5:M5" si="0">SUM(D6:D8)</f>
        <v>58782</v>
      </c>
      <c r="E5" s="412">
        <f t="shared" si="0"/>
        <v>71497</v>
      </c>
      <c r="F5" s="412">
        <f t="shared" si="0"/>
        <v>63281</v>
      </c>
      <c r="G5" s="412">
        <f t="shared" si="0"/>
        <v>64743</v>
      </c>
      <c r="H5" s="412">
        <f t="shared" si="0"/>
        <v>21503</v>
      </c>
      <c r="I5" s="412">
        <f t="shared" si="0"/>
        <v>49773</v>
      </c>
      <c r="J5" s="412">
        <f t="shared" si="0"/>
        <v>11948</v>
      </c>
      <c r="K5" s="412">
        <f t="shared" si="0"/>
        <v>10254</v>
      </c>
      <c r="L5" s="412">
        <f t="shared" si="0"/>
        <v>11559</v>
      </c>
      <c r="M5" s="412">
        <f t="shared" si="0"/>
        <v>0</v>
      </c>
    </row>
    <row r="6" spans="1:13" ht="22.5" customHeight="1">
      <c r="A6" s="413" t="s">
        <v>1313</v>
      </c>
      <c r="B6" s="414">
        <f t="shared" ref="B6:B13" si="1">SUM(C6:M6)</f>
        <v>208139</v>
      </c>
      <c r="C6" s="414">
        <v>18180</v>
      </c>
      <c r="D6" s="414">
        <v>42034</v>
      </c>
      <c r="E6" s="414">
        <v>39702</v>
      </c>
      <c r="F6" s="414">
        <v>30415</v>
      </c>
      <c r="G6" s="414">
        <v>34029</v>
      </c>
      <c r="H6" s="414">
        <v>12077</v>
      </c>
      <c r="I6" s="414">
        <v>20875</v>
      </c>
      <c r="J6" s="414">
        <v>1775</v>
      </c>
      <c r="K6" s="414">
        <v>3327</v>
      </c>
      <c r="L6" s="414">
        <v>5725</v>
      </c>
      <c r="M6" s="414"/>
    </row>
    <row r="7" spans="1:13" ht="22.5" customHeight="1">
      <c r="A7" s="413" t="s">
        <v>1314</v>
      </c>
      <c r="B7" s="414">
        <f t="shared" si="1"/>
        <v>171697</v>
      </c>
      <c r="C7" s="414">
        <v>9600</v>
      </c>
      <c r="D7" s="414">
        <v>16583</v>
      </c>
      <c r="E7" s="414">
        <v>31496</v>
      </c>
      <c r="F7" s="414">
        <v>32255</v>
      </c>
      <c r="G7" s="414">
        <v>30348</v>
      </c>
      <c r="H7" s="414">
        <v>8723</v>
      </c>
      <c r="I7" s="414">
        <v>21389</v>
      </c>
      <c r="J7" s="414">
        <v>8724</v>
      </c>
      <c r="K7" s="414">
        <v>6833</v>
      </c>
      <c r="L7" s="414">
        <v>5746</v>
      </c>
      <c r="M7" s="414"/>
    </row>
    <row r="8" spans="1:13" ht="22.5" customHeight="1">
      <c r="A8" s="413" t="s">
        <v>1315</v>
      </c>
      <c r="B8" s="414">
        <f t="shared" si="1"/>
        <v>11509</v>
      </c>
      <c r="C8" s="414">
        <v>225</v>
      </c>
      <c r="D8" s="414">
        <v>165</v>
      </c>
      <c r="E8" s="414">
        <v>299</v>
      </c>
      <c r="F8" s="414">
        <v>611</v>
      </c>
      <c r="G8" s="414">
        <v>366</v>
      </c>
      <c r="H8" s="414">
        <v>703</v>
      </c>
      <c r="I8" s="414">
        <v>7509</v>
      </c>
      <c r="J8" s="414">
        <v>1449</v>
      </c>
      <c r="K8" s="414">
        <v>94</v>
      </c>
      <c r="L8" s="414">
        <v>88</v>
      </c>
      <c r="M8" s="414"/>
    </row>
    <row r="9" spans="1:13" ht="22.5" customHeight="1">
      <c r="A9" s="415" t="s">
        <v>1316</v>
      </c>
      <c r="B9" s="412">
        <f t="shared" si="1"/>
        <v>5627803</v>
      </c>
      <c r="C9" s="412">
        <f t="shared" ref="C9:M9" si="2">SUM(C10:C26)</f>
        <v>361349</v>
      </c>
      <c r="D9" s="412">
        <f t="shared" si="2"/>
        <v>369224</v>
      </c>
      <c r="E9" s="412">
        <f t="shared" si="2"/>
        <v>283767</v>
      </c>
      <c r="F9" s="412">
        <f t="shared" si="2"/>
        <v>1273619</v>
      </c>
      <c r="G9" s="412">
        <f t="shared" si="2"/>
        <v>765318</v>
      </c>
      <c r="H9" s="412">
        <f t="shared" si="2"/>
        <v>180440</v>
      </c>
      <c r="I9" s="412">
        <f t="shared" si="2"/>
        <v>344406</v>
      </c>
      <c r="J9" s="412">
        <f t="shared" si="2"/>
        <v>1139393</v>
      </c>
      <c r="K9" s="412">
        <f t="shared" si="2"/>
        <v>661990</v>
      </c>
      <c r="L9" s="412">
        <f t="shared" si="2"/>
        <v>189774</v>
      </c>
      <c r="M9" s="412">
        <f t="shared" si="2"/>
        <v>58523</v>
      </c>
    </row>
    <row r="10" spans="1:13" ht="22.5" customHeight="1">
      <c r="A10" s="416" t="s">
        <v>1317</v>
      </c>
      <c r="B10" s="414">
        <f t="shared" si="1"/>
        <v>-4082</v>
      </c>
      <c r="C10" s="414">
        <v>-455</v>
      </c>
      <c r="D10" s="414">
        <v>-261</v>
      </c>
      <c r="E10" s="414">
        <v>-276</v>
      </c>
      <c r="F10" s="414">
        <v>-906</v>
      </c>
      <c r="G10" s="414">
        <v>-1139</v>
      </c>
      <c r="H10" s="414">
        <v>-566</v>
      </c>
      <c r="I10" s="414">
        <v>-386</v>
      </c>
      <c r="J10" s="414">
        <v>-93</v>
      </c>
      <c r="K10" s="414"/>
      <c r="L10" s="414"/>
      <c r="M10" s="414"/>
    </row>
    <row r="11" spans="1:13" ht="22.5" customHeight="1">
      <c r="A11" s="413" t="s">
        <v>1318</v>
      </c>
      <c r="B11" s="414">
        <f t="shared" si="1"/>
        <v>37300</v>
      </c>
      <c r="C11" s="414">
        <v>1497</v>
      </c>
      <c r="D11" s="414">
        <v>2352</v>
      </c>
      <c r="E11" s="414">
        <v>2151</v>
      </c>
      <c r="F11" s="414">
        <v>11883</v>
      </c>
      <c r="G11" s="414">
        <v>8704</v>
      </c>
      <c r="H11" s="414">
        <v>350</v>
      </c>
      <c r="I11" s="414">
        <v>6101</v>
      </c>
      <c r="J11" s="414">
        <v>1628</v>
      </c>
      <c r="K11" s="414">
        <v>2280</v>
      </c>
      <c r="L11" s="414">
        <v>354</v>
      </c>
      <c r="M11" s="414"/>
    </row>
    <row r="12" spans="1:13" ht="22.5" customHeight="1">
      <c r="A12" s="413" t="s">
        <v>1319</v>
      </c>
      <c r="B12" s="414">
        <f t="shared" si="1"/>
        <v>290</v>
      </c>
      <c r="C12" s="414">
        <v>156</v>
      </c>
      <c r="D12" s="414"/>
      <c r="E12" s="414"/>
      <c r="F12" s="414"/>
      <c r="G12" s="414">
        <v>134</v>
      </c>
      <c r="H12" s="414"/>
      <c r="I12" s="414"/>
      <c r="J12" s="414"/>
      <c r="K12" s="414"/>
      <c r="L12" s="414"/>
      <c r="M12" s="414"/>
    </row>
    <row r="13" spans="1:13" ht="22.5" customHeight="1">
      <c r="A13" s="416" t="s">
        <v>1320</v>
      </c>
      <c r="B13" s="414">
        <f t="shared" si="1"/>
        <v>161409</v>
      </c>
      <c r="C13" s="414">
        <v>41205</v>
      </c>
      <c r="D13" s="414">
        <v>29705</v>
      </c>
      <c r="E13" s="414">
        <v>23114</v>
      </c>
      <c r="F13" s="414">
        <v>14815</v>
      </c>
      <c r="G13" s="414">
        <v>7053</v>
      </c>
      <c r="H13" s="414">
        <v>10020</v>
      </c>
      <c r="I13" s="414">
        <v>5696</v>
      </c>
      <c r="J13" s="414">
        <v>19695</v>
      </c>
      <c r="K13" s="414">
        <v>9771</v>
      </c>
      <c r="L13" s="414">
        <v>335</v>
      </c>
      <c r="M13" s="414"/>
    </row>
    <row r="14" spans="1:13" ht="22.5" customHeight="1">
      <c r="A14" s="416" t="s">
        <v>1321</v>
      </c>
      <c r="B14" s="414">
        <f t="shared" ref="B14:B19" si="3">SUM(C14:M14)</f>
        <v>2200000</v>
      </c>
      <c r="C14" s="414">
        <v>8000</v>
      </c>
      <c r="D14" s="414">
        <v>5000</v>
      </c>
      <c r="E14" s="414">
        <v>52000</v>
      </c>
      <c r="F14" s="414">
        <v>765000</v>
      </c>
      <c r="G14" s="414">
        <v>400000</v>
      </c>
      <c r="H14" s="414">
        <v>135000</v>
      </c>
      <c r="I14" s="414">
        <v>140000</v>
      </c>
      <c r="J14" s="414">
        <v>280000</v>
      </c>
      <c r="K14" s="414">
        <v>300000</v>
      </c>
      <c r="L14" s="414">
        <v>68000</v>
      </c>
      <c r="M14" s="414">
        <v>47000</v>
      </c>
    </row>
    <row r="15" spans="1:13" ht="22.5" customHeight="1">
      <c r="A15" s="413" t="s">
        <v>1322</v>
      </c>
      <c r="B15" s="414">
        <f t="shared" si="3"/>
        <v>100000</v>
      </c>
      <c r="C15" s="414"/>
      <c r="D15" s="414"/>
      <c r="E15" s="414"/>
      <c r="F15" s="414"/>
      <c r="G15" s="414"/>
      <c r="H15" s="414"/>
      <c r="I15" s="414"/>
      <c r="J15" s="414"/>
      <c r="K15" s="414"/>
      <c r="L15" s="414">
        <v>100000</v>
      </c>
      <c r="M15" s="414"/>
    </row>
    <row r="16" spans="1:13" ht="22.5" customHeight="1">
      <c r="A16" s="413" t="s">
        <v>1323</v>
      </c>
      <c r="B16" s="414">
        <f t="shared" si="3"/>
        <v>200000</v>
      </c>
      <c r="C16" s="414"/>
      <c r="D16" s="414">
        <v>100000</v>
      </c>
      <c r="E16" s="414"/>
      <c r="F16" s="414"/>
      <c r="G16" s="414"/>
      <c r="H16" s="414"/>
      <c r="I16" s="414"/>
      <c r="J16" s="414"/>
      <c r="K16" s="414">
        <v>100000</v>
      </c>
      <c r="L16" s="414"/>
      <c r="M16" s="414"/>
    </row>
    <row r="17" spans="1:13" ht="22.5" customHeight="1">
      <c r="A17" s="413" t="s">
        <v>1324</v>
      </c>
      <c r="B17" s="414">
        <f t="shared" si="3"/>
        <v>3760</v>
      </c>
      <c r="C17" s="414">
        <v>590</v>
      </c>
      <c r="D17" s="414">
        <v>270</v>
      </c>
      <c r="E17" s="414">
        <v>270</v>
      </c>
      <c r="F17" s="414">
        <v>640</v>
      </c>
      <c r="G17" s="414">
        <v>420</v>
      </c>
      <c r="H17" s="414">
        <v>370</v>
      </c>
      <c r="I17" s="414">
        <v>300</v>
      </c>
      <c r="J17" s="414">
        <v>300</v>
      </c>
      <c r="K17" s="414">
        <v>300</v>
      </c>
      <c r="L17" s="414">
        <v>300</v>
      </c>
      <c r="M17" s="414"/>
    </row>
    <row r="18" spans="1:13" ht="22.5" customHeight="1">
      <c r="A18" s="413" t="s">
        <v>1325</v>
      </c>
      <c r="B18" s="414">
        <f t="shared" si="3"/>
        <v>1454</v>
      </c>
      <c r="C18" s="414">
        <v>185</v>
      </c>
      <c r="D18" s="414">
        <v>313</v>
      </c>
      <c r="E18" s="414">
        <v>215</v>
      </c>
      <c r="F18" s="414">
        <v>316</v>
      </c>
      <c r="G18" s="414">
        <v>147</v>
      </c>
      <c r="H18" s="414">
        <v>171</v>
      </c>
      <c r="I18" s="414">
        <v>72</v>
      </c>
      <c r="J18" s="414">
        <v>35</v>
      </c>
      <c r="K18" s="414"/>
      <c r="L18" s="414"/>
      <c r="M18" s="414"/>
    </row>
    <row r="19" spans="1:13" ht="22.5" customHeight="1">
      <c r="A19" s="413" t="s">
        <v>1326</v>
      </c>
      <c r="B19" s="414">
        <f t="shared" si="3"/>
        <v>85</v>
      </c>
      <c r="C19" s="414"/>
      <c r="D19" s="414"/>
      <c r="E19" s="414"/>
      <c r="F19" s="414"/>
      <c r="G19" s="414"/>
      <c r="H19" s="414"/>
      <c r="I19" s="414"/>
      <c r="J19" s="414">
        <v>85</v>
      </c>
      <c r="K19" s="414"/>
      <c r="L19" s="414"/>
      <c r="M19" s="414"/>
    </row>
    <row r="20" spans="1:13" ht="22.5" customHeight="1">
      <c r="A20" s="413" t="s">
        <v>1327</v>
      </c>
      <c r="B20" s="414">
        <f t="shared" ref="B20:B31" si="4">SUM(C20:M20)</f>
        <v>60977</v>
      </c>
      <c r="C20" s="414">
        <v>7381</v>
      </c>
      <c r="D20" s="414">
        <v>8339</v>
      </c>
      <c r="E20" s="414">
        <v>9381</v>
      </c>
      <c r="F20" s="414">
        <v>12400</v>
      </c>
      <c r="G20" s="414">
        <v>11100</v>
      </c>
      <c r="H20" s="414">
        <v>1900</v>
      </c>
      <c r="I20" s="414">
        <v>5000</v>
      </c>
      <c r="J20" s="414">
        <v>2219</v>
      </c>
      <c r="K20" s="414">
        <v>1357</v>
      </c>
      <c r="L20" s="414">
        <v>1900</v>
      </c>
      <c r="M20" s="414"/>
    </row>
    <row r="21" spans="1:13" ht="22.5" customHeight="1">
      <c r="A21" s="413" t="s">
        <v>1328</v>
      </c>
      <c r="B21" s="414">
        <f t="shared" si="4"/>
        <v>467645</v>
      </c>
      <c r="C21" s="414">
        <v>53039</v>
      </c>
      <c r="D21" s="414">
        <v>27604</v>
      </c>
      <c r="E21" s="414">
        <v>56157</v>
      </c>
      <c r="F21" s="414">
        <v>92257</v>
      </c>
      <c r="G21" s="414">
        <v>5131</v>
      </c>
      <c r="H21" s="414">
        <v>941</v>
      </c>
      <c r="I21" s="414">
        <v>31611</v>
      </c>
      <c r="J21" s="414">
        <v>15355</v>
      </c>
      <c r="K21" s="414">
        <v>183240</v>
      </c>
      <c r="L21" s="414">
        <v>2310</v>
      </c>
      <c r="M21" s="414"/>
    </row>
    <row r="22" spans="1:13" ht="22.5" customHeight="1">
      <c r="A22" s="413" t="s">
        <v>1329</v>
      </c>
      <c r="B22" s="414">
        <f t="shared" si="4"/>
        <v>133058</v>
      </c>
      <c r="C22" s="414">
        <v>83681</v>
      </c>
      <c r="D22" s="414">
        <v>1329</v>
      </c>
      <c r="E22" s="414">
        <v>9172</v>
      </c>
      <c r="F22" s="414">
        <v>25995</v>
      </c>
      <c r="G22" s="414">
        <v>6382</v>
      </c>
      <c r="H22" s="414"/>
      <c r="I22" s="414">
        <v>6499</v>
      </c>
      <c r="J22" s="414"/>
      <c r="K22" s="414"/>
      <c r="L22" s="414"/>
      <c r="M22" s="414"/>
    </row>
    <row r="23" spans="1:13" ht="22.5" customHeight="1">
      <c r="A23" s="413" t="s">
        <v>1330</v>
      </c>
      <c r="B23" s="414">
        <f t="shared" si="4"/>
        <v>10000</v>
      </c>
      <c r="C23" s="414">
        <v>992</v>
      </c>
      <c r="D23" s="414">
        <v>1014</v>
      </c>
      <c r="E23" s="414">
        <v>1033</v>
      </c>
      <c r="F23" s="414">
        <v>987</v>
      </c>
      <c r="G23" s="414">
        <v>993</v>
      </c>
      <c r="H23" s="414">
        <v>992</v>
      </c>
      <c r="I23" s="414">
        <v>1031</v>
      </c>
      <c r="J23" s="414">
        <v>993</v>
      </c>
      <c r="K23" s="414">
        <v>999</v>
      </c>
      <c r="L23" s="414">
        <v>966</v>
      </c>
      <c r="M23" s="414"/>
    </row>
    <row r="24" spans="1:13" ht="22.5" customHeight="1">
      <c r="A24" s="413" t="s">
        <v>1331</v>
      </c>
      <c r="B24" s="414">
        <f t="shared" si="4"/>
        <v>11592</v>
      </c>
      <c r="C24" s="414">
        <v>37802</v>
      </c>
      <c r="D24" s="414">
        <v>27301</v>
      </c>
      <c r="E24" s="414">
        <v>-37043</v>
      </c>
      <c r="F24" s="414">
        <v>1611</v>
      </c>
      <c r="G24" s="414">
        <v>-3202</v>
      </c>
      <c r="H24" s="414">
        <v>3012</v>
      </c>
      <c r="I24" s="414">
        <v>-6714</v>
      </c>
      <c r="J24" s="414">
        <v>-3363</v>
      </c>
      <c r="K24" s="414">
        <v>-7370</v>
      </c>
      <c r="L24" s="414">
        <v>-442</v>
      </c>
      <c r="M24" s="414"/>
    </row>
    <row r="25" spans="1:13" ht="22.5" customHeight="1">
      <c r="A25" s="413" t="s">
        <v>1332</v>
      </c>
      <c r="B25" s="414">
        <f t="shared" si="4"/>
        <v>4147</v>
      </c>
      <c r="C25" s="414"/>
      <c r="D25" s="414"/>
      <c r="E25" s="414">
        <v>3384</v>
      </c>
      <c r="F25" s="414"/>
      <c r="G25" s="414"/>
      <c r="H25" s="414"/>
      <c r="I25" s="414"/>
      <c r="J25" s="414"/>
      <c r="K25" s="414">
        <v>763</v>
      </c>
      <c r="L25" s="414"/>
      <c r="M25" s="414"/>
    </row>
    <row r="26" spans="1:13" ht="22.5" customHeight="1">
      <c r="A26" s="413" t="s">
        <v>1333</v>
      </c>
      <c r="B26" s="414">
        <f t="shared" si="4"/>
        <v>2240168</v>
      </c>
      <c r="C26" s="414">
        <v>127276</v>
      </c>
      <c r="D26" s="414">
        <v>166258</v>
      </c>
      <c r="E26" s="414">
        <v>164209</v>
      </c>
      <c r="F26" s="414">
        <v>348621</v>
      </c>
      <c r="G26" s="414">
        <v>329595</v>
      </c>
      <c r="H26" s="414">
        <v>28250</v>
      </c>
      <c r="I26" s="414">
        <v>155196</v>
      </c>
      <c r="J26" s="414">
        <v>822539</v>
      </c>
      <c r="K26" s="414">
        <v>70650</v>
      </c>
      <c r="L26" s="414">
        <v>16051</v>
      </c>
      <c r="M26" s="414">
        <v>11523</v>
      </c>
    </row>
    <row r="27" spans="1:13" ht="22.5" customHeight="1">
      <c r="A27" s="415" t="s">
        <v>1334</v>
      </c>
      <c r="B27" s="412">
        <f t="shared" si="4"/>
        <v>1957649</v>
      </c>
      <c r="C27" s="412">
        <f t="shared" ref="C27:M27" si="5">SUM(C28:C30)</f>
        <v>77904</v>
      </c>
      <c r="D27" s="412">
        <f t="shared" si="5"/>
        <v>146784</v>
      </c>
      <c r="E27" s="412">
        <f t="shared" si="5"/>
        <v>104713</v>
      </c>
      <c r="F27" s="412">
        <f t="shared" si="5"/>
        <v>173961</v>
      </c>
      <c r="G27" s="412">
        <f t="shared" si="5"/>
        <v>293200</v>
      </c>
      <c r="H27" s="412">
        <f t="shared" si="5"/>
        <v>96051</v>
      </c>
      <c r="I27" s="412">
        <f t="shared" si="5"/>
        <v>95075</v>
      </c>
      <c r="J27" s="412">
        <f t="shared" si="5"/>
        <v>120912</v>
      </c>
      <c r="K27" s="412">
        <f t="shared" si="5"/>
        <v>125080</v>
      </c>
      <c r="L27" s="412">
        <f t="shared" si="5"/>
        <v>180493</v>
      </c>
      <c r="M27" s="412">
        <f t="shared" si="5"/>
        <v>543476</v>
      </c>
    </row>
    <row r="28" spans="1:13" ht="22.5" customHeight="1">
      <c r="A28" s="417" t="s">
        <v>1335</v>
      </c>
      <c r="B28" s="414">
        <f t="shared" si="4"/>
        <v>29034</v>
      </c>
      <c r="C28" s="414">
        <v>427</v>
      </c>
      <c r="D28" s="414">
        <v>3988</v>
      </c>
      <c r="E28" s="414">
        <v>227</v>
      </c>
      <c r="F28" s="414">
        <v>990</v>
      </c>
      <c r="G28" s="414">
        <v>849</v>
      </c>
      <c r="H28" s="414">
        <v>323</v>
      </c>
      <c r="I28" s="414">
        <v>666</v>
      </c>
      <c r="J28" s="414">
        <v>595</v>
      </c>
      <c r="K28" s="414">
        <v>20285</v>
      </c>
      <c r="L28" s="414">
        <v>684</v>
      </c>
      <c r="M28" s="414">
        <v>0</v>
      </c>
    </row>
    <row r="29" spans="1:13" ht="22.5" customHeight="1">
      <c r="A29" s="413" t="s">
        <v>1336</v>
      </c>
      <c r="B29" s="414">
        <f t="shared" si="4"/>
        <v>10727</v>
      </c>
      <c r="C29" s="414">
        <v>405</v>
      </c>
      <c r="D29" s="414">
        <v>594</v>
      </c>
      <c r="E29" s="414">
        <v>893</v>
      </c>
      <c r="F29" s="414">
        <v>1707</v>
      </c>
      <c r="G29" s="414">
        <v>2924</v>
      </c>
      <c r="H29" s="414">
        <v>1067</v>
      </c>
      <c r="I29" s="414">
        <v>793</v>
      </c>
      <c r="J29" s="414">
        <v>252</v>
      </c>
      <c r="K29" s="414">
        <v>866</v>
      </c>
      <c r="L29" s="414">
        <v>1166</v>
      </c>
      <c r="M29" s="414">
        <v>60</v>
      </c>
    </row>
    <row r="30" spans="1:13" ht="22.5" customHeight="1">
      <c r="A30" s="413" t="s">
        <v>1337</v>
      </c>
      <c r="B30" s="414">
        <f t="shared" si="4"/>
        <v>1917888</v>
      </c>
      <c r="C30" s="418">
        <v>77072</v>
      </c>
      <c r="D30" s="414">
        <v>142202</v>
      </c>
      <c r="E30" s="414">
        <v>103593</v>
      </c>
      <c r="F30" s="414">
        <v>171264</v>
      </c>
      <c r="G30" s="414">
        <v>289427</v>
      </c>
      <c r="H30" s="414">
        <v>94661</v>
      </c>
      <c r="I30" s="414">
        <v>93616</v>
      </c>
      <c r="J30" s="414">
        <v>120065</v>
      </c>
      <c r="K30" s="414">
        <v>103929</v>
      </c>
      <c r="L30" s="414">
        <v>178643</v>
      </c>
      <c r="M30" s="414">
        <v>543416</v>
      </c>
    </row>
    <row r="31" spans="1:13" ht="22.5" customHeight="1">
      <c r="A31" s="415" t="s">
        <v>1338</v>
      </c>
      <c r="B31" s="412">
        <f t="shared" si="4"/>
        <v>7976797</v>
      </c>
      <c r="C31" s="412">
        <f t="shared" ref="C31:M31" si="6">C5+C9+C27</f>
        <v>467258</v>
      </c>
      <c r="D31" s="412">
        <f t="shared" si="6"/>
        <v>574790</v>
      </c>
      <c r="E31" s="412">
        <f t="shared" si="6"/>
        <v>459977</v>
      </c>
      <c r="F31" s="412">
        <f t="shared" si="6"/>
        <v>1510861</v>
      </c>
      <c r="G31" s="412">
        <f t="shared" si="6"/>
        <v>1123261</v>
      </c>
      <c r="H31" s="412">
        <f t="shared" si="6"/>
        <v>297994</v>
      </c>
      <c r="I31" s="412">
        <f t="shared" si="6"/>
        <v>489254</v>
      </c>
      <c r="J31" s="412">
        <f t="shared" si="6"/>
        <v>1272253</v>
      </c>
      <c r="K31" s="412">
        <f t="shared" si="6"/>
        <v>797324</v>
      </c>
      <c r="L31" s="412">
        <f t="shared" si="6"/>
        <v>381826</v>
      </c>
      <c r="M31" s="412">
        <f t="shared" si="6"/>
        <v>601999</v>
      </c>
    </row>
  </sheetData>
  <mergeCells count="1">
    <mergeCell ref="A2:M2"/>
  </mergeCells>
  <phoneticPr fontId="68" type="noConversion"/>
  <printOptions horizontalCentered="1"/>
  <pageMargins left="0" right="0" top="0.74791666666666667" bottom="0.74791666666666667" header="0.31458333333333333" footer="0.31458333333333333"/>
  <pageSetup paperSize="8" scale="97" orientation="landscape" r:id="rId1"/>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16"/>
  <sheetViews>
    <sheetView view="pageBreakPreview" zoomScaleNormal="100" workbookViewId="0">
      <selection activeCell="J19" sqref="J19"/>
    </sheetView>
  </sheetViews>
  <sheetFormatPr defaultColWidth="10" defaultRowHeight="14.25"/>
  <cols>
    <col min="1" max="1" width="21.125" customWidth="1"/>
    <col min="2" max="7" width="17.125" customWidth="1"/>
    <col min="8" max="9" width="9.75" customWidth="1"/>
  </cols>
  <sheetData>
    <row r="1" spans="1:7" ht="14.25" customHeight="1">
      <c r="A1" s="387"/>
    </row>
    <row r="2" spans="1:7" ht="28.7" customHeight="1">
      <c r="A2" s="601" t="s">
        <v>1339</v>
      </c>
      <c r="B2" s="601"/>
      <c r="C2" s="601"/>
      <c r="D2" s="601"/>
      <c r="E2" s="601"/>
      <c r="F2" s="601"/>
      <c r="G2" s="601"/>
    </row>
    <row r="3" spans="1:7" ht="14.25" customHeight="1">
      <c r="A3" s="387"/>
      <c r="B3" s="387"/>
      <c r="G3" s="406" t="s">
        <v>1340</v>
      </c>
    </row>
    <row r="4" spans="1:7" ht="30" customHeight="1">
      <c r="A4" s="602" t="s">
        <v>1341</v>
      </c>
      <c r="B4" s="602" t="s">
        <v>1342</v>
      </c>
      <c r="C4" s="602"/>
      <c r="D4" s="602"/>
      <c r="E4" s="602" t="s">
        <v>1343</v>
      </c>
      <c r="F4" s="602"/>
      <c r="G4" s="602"/>
    </row>
    <row r="5" spans="1:7" ht="30" customHeight="1">
      <c r="A5" s="602"/>
      <c r="B5" s="389" t="s">
        <v>1344</v>
      </c>
      <c r="C5" s="389" t="s">
        <v>1345</v>
      </c>
      <c r="D5" s="389" t="s">
        <v>1346</v>
      </c>
      <c r="E5" s="389" t="s">
        <v>1344</v>
      </c>
      <c r="F5" s="389" t="s">
        <v>1345</v>
      </c>
      <c r="G5" s="389" t="s">
        <v>1346</v>
      </c>
    </row>
    <row r="6" spans="1:7" ht="30" customHeight="1">
      <c r="A6" s="407" t="s">
        <v>1347</v>
      </c>
      <c r="B6" s="408">
        <v>698.5</v>
      </c>
      <c r="C6" s="408">
        <v>324.60000000000002</v>
      </c>
      <c r="D6" s="408">
        <v>373.9</v>
      </c>
      <c r="E6" s="408">
        <v>430.27</v>
      </c>
      <c r="F6" s="408">
        <v>67.87</v>
      </c>
      <c r="G6" s="408">
        <v>362.4</v>
      </c>
    </row>
    <row r="7" spans="1:7" ht="30" customHeight="1">
      <c r="A7" s="407" t="s">
        <v>1348</v>
      </c>
      <c r="B7" s="408">
        <v>372.6</v>
      </c>
      <c r="C7" s="408">
        <v>280.2</v>
      </c>
      <c r="D7" s="408">
        <v>92.4</v>
      </c>
      <c r="E7" s="408">
        <v>125.64</v>
      </c>
      <c r="F7" s="408">
        <v>44.74</v>
      </c>
      <c r="G7" s="408">
        <v>80.900000000000006</v>
      </c>
    </row>
    <row r="8" spans="1:7" ht="30" customHeight="1">
      <c r="A8" s="407" t="s">
        <v>1349</v>
      </c>
      <c r="B8" s="408">
        <v>10</v>
      </c>
      <c r="C8" s="408">
        <v>2</v>
      </c>
      <c r="D8" s="408">
        <v>8</v>
      </c>
      <c r="E8" s="408">
        <v>10</v>
      </c>
      <c r="F8" s="408">
        <v>2</v>
      </c>
      <c r="G8" s="408">
        <v>8</v>
      </c>
    </row>
    <row r="9" spans="1:7" ht="30" customHeight="1">
      <c r="A9" s="407" t="s">
        <v>1350</v>
      </c>
      <c r="B9" s="408">
        <v>2</v>
      </c>
      <c r="C9" s="408">
        <v>0</v>
      </c>
      <c r="D9" s="408">
        <v>2</v>
      </c>
      <c r="E9" s="408">
        <v>2</v>
      </c>
      <c r="F9" s="408">
        <v>0</v>
      </c>
      <c r="G9" s="408">
        <v>2</v>
      </c>
    </row>
    <row r="10" spans="1:7" ht="30" customHeight="1">
      <c r="A10" s="407" t="s">
        <v>1351</v>
      </c>
      <c r="B10" s="408">
        <v>23</v>
      </c>
      <c r="C10" s="408">
        <v>0</v>
      </c>
      <c r="D10" s="408">
        <v>23</v>
      </c>
      <c r="E10" s="408">
        <v>23</v>
      </c>
      <c r="F10" s="408">
        <v>0</v>
      </c>
      <c r="G10" s="408">
        <v>23</v>
      </c>
    </row>
    <row r="11" spans="1:7" ht="30" customHeight="1">
      <c r="A11" s="407" t="s">
        <v>1352</v>
      </c>
      <c r="B11" s="408">
        <v>0</v>
      </c>
      <c r="C11" s="408">
        <v>0</v>
      </c>
      <c r="D11" s="408">
        <v>0</v>
      </c>
      <c r="E11" s="408">
        <v>0</v>
      </c>
      <c r="F11" s="408">
        <v>0</v>
      </c>
      <c r="G11" s="408">
        <v>0</v>
      </c>
    </row>
    <row r="12" spans="1:7" ht="30" customHeight="1">
      <c r="A12" s="407" t="s">
        <v>1353</v>
      </c>
      <c r="B12" s="408">
        <v>94.1</v>
      </c>
      <c r="C12" s="408">
        <v>14.1</v>
      </c>
      <c r="D12" s="408">
        <v>80</v>
      </c>
      <c r="E12" s="408">
        <v>93</v>
      </c>
      <c r="F12" s="408">
        <v>13</v>
      </c>
      <c r="G12" s="408">
        <v>80</v>
      </c>
    </row>
    <row r="13" spans="1:7" ht="30" customHeight="1">
      <c r="A13" s="407" t="s">
        <v>1354</v>
      </c>
      <c r="B13" s="408">
        <v>88.7</v>
      </c>
      <c r="C13" s="408">
        <v>24.7</v>
      </c>
      <c r="D13" s="408">
        <v>64</v>
      </c>
      <c r="E13" s="408">
        <v>69.11</v>
      </c>
      <c r="F13" s="408">
        <v>5.1100000000000003</v>
      </c>
      <c r="G13" s="408">
        <v>64</v>
      </c>
    </row>
    <row r="14" spans="1:7" ht="30" customHeight="1">
      <c r="A14" s="407" t="s">
        <v>1355</v>
      </c>
      <c r="B14" s="408">
        <v>14.6</v>
      </c>
      <c r="C14" s="408">
        <v>3.6</v>
      </c>
      <c r="D14" s="408">
        <v>11</v>
      </c>
      <c r="E14" s="408">
        <v>14.02</v>
      </c>
      <c r="F14" s="408">
        <v>3.02</v>
      </c>
      <c r="G14" s="408">
        <v>11</v>
      </c>
    </row>
    <row r="15" spans="1:7" ht="30" customHeight="1">
      <c r="A15" s="407" t="s">
        <v>1356</v>
      </c>
      <c r="B15" s="408">
        <v>53.5</v>
      </c>
      <c r="C15" s="408">
        <v>0</v>
      </c>
      <c r="D15" s="408">
        <v>53.5</v>
      </c>
      <c r="E15" s="408">
        <v>53.5</v>
      </c>
      <c r="F15" s="408">
        <v>0</v>
      </c>
      <c r="G15" s="408">
        <v>53.5</v>
      </c>
    </row>
    <row r="16" spans="1:7" ht="30" customHeight="1">
      <c r="A16" s="407" t="s">
        <v>1357</v>
      </c>
      <c r="B16" s="408">
        <v>40</v>
      </c>
      <c r="C16" s="408">
        <v>0</v>
      </c>
      <c r="D16" s="408">
        <v>40</v>
      </c>
      <c r="E16" s="408">
        <v>40</v>
      </c>
      <c r="F16" s="408">
        <v>0</v>
      </c>
      <c r="G16" s="408">
        <v>40</v>
      </c>
    </row>
  </sheetData>
  <mergeCells count="4">
    <mergeCell ref="A2:G2"/>
    <mergeCell ref="B4:D4"/>
    <mergeCell ref="E4:G4"/>
    <mergeCell ref="A4:A5"/>
  </mergeCells>
  <phoneticPr fontId="68" type="noConversion"/>
  <printOptions horizontalCentered="1"/>
  <pageMargins left="0.75138888888888888" right="0.75138888888888888" top="1" bottom="1" header="0.51111111111111107" footer="0.51111111111111107"/>
  <pageSetup paperSize="9" scale="98" orientation="landscape" r:id="rId1"/>
  <headerFooter scaleWithDoc="0" alignWithMargins="0"/>
</worksheet>
</file>

<file path=xl/worksheets/sheet13.xml><?xml version="1.0" encoding="utf-8"?>
<worksheet xmlns="http://schemas.openxmlformats.org/spreadsheetml/2006/main" xmlns:r="http://schemas.openxmlformats.org/officeDocument/2006/relationships">
  <sheetPr>
    <pageSetUpPr fitToPage="1"/>
  </sheetPr>
  <dimension ref="A1:IU12"/>
  <sheetViews>
    <sheetView zoomScaleSheetLayoutView="100" workbookViewId="0">
      <selection activeCell="A2" sqref="A2:C2"/>
    </sheetView>
  </sheetViews>
  <sheetFormatPr defaultColWidth="10" defaultRowHeight="14.25"/>
  <cols>
    <col min="1" max="1" width="51.5" style="105" customWidth="1"/>
    <col min="2" max="3" width="27" style="105" customWidth="1"/>
    <col min="4" max="255" width="10" style="105"/>
    <col min="256" max="16384" width="10" style="393"/>
  </cols>
  <sheetData>
    <row r="1" spans="1:3" s="105" customFormat="1" ht="18" customHeight="1">
      <c r="A1" s="400"/>
      <c r="B1" s="400"/>
    </row>
    <row r="2" spans="1:3" s="105" customFormat="1" ht="20.25" customHeight="1">
      <c r="A2" s="603" t="s">
        <v>2314</v>
      </c>
      <c r="B2" s="603"/>
      <c r="C2" s="603"/>
    </row>
    <row r="3" spans="1:3" s="105" customFormat="1" ht="20.25" customHeight="1">
      <c r="A3" s="401"/>
      <c r="B3" s="401"/>
      <c r="C3" s="402" t="s">
        <v>1340</v>
      </c>
    </row>
    <row r="4" spans="1:3" s="105" customFormat="1" ht="35.1" customHeight="1">
      <c r="A4" s="403" t="s">
        <v>1358</v>
      </c>
      <c r="B4" s="403" t="s">
        <v>1359</v>
      </c>
      <c r="C4" s="74" t="s">
        <v>1360</v>
      </c>
    </row>
    <row r="5" spans="1:3" s="105" customFormat="1" ht="35.1" customHeight="1">
      <c r="A5" s="404" t="s">
        <v>1361</v>
      </c>
      <c r="B5" s="404"/>
      <c r="C5" s="405">
        <v>86.52</v>
      </c>
    </row>
    <row r="6" spans="1:3" s="105" customFormat="1" ht="35.1" customHeight="1">
      <c r="A6" s="404" t="s">
        <v>1362</v>
      </c>
      <c r="B6" s="405">
        <v>324.60000000000002</v>
      </c>
      <c r="C6" s="405"/>
    </row>
    <row r="7" spans="1:3" s="105" customFormat="1" ht="35.1" customHeight="1">
      <c r="A7" s="404" t="s">
        <v>1363</v>
      </c>
      <c r="B7" s="404"/>
      <c r="C7" s="405">
        <v>11</v>
      </c>
    </row>
    <row r="8" spans="1:3" s="105" customFormat="1" ht="35.1" customHeight="1">
      <c r="A8" s="404" t="s">
        <v>1364</v>
      </c>
      <c r="B8" s="404"/>
      <c r="C8" s="405">
        <v>0</v>
      </c>
    </row>
    <row r="9" spans="1:3" s="105" customFormat="1" ht="35.1" customHeight="1">
      <c r="A9" s="404" t="s">
        <v>1365</v>
      </c>
      <c r="B9" s="404"/>
      <c r="C9" s="405">
        <v>11</v>
      </c>
    </row>
    <row r="10" spans="1:3" s="105" customFormat="1" ht="35.1" customHeight="1">
      <c r="A10" s="404" t="s">
        <v>1366</v>
      </c>
      <c r="B10" s="404"/>
      <c r="C10" s="405">
        <v>30.3</v>
      </c>
    </row>
    <row r="11" spans="1:3" s="105" customFormat="1" ht="35.1" customHeight="1">
      <c r="A11" s="404" t="s">
        <v>1367</v>
      </c>
      <c r="B11" s="404"/>
      <c r="C11" s="405">
        <v>67.87</v>
      </c>
    </row>
    <row r="12" spans="1:3" s="105" customFormat="1" ht="26.1" customHeight="1"/>
  </sheetData>
  <mergeCells count="1">
    <mergeCell ref="A2:C2"/>
  </mergeCells>
  <phoneticPr fontId="68" type="noConversion"/>
  <pageMargins left="0.75" right="0.75" top="1" bottom="1" header="0.5" footer="0.5"/>
  <pageSetup paperSize="9" orientation="landscape" horizontalDpi="0" verticalDpi="0"/>
</worksheet>
</file>

<file path=xl/worksheets/sheet14.xml><?xml version="1.0" encoding="utf-8"?>
<worksheet xmlns="http://schemas.openxmlformats.org/spreadsheetml/2006/main" xmlns:r="http://schemas.openxmlformats.org/officeDocument/2006/relationships">
  <sheetPr>
    <pageSetUpPr fitToPage="1"/>
  </sheetPr>
  <dimension ref="A1:I27"/>
  <sheetViews>
    <sheetView view="pageBreakPreview" zoomScaleNormal="100" workbookViewId="0">
      <selection activeCell="L10" sqref="A1:IV65536"/>
    </sheetView>
  </sheetViews>
  <sheetFormatPr defaultColWidth="10" defaultRowHeight="14.25"/>
  <cols>
    <col min="1" max="1" width="10" style="393"/>
    <col min="2" max="2" width="26.875" style="393" customWidth="1"/>
    <col min="3" max="5" width="18.25" style="393" customWidth="1"/>
    <col min="6" max="6" width="21.25" style="393" customWidth="1"/>
    <col min="7" max="7" width="18.25" style="393" customWidth="1"/>
    <col min="8" max="8" width="12.375" style="393" customWidth="1"/>
    <col min="9" max="9" width="18.25" style="393" customWidth="1"/>
    <col min="10" max="11" width="9.75" style="393" customWidth="1"/>
    <col min="12" max="16384" width="10" style="393"/>
  </cols>
  <sheetData>
    <row r="1" spans="1:9" ht="14.25" customHeight="1">
      <c r="B1" s="387"/>
    </row>
    <row r="2" spans="1:9" ht="28.7" customHeight="1">
      <c r="A2" s="604" t="s">
        <v>1368</v>
      </c>
      <c r="B2" s="604"/>
      <c r="C2" s="604"/>
      <c r="D2" s="604"/>
      <c r="E2" s="604"/>
      <c r="F2" s="604"/>
      <c r="G2" s="604"/>
      <c r="H2" s="604"/>
      <c r="I2" s="604"/>
    </row>
    <row r="3" spans="1:9" ht="24" customHeight="1">
      <c r="B3" s="605" t="s">
        <v>1340</v>
      </c>
      <c r="C3" s="605"/>
      <c r="D3" s="605"/>
      <c r="E3" s="605"/>
      <c r="F3" s="605"/>
      <c r="G3" s="605"/>
      <c r="H3" s="605"/>
      <c r="I3" s="605"/>
    </row>
    <row r="4" spans="1:9" s="392" customFormat="1" ht="29.1" customHeight="1">
      <c r="A4" s="389" t="s">
        <v>1369</v>
      </c>
      <c r="B4" s="389" t="s">
        <v>1370</v>
      </c>
      <c r="C4" s="389" t="s">
        <v>1371</v>
      </c>
      <c r="D4" s="389" t="s">
        <v>1372</v>
      </c>
      <c r="E4" s="389" t="s">
        <v>1373</v>
      </c>
      <c r="F4" s="389" t="s">
        <v>1374</v>
      </c>
      <c r="G4" s="389" t="s">
        <v>1375</v>
      </c>
      <c r="H4" s="389" t="s">
        <v>1376</v>
      </c>
      <c r="I4" s="389" t="s">
        <v>1377</v>
      </c>
    </row>
    <row r="5" spans="1:9" ht="50.1" customHeight="1">
      <c r="A5" s="394" t="s">
        <v>1378</v>
      </c>
      <c r="B5" s="390" t="s">
        <v>1379</v>
      </c>
      <c r="C5" s="394" t="s">
        <v>1380</v>
      </c>
      <c r="D5" s="394" t="s">
        <v>1381</v>
      </c>
      <c r="E5" s="394" t="s">
        <v>1382</v>
      </c>
      <c r="F5" s="395" t="s">
        <v>1383</v>
      </c>
      <c r="G5" s="394" t="s">
        <v>1384</v>
      </c>
      <c r="H5" s="391">
        <v>9</v>
      </c>
      <c r="I5" s="399">
        <v>43466</v>
      </c>
    </row>
    <row r="6" spans="1:9" ht="50.1" customHeight="1">
      <c r="A6" s="394" t="s">
        <v>1378</v>
      </c>
      <c r="B6" s="390" t="s">
        <v>1385</v>
      </c>
      <c r="C6" s="394" t="s">
        <v>1386</v>
      </c>
      <c r="D6" s="394" t="s">
        <v>1387</v>
      </c>
      <c r="E6" s="394" t="s">
        <v>1388</v>
      </c>
      <c r="F6" s="395" t="s">
        <v>1389</v>
      </c>
      <c r="G6" s="394" t="s">
        <v>1390</v>
      </c>
      <c r="H6" s="391">
        <v>4</v>
      </c>
      <c r="I6" s="399">
        <v>43525</v>
      </c>
    </row>
    <row r="7" spans="1:9" ht="50.1" customHeight="1">
      <c r="A7" s="394" t="s">
        <v>1378</v>
      </c>
      <c r="B7" s="396" t="s">
        <v>1391</v>
      </c>
      <c r="C7" s="394" t="s">
        <v>1392</v>
      </c>
      <c r="D7" s="394" t="s">
        <v>1393</v>
      </c>
      <c r="E7" s="394" t="s">
        <v>1394</v>
      </c>
      <c r="F7" s="397" t="s">
        <v>1395</v>
      </c>
      <c r="G7" s="394" t="s">
        <v>1390</v>
      </c>
      <c r="H7" s="391">
        <v>30</v>
      </c>
      <c r="I7" s="399">
        <v>43525</v>
      </c>
    </row>
    <row r="8" spans="1:9" ht="50.1" customHeight="1">
      <c r="A8" s="394" t="s">
        <v>1378</v>
      </c>
      <c r="B8" s="396" t="s">
        <v>1396</v>
      </c>
      <c r="C8" s="394" t="s">
        <v>1397</v>
      </c>
      <c r="D8" s="394" t="s">
        <v>1398</v>
      </c>
      <c r="E8" s="394" t="s">
        <v>1382</v>
      </c>
      <c r="F8" s="395" t="s">
        <v>1399</v>
      </c>
      <c r="G8" s="394" t="s">
        <v>1390</v>
      </c>
      <c r="H8" s="391">
        <v>18.5</v>
      </c>
      <c r="I8" s="399">
        <v>43525</v>
      </c>
    </row>
    <row r="9" spans="1:9" ht="50.1" customHeight="1">
      <c r="A9" s="394" t="s">
        <v>1400</v>
      </c>
      <c r="B9" s="390" t="s">
        <v>1401</v>
      </c>
      <c r="C9" s="394" t="s">
        <v>1402</v>
      </c>
      <c r="D9" s="394" t="s">
        <v>1403</v>
      </c>
      <c r="E9" s="394" t="s">
        <v>1404</v>
      </c>
      <c r="F9" s="395" t="s">
        <v>1405</v>
      </c>
      <c r="G9" s="394" t="s">
        <v>1390</v>
      </c>
      <c r="H9" s="398">
        <v>5</v>
      </c>
      <c r="I9" s="399">
        <v>43525</v>
      </c>
    </row>
    <row r="10" spans="1:9" ht="50.1" customHeight="1">
      <c r="A10" s="394" t="s">
        <v>1400</v>
      </c>
      <c r="B10" s="390" t="s">
        <v>1406</v>
      </c>
      <c r="C10" s="394" t="s">
        <v>1407</v>
      </c>
      <c r="D10" s="394" t="s">
        <v>1408</v>
      </c>
      <c r="E10" s="394" t="s">
        <v>1404</v>
      </c>
      <c r="F10" s="395" t="s">
        <v>1409</v>
      </c>
      <c r="G10" s="394" t="s">
        <v>1390</v>
      </c>
      <c r="H10" s="398">
        <v>3</v>
      </c>
      <c r="I10" s="399">
        <v>43525</v>
      </c>
    </row>
    <row r="11" spans="1:9" ht="50.1" customHeight="1">
      <c r="A11" s="394" t="s">
        <v>1400</v>
      </c>
      <c r="B11" s="390" t="s">
        <v>1410</v>
      </c>
      <c r="C11" s="394" t="s">
        <v>1411</v>
      </c>
      <c r="D11" s="394" t="s">
        <v>1387</v>
      </c>
      <c r="E11" s="394" t="s">
        <v>1404</v>
      </c>
      <c r="F11" s="395" t="s">
        <v>1412</v>
      </c>
      <c r="G11" s="394" t="s">
        <v>1390</v>
      </c>
      <c r="H11" s="398">
        <v>2</v>
      </c>
      <c r="I11" s="399">
        <v>43525</v>
      </c>
    </row>
    <row r="12" spans="1:9" ht="50.1" customHeight="1">
      <c r="A12" s="394" t="s">
        <v>1413</v>
      </c>
      <c r="B12" s="390" t="s">
        <v>1414</v>
      </c>
      <c r="C12" s="394" t="s">
        <v>1415</v>
      </c>
      <c r="D12" s="394" t="s">
        <v>1387</v>
      </c>
      <c r="E12" s="394" t="s">
        <v>1416</v>
      </c>
      <c r="F12" s="395" t="s">
        <v>1417</v>
      </c>
      <c r="G12" s="394" t="s">
        <v>1390</v>
      </c>
      <c r="H12" s="398">
        <v>8</v>
      </c>
      <c r="I12" s="399">
        <v>43525</v>
      </c>
    </row>
    <row r="13" spans="1:9" ht="50.1" customHeight="1">
      <c r="A13" s="394" t="s">
        <v>1418</v>
      </c>
      <c r="B13" s="390" t="s">
        <v>1419</v>
      </c>
      <c r="C13" s="394" t="s">
        <v>1420</v>
      </c>
      <c r="D13" s="394" t="s">
        <v>1421</v>
      </c>
      <c r="E13" s="394" t="s">
        <v>1422</v>
      </c>
      <c r="F13" s="395" t="s">
        <v>1423</v>
      </c>
      <c r="G13" s="394" t="s">
        <v>1390</v>
      </c>
      <c r="H13" s="398">
        <v>2</v>
      </c>
      <c r="I13" s="399">
        <v>43525</v>
      </c>
    </row>
    <row r="14" spans="1:9" ht="50.1" customHeight="1">
      <c r="A14" s="394" t="s">
        <v>1424</v>
      </c>
      <c r="B14" s="390" t="s">
        <v>1425</v>
      </c>
      <c r="C14" s="394" t="s">
        <v>1426</v>
      </c>
      <c r="D14" s="394" t="s">
        <v>1408</v>
      </c>
      <c r="E14" s="394" t="s">
        <v>1427</v>
      </c>
      <c r="F14" s="395" t="s">
        <v>1428</v>
      </c>
      <c r="G14" s="394" t="s">
        <v>1390</v>
      </c>
      <c r="H14" s="391">
        <v>7</v>
      </c>
      <c r="I14" s="399">
        <v>43525</v>
      </c>
    </row>
    <row r="15" spans="1:9" ht="50.1" customHeight="1">
      <c r="A15" s="394" t="s">
        <v>1424</v>
      </c>
      <c r="B15" s="390" t="s">
        <v>1429</v>
      </c>
      <c r="C15" s="394" t="s">
        <v>1430</v>
      </c>
      <c r="D15" s="394" t="s">
        <v>1403</v>
      </c>
      <c r="E15" s="394" t="s">
        <v>1427</v>
      </c>
      <c r="F15" s="395" t="s">
        <v>1431</v>
      </c>
      <c r="G15" s="394" t="s">
        <v>1390</v>
      </c>
      <c r="H15" s="391">
        <v>1</v>
      </c>
      <c r="I15" s="399">
        <v>43525</v>
      </c>
    </row>
    <row r="16" spans="1:9" ht="50.1" customHeight="1">
      <c r="A16" s="394" t="s">
        <v>1432</v>
      </c>
      <c r="B16" s="390" t="s">
        <v>1433</v>
      </c>
      <c r="C16" s="394" t="s">
        <v>1434</v>
      </c>
      <c r="D16" s="394" t="s">
        <v>1435</v>
      </c>
      <c r="E16" s="394" t="s">
        <v>1436</v>
      </c>
      <c r="F16" s="395" t="s">
        <v>1437</v>
      </c>
      <c r="G16" s="394" t="s">
        <v>1390</v>
      </c>
      <c r="H16" s="398">
        <v>15</v>
      </c>
      <c r="I16" s="399">
        <v>43525</v>
      </c>
    </row>
    <row r="17" spans="1:9" ht="50.1" customHeight="1">
      <c r="A17" s="394" t="s">
        <v>1432</v>
      </c>
      <c r="B17" s="390" t="s">
        <v>1438</v>
      </c>
      <c r="C17" s="394" t="s">
        <v>1439</v>
      </c>
      <c r="D17" s="394" t="s">
        <v>1387</v>
      </c>
      <c r="E17" s="394" t="s">
        <v>1436</v>
      </c>
      <c r="F17" s="395" t="s">
        <v>1440</v>
      </c>
      <c r="G17" s="394" t="s">
        <v>1390</v>
      </c>
      <c r="H17" s="391">
        <v>3.5</v>
      </c>
      <c r="I17" s="399">
        <v>43525</v>
      </c>
    </row>
    <row r="18" spans="1:9" ht="50.1" customHeight="1">
      <c r="A18" s="394" t="s">
        <v>1441</v>
      </c>
      <c r="B18" s="390" t="s">
        <v>1442</v>
      </c>
      <c r="C18" s="394" t="s">
        <v>1443</v>
      </c>
      <c r="D18" s="394" t="s">
        <v>1387</v>
      </c>
      <c r="E18" s="394" t="s">
        <v>1444</v>
      </c>
      <c r="F18" s="395" t="s">
        <v>1445</v>
      </c>
      <c r="G18" s="394" t="s">
        <v>1390</v>
      </c>
      <c r="H18" s="391">
        <v>27</v>
      </c>
      <c r="I18" s="399">
        <v>43525</v>
      </c>
    </row>
    <row r="19" spans="1:9" ht="50.1" customHeight="1">
      <c r="A19" s="394" t="s">
        <v>1413</v>
      </c>
      <c r="B19" s="390" t="s">
        <v>1446</v>
      </c>
      <c r="C19" s="394" t="s">
        <v>1447</v>
      </c>
      <c r="D19" s="394" t="s">
        <v>1421</v>
      </c>
      <c r="E19" s="394" t="s">
        <v>1416</v>
      </c>
      <c r="F19" s="395" t="s">
        <v>1448</v>
      </c>
      <c r="G19" s="394" t="s">
        <v>1384</v>
      </c>
      <c r="H19" s="398">
        <v>2</v>
      </c>
      <c r="I19" s="399">
        <v>43617</v>
      </c>
    </row>
    <row r="20" spans="1:9" ht="50.1" customHeight="1">
      <c r="A20" s="394" t="s">
        <v>1449</v>
      </c>
      <c r="B20" s="390" t="s">
        <v>1450</v>
      </c>
      <c r="C20" s="394" t="s">
        <v>1451</v>
      </c>
      <c r="D20" s="394" t="s">
        <v>1387</v>
      </c>
      <c r="E20" s="394" t="s">
        <v>1452</v>
      </c>
      <c r="F20" s="395" t="s">
        <v>1453</v>
      </c>
      <c r="G20" s="394" t="s">
        <v>1390</v>
      </c>
      <c r="H20" s="391">
        <v>80</v>
      </c>
      <c r="I20" s="399">
        <v>43617</v>
      </c>
    </row>
    <row r="21" spans="1:9" ht="50.1" customHeight="1">
      <c r="A21" s="394" t="s">
        <v>1454</v>
      </c>
      <c r="B21" s="390" t="s">
        <v>1455</v>
      </c>
      <c r="C21" s="394" t="s">
        <v>1456</v>
      </c>
      <c r="D21" s="394" t="s">
        <v>1387</v>
      </c>
      <c r="E21" s="394" t="s">
        <v>1457</v>
      </c>
      <c r="F21" s="395" t="s">
        <v>1458</v>
      </c>
      <c r="G21" s="394" t="s">
        <v>1390</v>
      </c>
      <c r="H21" s="391">
        <v>64</v>
      </c>
      <c r="I21" s="399">
        <v>43617</v>
      </c>
    </row>
    <row r="22" spans="1:9" ht="50.1" customHeight="1">
      <c r="A22" s="394" t="s">
        <v>1432</v>
      </c>
      <c r="B22" s="390" t="s">
        <v>1459</v>
      </c>
      <c r="C22" s="394" t="s">
        <v>1460</v>
      </c>
      <c r="D22" s="394" t="s">
        <v>1387</v>
      </c>
      <c r="E22" s="394" t="s">
        <v>1436</v>
      </c>
      <c r="F22" s="395" t="s">
        <v>1461</v>
      </c>
      <c r="G22" s="394" t="s">
        <v>1390</v>
      </c>
      <c r="H22" s="398">
        <v>5</v>
      </c>
      <c r="I22" s="399">
        <v>43617</v>
      </c>
    </row>
    <row r="23" spans="1:9" ht="50.1" customHeight="1">
      <c r="A23" s="394" t="s">
        <v>1441</v>
      </c>
      <c r="B23" s="390" t="s">
        <v>1462</v>
      </c>
      <c r="C23" s="394" t="s">
        <v>1456</v>
      </c>
      <c r="D23" s="394" t="s">
        <v>1387</v>
      </c>
      <c r="E23" s="394" t="s">
        <v>1444</v>
      </c>
      <c r="F23" s="395" t="s">
        <v>1463</v>
      </c>
      <c r="G23" s="394" t="s">
        <v>1390</v>
      </c>
      <c r="H23" s="391">
        <v>6</v>
      </c>
      <c r="I23" s="399">
        <v>43617</v>
      </c>
    </row>
    <row r="24" spans="1:9" ht="50.1" customHeight="1">
      <c r="A24" s="394" t="s">
        <v>1424</v>
      </c>
      <c r="B24" s="390" t="s">
        <v>1464</v>
      </c>
      <c r="C24" s="394" t="s">
        <v>1465</v>
      </c>
      <c r="D24" s="394" t="s">
        <v>1387</v>
      </c>
      <c r="E24" s="394" t="s">
        <v>1427</v>
      </c>
      <c r="F24" s="395" t="s">
        <v>1466</v>
      </c>
      <c r="G24" s="394" t="s">
        <v>1390</v>
      </c>
      <c r="H24" s="391">
        <v>3</v>
      </c>
      <c r="I24" s="399">
        <v>43617</v>
      </c>
    </row>
    <row r="25" spans="1:9" ht="50.1" customHeight="1">
      <c r="A25" s="394" t="s">
        <v>1432</v>
      </c>
      <c r="B25" s="390" t="s">
        <v>1467</v>
      </c>
      <c r="C25" s="394" t="s">
        <v>1468</v>
      </c>
      <c r="D25" s="394" t="s">
        <v>1469</v>
      </c>
      <c r="E25" s="394" t="s">
        <v>1436</v>
      </c>
      <c r="F25" s="395" t="s">
        <v>1470</v>
      </c>
      <c r="G25" s="394" t="s">
        <v>1471</v>
      </c>
      <c r="H25" s="398">
        <v>10</v>
      </c>
      <c r="I25" s="399">
        <v>43617</v>
      </c>
    </row>
    <row r="26" spans="1:9" ht="50.1" customHeight="1">
      <c r="A26" s="394" t="s">
        <v>1441</v>
      </c>
      <c r="B26" s="390" t="s">
        <v>1472</v>
      </c>
      <c r="C26" s="394" t="s">
        <v>1473</v>
      </c>
      <c r="D26" s="394" t="s">
        <v>1469</v>
      </c>
      <c r="E26" s="394" t="s">
        <v>1444</v>
      </c>
      <c r="F26" s="395" t="s">
        <v>1474</v>
      </c>
      <c r="G26" s="394" t="s">
        <v>1471</v>
      </c>
      <c r="H26" s="391">
        <v>6</v>
      </c>
      <c r="I26" s="399">
        <v>43617</v>
      </c>
    </row>
    <row r="27" spans="1:9" ht="50.1" customHeight="1">
      <c r="A27" s="394" t="s">
        <v>1400</v>
      </c>
      <c r="B27" s="390" t="s">
        <v>1475</v>
      </c>
      <c r="C27" s="394" t="s">
        <v>1476</v>
      </c>
      <c r="D27" s="394" t="s">
        <v>1477</v>
      </c>
      <c r="E27" s="394" t="s">
        <v>1404</v>
      </c>
      <c r="F27" s="395" t="s">
        <v>1405</v>
      </c>
      <c r="G27" s="394" t="s">
        <v>1478</v>
      </c>
      <c r="H27" s="391">
        <v>3</v>
      </c>
      <c r="I27" s="399">
        <v>43647</v>
      </c>
    </row>
  </sheetData>
  <mergeCells count="2">
    <mergeCell ref="A2:I2"/>
    <mergeCell ref="B3:I3"/>
  </mergeCells>
  <phoneticPr fontId="68" type="noConversion"/>
  <printOptions horizontalCentered="1"/>
  <pageMargins left="0.75138888888888888" right="0.75138888888888888" top="1" bottom="1" header="0.51180555555555551" footer="0.51180555555555551"/>
  <pageSetup paperSize="9" scale="75" fitToHeight="0" orientation="landscape" r:id="rId1"/>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C30"/>
  <sheetViews>
    <sheetView view="pageBreakPreview" topLeftCell="A19" zoomScaleNormal="100" workbookViewId="0">
      <selection activeCell="F8" sqref="F8"/>
    </sheetView>
  </sheetViews>
  <sheetFormatPr defaultColWidth="10" defaultRowHeight="14.25"/>
  <cols>
    <col min="1" max="1" width="36.375" customWidth="1"/>
    <col min="2" max="3" width="17.5" customWidth="1"/>
    <col min="4" max="4" width="9.75" customWidth="1"/>
  </cols>
  <sheetData>
    <row r="1" spans="1:3" ht="14.25" customHeight="1">
      <c r="A1" s="387"/>
    </row>
    <row r="2" spans="1:3" ht="27.2" customHeight="1">
      <c r="A2" s="601" t="s">
        <v>1479</v>
      </c>
      <c r="B2" s="601"/>
      <c r="C2" s="601"/>
    </row>
    <row r="3" spans="1:3" ht="21" customHeight="1">
      <c r="C3" s="388" t="s">
        <v>1340</v>
      </c>
    </row>
    <row r="4" spans="1:3" ht="24" customHeight="1">
      <c r="A4" s="389" t="s">
        <v>1358</v>
      </c>
      <c r="B4" s="389" t="s">
        <v>1480</v>
      </c>
      <c r="C4" s="389" t="s">
        <v>1481</v>
      </c>
    </row>
    <row r="5" spans="1:3" ht="24" customHeight="1">
      <c r="A5" s="390" t="s">
        <v>1482</v>
      </c>
      <c r="B5" s="391">
        <v>145.92000000000002</v>
      </c>
      <c r="C5" s="391">
        <v>93.92</v>
      </c>
    </row>
    <row r="6" spans="1:3" ht="24" customHeight="1">
      <c r="A6" s="390" t="s">
        <v>1483</v>
      </c>
      <c r="B6" s="391">
        <v>86.52</v>
      </c>
      <c r="C6" s="391">
        <v>65.52</v>
      </c>
    </row>
    <row r="7" spans="1:3" ht="24" customHeight="1">
      <c r="A7" s="390" t="s">
        <v>1484</v>
      </c>
      <c r="B7" s="391">
        <v>59.4</v>
      </c>
      <c r="C7" s="391">
        <v>28.4</v>
      </c>
    </row>
    <row r="8" spans="1:3" ht="24" customHeight="1">
      <c r="A8" s="390" t="s">
        <v>1485</v>
      </c>
      <c r="B8" s="391">
        <v>384.5</v>
      </c>
      <c r="C8" s="391">
        <v>311.10000000000002</v>
      </c>
    </row>
    <row r="9" spans="1:3" ht="24" customHeight="1">
      <c r="A9" s="390" t="s">
        <v>1483</v>
      </c>
      <c r="B9" s="391">
        <v>313.60000000000002</v>
      </c>
      <c r="C9" s="391">
        <v>271.2</v>
      </c>
    </row>
    <row r="10" spans="1:3" ht="24" customHeight="1">
      <c r="A10" s="390" t="s">
        <v>1484</v>
      </c>
      <c r="B10" s="391">
        <v>70.900000000000006</v>
      </c>
      <c r="C10" s="391">
        <v>39.9</v>
      </c>
    </row>
    <row r="11" spans="1:3" ht="24" customHeight="1">
      <c r="A11" s="390" t="s">
        <v>1486</v>
      </c>
      <c r="B11" s="391">
        <v>314</v>
      </c>
      <c r="C11" s="391">
        <v>61.5</v>
      </c>
    </row>
    <row r="12" spans="1:3" ht="24" customHeight="1">
      <c r="A12" s="390" t="s">
        <v>1487</v>
      </c>
      <c r="B12" s="391">
        <v>11</v>
      </c>
      <c r="C12" s="391">
        <v>9</v>
      </c>
    </row>
    <row r="13" spans="1:3" ht="24" customHeight="1">
      <c r="A13" s="390" t="s">
        <v>1488</v>
      </c>
      <c r="B13" s="391">
        <v>0</v>
      </c>
      <c r="C13" s="391">
        <v>0</v>
      </c>
    </row>
    <row r="14" spans="1:3" ht="24" customHeight="1">
      <c r="A14" s="390" t="s">
        <v>1489</v>
      </c>
      <c r="B14" s="391">
        <v>303</v>
      </c>
      <c r="C14" s="391">
        <v>52.5</v>
      </c>
    </row>
    <row r="15" spans="1:3" ht="24" customHeight="1">
      <c r="A15" s="390" t="s">
        <v>1490</v>
      </c>
      <c r="B15" s="391">
        <v>0</v>
      </c>
      <c r="C15" s="391">
        <v>0</v>
      </c>
    </row>
    <row r="16" spans="1:3" ht="24" customHeight="1">
      <c r="A16" s="390" t="s">
        <v>1491</v>
      </c>
      <c r="B16" s="391">
        <v>0</v>
      </c>
      <c r="C16" s="391">
        <v>0</v>
      </c>
    </row>
    <row r="17" spans="1:3" ht="24" customHeight="1">
      <c r="A17" s="390" t="s">
        <v>1492</v>
      </c>
      <c r="B17" s="391">
        <v>0</v>
      </c>
      <c r="C17" s="391">
        <v>0</v>
      </c>
    </row>
    <row r="18" spans="1:3" ht="24" customHeight="1">
      <c r="A18" s="390" t="s">
        <v>1493</v>
      </c>
      <c r="B18" s="391">
        <v>0</v>
      </c>
      <c r="C18" s="391">
        <v>0</v>
      </c>
    </row>
    <row r="19" spans="1:3" ht="24" customHeight="1">
      <c r="A19" s="390" t="s">
        <v>1494</v>
      </c>
      <c r="B19" s="391">
        <v>30.3</v>
      </c>
      <c r="C19" s="391">
        <v>30.3</v>
      </c>
    </row>
    <row r="20" spans="1:3" ht="24" customHeight="1">
      <c r="A20" s="390" t="s">
        <v>1483</v>
      </c>
      <c r="B20" s="391">
        <v>30.3</v>
      </c>
      <c r="C20" s="391">
        <v>30.3</v>
      </c>
    </row>
    <row r="21" spans="1:3" ht="24" customHeight="1">
      <c r="A21" s="390" t="s">
        <v>1484</v>
      </c>
      <c r="B21" s="391">
        <v>0</v>
      </c>
      <c r="C21" s="391">
        <v>0</v>
      </c>
    </row>
    <row r="22" spans="1:3" ht="24" customHeight="1">
      <c r="A22" s="390" t="s">
        <v>1495</v>
      </c>
      <c r="B22" s="391">
        <v>9.0229999999999997</v>
      </c>
      <c r="C22" s="391">
        <v>3.903</v>
      </c>
    </row>
    <row r="23" spans="1:3" ht="24" customHeight="1">
      <c r="A23" s="390" t="s">
        <v>1483</v>
      </c>
      <c r="B23" s="391">
        <v>3.2679999999999998</v>
      </c>
      <c r="C23" s="391">
        <v>2.4790000000000001</v>
      </c>
    </row>
    <row r="24" spans="1:3" ht="24" customHeight="1">
      <c r="A24" s="390" t="s">
        <v>1484</v>
      </c>
      <c r="B24" s="391">
        <v>5.7549999999999999</v>
      </c>
      <c r="C24" s="391">
        <v>1.4239999999999999</v>
      </c>
    </row>
    <row r="25" spans="1:3" ht="24" customHeight="1">
      <c r="A25" s="390" t="s">
        <v>1496</v>
      </c>
      <c r="B25" s="391">
        <v>430.27</v>
      </c>
      <c r="C25" s="391">
        <v>125.64</v>
      </c>
    </row>
    <row r="26" spans="1:3" ht="24" customHeight="1">
      <c r="A26" s="390" t="s">
        <v>1483</v>
      </c>
      <c r="B26" s="391">
        <v>67.87</v>
      </c>
      <c r="C26" s="391">
        <v>44.74</v>
      </c>
    </row>
    <row r="27" spans="1:3" ht="24" customHeight="1">
      <c r="A27" s="390" t="s">
        <v>1484</v>
      </c>
      <c r="B27" s="391">
        <v>362.4</v>
      </c>
      <c r="C27" s="391">
        <v>80.900000000000006</v>
      </c>
    </row>
    <row r="28" spans="1:3" ht="24" customHeight="1">
      <c r="A28" s="390" t="s">
        <v>1497</v>
      </c>
      <c r="B28" s="391">
        <v>698.5</v>
      </c>
      <c r="C28" s="391">
        <v>372.6</v>
      </c>
    </row>
    <row r="29" spans="1:3" ht="24" customHeight="1">
      <c r="A29" s="390" t="s">
        <v>1483</v>
      </c>
      <c r="B29" s="391">
        <v>324.60000000000002</v>
      </c>
      <c r="C29" s="391">
        <v>280.2</v>
      </c>
    </row>
    <row r="30" spans="1:3" ht="24" customHeight="1">
      <c r="A30" s="390" t="s">
        <v>1484</v>
      </c>
      <c r="B30" s="391">
        <v>373.9</v>
      </c>
      <c r="C30" s="391">
        <v>92.4</v>
      </c>
    </row>
  </sheetData>
  <mergeCells count="1">
    <mergeCell ref="A2:C2"/>
  </mergeCells>
  <phoneticPr fontId="68" type="noConversion"/>
  <printOptions horizontalCentered="1"/>
  <pageMargins left="0.75138888888888888" right="0.75138888888888888" top="1" bottom="1" header="0.51180555555555551" footer="0.51180555555555551"/>
  <pageSetup paperSize="9" scale="92" orientation="portrait" r:id="rId1"/>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9"/>
  <sheetViews>
    <sheetView topLeftCell="A13" zoomScaleSheetLayoutView="100" workbookViewId="0">
      <selection activeCell="N48" sqref="N48"/>
    </sheetView>
  </sheetViews>
  <sheetFormatPr defaultColWidth="9" defaultRowHeight="14.25"/>
  <sheetData>
    <row r="19" spans="2:2" ht="35.25">
      <c r="B19" s="261" t="s">
        <v>1498</v>
      </c>
    </row>
  </sheetData>
  <phoneticPr fontId="68" type="noConversion"/>
  <printOptions horizontalCentered="1"/>
  <pageMargins left="0.70833333333333337" right="0.70833333333333337" top="0.75138888888888888" bottom="0.75138888888888888" header="0.31041666666666667" footer="0.31041666666666667"/>
  <pageSetup paperSize="8" orientation="landscape"/>
  <headerFooter scaleWithDoc="0" alignWithMargins="0"/>
</worksheet>
</file>

<file path=xl/worksheets/sheet17.xml><?xml version="1.0" encoding="utf-8"?>
<worksheet xmlns="http://schemas.openxmlformats.org/spreadsheetml/2006/main" xmlns:r="http://schemas.openxmlformats.org/officeDocument/2006/relationships">
  <sheetPr>
    <pageSetUpPr fitToPage="1"/>
  </sheetPr>
  <dimension ref="A1:N82"/>
  <sheetViews>
    <sheetView showZeros="0" view="pageBreakPreview" zoomScaleNormal="100" workbookViewId="0">
      <pane ySplit="3" topLeftCell="A52" activePane="bottomLeft" state="frozen"/>
      <selection pane="bottomLeft" sqref="A1:IV65536"/>
    </sheetView>
  </sheetViews>
  <sheetFormatPr defaultColWidth="8.75" defaultRowHeight="14.25"/>
  <cols>
    <col min="1" max="1" width="21.875" style="325" customWidth="1"/>
    <col min="2" max="7" width="14.125" style="325" customWidth="1"/>
    <col min="8" max="8" width="24.75" style="325" customWidth="1"/>
    <col min="9" max="9" width="14.25" style="326" customWidth="1"/>
    <col min="10" max="14" width="14.25" style="325" customWidth="1"/>
    <col min="15" max="15" width="14.375" style="325" customWidth="1"/>
    <col min="16" max="16384" width="8.75" style="325"/>
  </cols>
  <sheetData>
    <row r="1" spans="1:14" ht="33" customHeight="1">
      <c r="A1" s="606" t="s">
        <v>1499</v>
      </c>
      <c r="B1" s="606"/>
      <c r="C1" s="606"/>
      <c r="D1" s="606"/>
      <c r="E1" s="606"/>
      <c r="F1" s="606"/>
      <c r="G1" s="606"/>
      <c r="H1" s="606"/>
      <c r="I1" s="607"/>
      <c r="J1" s="606"/>
      <c r="K1" s="606"/>
      <c r="L1" s="606"/>
      <c r="M1" s="606"/>
      <c r="N1" s="606"/>
    </row>
    <row r="2" spans="1:14" ht="21" customHeight="1">
      <c r="A2" s="365"/>
      <c r="B2" s="365"/>
      <c r="C2" s="365"/>
      <c r="D2" s="365"/>
      <c r="E2" s="365"/>
      <c r="F2" s="365"/>
      <c r="G2" s="365"/>
      <c r="H2" s="328"/>
      <c r="I2" s="329"/>
      <c r="J2" s="328"/>
      <c r="K2" s="328"/>
      <c r="L2" s="328"/>
      <c r="M2" s="328"/>
      <c r="N2" s="330" t="s">
        <v>21</v>
      </c>
    </row>
    <row r="3" spans="1:14" s="326" customFormat="1" ht="39" customHeight="1">
      <c r="A3" s="366" t="s">
        <v>1500</v>
      </c>
      <c r="B3" s="333" t="s">
        <v>23</v>
      </c>
      <c r="C3" s="333" t="s">
        <v>24</v>
      </c>
      <c r="D3" s="333" t="s">
        <v>25</v>
      </c>
      <c r="E3" s="333" t="s">
        <v>1501</v>
      </c>
      <c r="F3" s="333" t="s">
        <v>26</v>
      </c>
      <c r="G3" s="333" t="s">
        <v>1502</v>
      </c>
      <c r="H3" s="331" t="s">
        <v>1500</v>
      </c>
      <c r="I3" s="332" t="s">
        <v>23</v>
      </c>
      <c r="J3" s="333" t="s">
        <v>24</v>
      </c>
      <c r="K3" s="333" t="s">
        <v>25</v>
      </c>
      <c r="L3" s="333" t="s">
        <v>1501</v>
      </c>
      <c r="M3" s="333" t="s">
        <v>26</v>
      </c>
      <c r="N3" s="333" t="s">
        <v>1502</v>
      </c>
    </row>
    <row r="4" spans="1:14" s="326" customFormat="1" ht="33" customHeight="1">
      <c r="A4" s="367" t="s">
        <v>1503</v>
      </c>
      <c r="B4" s="368">
        <v>11800</v>
      </c>
      <c r="C4" s="368">
        <v>11800</v>
      </c>
      <c r="D4" s="368">
        <v>11033</v>
      </c>
      <c r="E4" s="369">
        <f t="shared" ref="E4:E9" si="0">D4/C4</f>
        <v>0.93500000000000005</v>
      </c>
      <c r="F4" s="368">
        <v>10928</v>
      </c>
      <c r="G4" s="369">
        <f t="shared" ref="G4:G11" si="1">D4/F4-1</f>
        <v>9.6083455344069257E-3</v>
      </c>
      <c r="H4" s="334" t="s">
        <v>1504</v>
      </c>
      <c r="I4" s="335">
        <v>458</v>
      </c>
      <c r="J4" s="335">
        <v>2349</v>
      </c>
      <c r="K4" s="335">
        <v>2100</v>
      </c>
      <c r="L4" s="336">
        <f>K4/J4</f>
        <v>0.89399744572158368</v>
      </c>
      <c r="M4" s="335">
        <v>3500</v>
      </c>
      <c r="N4" s="336">
        <f t="shared" ref="N4:N9" si="2">K4/M4-1</f>
        <v>-0.4</v>
      </c>
    </row>
    <row r="5" spans="1:14" s="326" customFormat="1" ht="33" customHeight="1">
      <c r="A5" s="367" t="s">
        <v>1505</v>
      </c>
      <c r="B5" s="368"/>
      <c r="C5" s="368"/>
      <c r="D5" s="368"/>
      <c r="E5" s="369"/>
      <c r="F5" s="368"/>
      <c r="G5" s="369"/>
      <c r="H5" s="337" t="s">
        <v>1506</v>
      </c>
      <c r="I5" s="338">
        <v>458</v>
      </c>
      <c r="J5" s="338">
        <v>2349</v>
      </c>
      <c r="K5" s="338">
        <v>2100</v>
      </c>
      <c r="L5" s="339">
        <f>K5/J5</f>
        <v>0.89399744572158368</v>
      </c>
      <c r="M5" s="338">
        <v>3500</v>
      </c>
      <c r="N5" s="339">
        <f t="shared" si="2"/>
        <v>-0.4</v>
      </c>
    </row>
    <row r="6" spans="1:14" s="326" customFormat="1" ht="33" customHeight="1">
      <c r="A6" s="370" t="s">
        <v>1507</v>
      </c>
      <c r="B6" s="371"/>
      <c r="C6" s="371"/>
      <c r="D6" s="371"/>
      <c r="E6" s="369"/>
      <c r="F6" s="371"/>
      <c r="G6" s="369"/>
      <c r="H6" s="337" t="s">
        <v>1508</v>
      </c>
      <c r="I6" s="338">
        <v>458</v>
      </c>
      <c r="J6" s="338">
        <v>2349</v>
      </c>
      <c r="K6" s="338">
        <v>2100</v>
      </c>
      <c r="L6" s="339">
        <f>K6/J6</f>
        <v>0.89399744572158368</v>
      </c>
      <c r="M6" s="338">
        <v>3500</v>
      </c>
      <c r="N6" s="339">
        <f t="shared" si="2"/>
        <v>-0.4</v>
      </c>
    </row>
    <row r="7" spans="1:14" s="326" customFormat="1" ht="33" customHeight="1">
      <c r="A7" s="370" t="s">
        <v>1509</v>
      </c>
      <c r="B7" s="371">
        <v>432326</v>
      </c>
      <c r="C7" s="371">
        <v>432326</v>
      </c>
      <c r="D7" s="371">
        <v>542328</v>
      </c>
      <c r="E7" s="369">
        <f t="shared" si="0"/>
        <v>1.2544422495986824</v>
      </c>
      <c r="F7" s="371">
        <v>369604</v>
      </c>
      <c r="G7" s="369">
        <f t="shared" si="1"/>
        <v>0.4673217822317941</v>
      </c>
      <c r="H7" s="334" t="s">
        <v>1510</v>
      </c>
      <c r="I7" s="340">
        <f>SUM(I8,I21:I22,I26:I27)</f>
        <v>2912461</v>
      </c>
      <c r="J7" s="340">
        <f>SUM(J8,J21:J22,J26:J27)</f>
        <v>4245827</v>
      </c>
      <c r="K7" s="340">
        <f>SUM(K8,K21:K22,K26:K27)</f>
        <v>2835797</v>
      </c>
      <c r="L7" s="336">
        <f>K7/J7</f>
        <v>0.66790215427995536</v>
      </c>
      <c r="M7" s="340">
        <f>SUM(M8,M21:M22,M26:M27)</f>
        <v>1932656</v>
      </c>
      <c r="N7" s="336">
        <f t="shared" si="2"/>
        <v>0.46730561465672116</v>
      </c>
    </row>
    <row r="8" spans="1:14" s="326" customFormat="1" ht="33" customHeight="1">
      <c r="A8" s="370" t="s">
        <v>1511</v>
      </c>
      <c r="B8" s="371">
        <v>1500</v>
      </c>
      <c r="C8" s="371">
        <v>1500</v>
      </c>
      <c r="D8" s="371"/>
      <c r="E8" s="369">
        <f t="shared" si="0"/>
        <v>0</v>
      </c>
      <c r="F8" s="371"/>
      <c r="G8" s="369"/>
      <c r="H8" s="341" t="s">
        <v>1512</v>
      </c>
      <c r="I8" s="342">
        <v>2730653</v>
      </c>
      <c r="J8" s="342">
        <v>3684457</v>
      </c>
      <c r="K8" s="342">
        <v>2661360</v>
      </c>
      <c r="L8" s="339">
        <f>K8/J8</f>
        <v>0.72232081959431205</v>
      </c>
      <c r="M8" s="342">
        <v>1778941</v>
      </c>
      <c r="N8" s="339">
        <f t="shared" si="2"/>
        <v>0.49603612486305049</v>
      </c>
    </row>
    <row r="9" spans="1:14" s="326" customFormat="1" ht="33" customHeight="1">
      <c r="A9" s="372" t="s">
        <v>1513</v>
      </c>
      <c r="B9" s="368">
        <v>6967673</v>
      </c>
      <c r="C9" s="368">
        <v>9125673</v>
      </c>
      <c r="D9" s="368">
        <v>9138134</v>
      </c>
      <c r="E9" s="369">
        <f t="shared" si="0"/>
        <v>1.0013654883316552</v>
      </c>
      <c r="F9" s="368">
        <v>8982098</v>
      </c>
      <c r="G9" s="369">
        <f t="shared" si="1"/>
        <v>1.7371887948673059E-2</v>
      </c>
      <c r="H9" s="341" t="s">
        <v>1514</v>
      </c>
      <c r="I9" s="342"/>
      <c r="J9" s="342"/>
      <c r="K9" s="342">
        <v>1713730</v>
      </c>
      <c r="L9" s="339"/>
      <c r="M9" s="342">
        <v>1107726</v>
      </c>
      <c r="N9" s="339">
        <f t="shared" si="2"/>
        <v>0.54707030438935256</v>
      </c>
    </row>
    <row r="10" spans="1:14" s="326" customFormat="1" ht="33" customHeight="1">
      <c r="A10" s="373" t="s">
        <v>1515</v>
      </c>
      <c r="B10" s="374"/>
      <c r="C10" s="374"/>
      <c r="D10" s="374">
        <v>8687214</v>
      </c>
      <c r="E10" s="375"/>
      <c r="F10" s="374">
        <v>7511706</v>
      </c>
      <c r="G10" s="375">
        <f t="shared" si="1"/>
        <v>0.15649015017360912</v>
      </c>
      <c r="H10" s="341" t="s">
        <v>1516</v>
      </c>
      <c r="I10" s="342"/>
      <c r="J10" s="342"/>
      <c r="K10" s="342">
        <v>0</v>
      </c>
      <c r="L10" s="339"/>
      <c r="M10" s="342">
        <v>0</v>
      </c>
      <c r="N10" s="339"/>
    </row>
    <row r="11" spans="1:14" s="326" customFormat="1" ht="33" customHeight="1">
      <c r="A11" s="373" t="s">
        <v>1517</v>
      </c>
      <c r="B11" s="374"/>
      <c r="C11" s="374"/>
      <c r="D11" s="374">
        <v>380725</v>
      </c>
      <c r="E11" s="375"/>
      <c r="F11" s="374">
        <v>1404831</v>
      </c>
      <c r="G11" s="375">
        <f t="shared" si="1"/>
        <v>-0.72898875380739747</v>
      </c>
      <c r="H11" s="341" t="s">
        <v>1518</v>
      </c>
      <c r="I11" s="342"/>
      <c r="J11" s="342"/>
      <c r="K11" s="342">
        <v>317323</v>
      </c>
      <c r="L11" s="339"/>
      <c r="M11" s="342">
        <v>313673</v>
      </c>
      <c r="N11" s="339">
        <f>K11/M11-1</f>
        <v>1.1636321902108282E-2</v>
      </c>
    </row>
    <row r="12" spans="1:14" s="326" customFormat="1" ht="33" customHeight="1">
      <c r="A12" s="373" t="s">
        <v>1519</v>
      </c>
      <c r="B12" s="374"/>
      <c r="C12" s="374"/>
      <c r="D12" s="374"/>
      <c r="E12" s="375"/>
      <c r="F12" s="374"/>
      <c r="G12" s="375"/>
      <c r="H12" s="341" t="s">
        <v>1520</v>
      </c>
      <c r="I12" s="342"/>
      <c r="J12" s="342"/>
      <c r="K12" s="342">
        <v>0</v>
      </c>
      <c r="L12" s="339"/>
      <c r="M12" s="342">
        <v>0</v>
      </c>
      <c r="N12" s="339"/>
    </row>
    <row r="13" spans="1:14" s="326" customFormat="1" ht="33" customHeight="1">
      <c r="A13" s="337" t="s">
        <v>1521</v>
      </c>
      <c r="B13" s="376"/>
      <c r="C13" s="376"/>
      <c r="D13" s="376">
        <v>-23384</v>
      </c>
      <c r="E13" s="375"/>
      <c r="F13" s="376">
        <v>-27361</v>
      </c>
      <c r="G13" s="375">
        <f t="shared" ref="G13:G20" si="3">D13/F13-1</f>
        <v>-0.14535287452943968</v>
      </c>
      <c r="H13" s="341" t="s">
        <v>1522</v>
      </c>
      <c r="I13" s="342"/>
      <c r="J13" s="342"/>
      <c r="K13" s="342">
        <v>271403</v>
      </c>
      <c r="L13" s="339"/>
      <c r="M13" s="342">
        <v>201600</v>
      </c>
      <c r="N13" s="339">
        <f>K13/M13-1</f>
        <v>0.34624503968253961</v>
      </c>
    </row>
    <row r="14" spans="1:14" s="326" customFormat="1" ht="33" customHeight="1">
      <c r="A14" s="373" t="s">
        <v>1523</v>
      </c>
      <c r="B14" s="374"/>
      <c r="C14" s="374"/>
      <c r="D14" s="374">
        <v>93579</v>
      </c>
      <c r="E14" s="375"/>
      <c r="F14" s="374">
        <v>92922</v>
      </c>
      <c r="G14" s="375">
        <f t="shared" si="3"/>
        <v>7.0704461806676555E-3</v>
      </c>
      <c r="H14" s="341" t="s">
        <v>1524</v>
      </c>
      <c r="I14" s="342"/>
      <c r="J14" s="342"/>
      <c r="K14" s="342">
        <v>175904</v>
      </c>
      <c r="L14" s="339"/>
      <c r="M14" s="342">
        <v>125068</v>
      </c>
      <c r="N14" s="339">
        <f>K14/M14-1</f>
        <v>0.4064668820161832</v>
      </c>
    </row>
    <row r="15" spans="1:14" s="326" customFormat="1" ht="33" customHeight="1">
      <c r="A15" s="370" t="s">
        <v>1525</v>
      </c>
      <c r="B15" s="371">
        <v>70597</v>
      </c>
      <c r="C15" s="371">
        <v>70597</v>
      </c>
      <c r="D15" s="371">
        <v>67253</v>
      </c>
      <c r="E15" s="369">
        <f t="shared" ref="E15:E21" si="4">D15/C15</f>
        <v>0.95263254812527443</v>
      </c>
      <c r="F15" s="371">
        <v>82031</v>
      </c>
      <c r="G15" s="369">
        <f t="shared" si="3"/>
        <v>-0.18015140617571401</v>
      </c>
      <c r="H15" s="341" t="s">
        <v>1526</v>
      </c>
      <c r="I15" s="342"/>
      <c r="J15" s="342"/>
      <c r="K15" s="342">
        <v>0</v>
      </c>
      <c r="L15" s="339"/>
      <c r="M15" s="342">
        <v>0</v>
      </c>
      <c r="N15" s="339"/>
    </row>
    <row r="16" spans="1:14" s="326" customFormat="1" ht="33" customHeight="1">
      <c r="A16" s="373" t="s">
        <v>1527</v>
      </c>
      <c r="B16" s="374">
        <v>52244</v>
      </c>
      <c r="C16" s="374"/>
      <c r="D16" s="374">
        <v>47021</v>
      </c>
      <c r="E16" s="375"/>
      <c r="F16" s="374">
        <v>59835</v>
      </c>
      <c r="G16" s="375">
        <f t="shared" si="3"/>
        <v>-0.21415559455168376</v>
      </c>
      <c r="H16" s="341" t="s">
        <v>1528</v>
      </c>
      <c r="I16" s="342"/>
      <c r="J16" s="342"/>
      <c r="K16" s="342">
        <v>0</v>
      </c>
      <c r="L16" s="339"/>
      <c r="M16" s="342">
        <v>0</v>
      </c>
      <c r="N16" s="339"/>
    </row>
    <row r="17" spans="1:14" s="326" customFormat="1" ht="33" customHeight="1">
      <c r="A17" s="373" t="s">
        <v>1529</v>
      </c>
      <c r="B17" s="374">
        <v>18353</v>
      </c>
      <c r="C17" s="374"/>
      <c r="D17" s="374">
        <v>20232</v>
      </c>
      <c r="E17" s="375"/>
      <c r="F17" s="374">
        <v>22196</v>
      </c>
      <c r="G17" s="375">
        <f t="shared" si="3"/>
        <v>-8.8484411605694757E-2</v>
      </c>
      <c r="H17" s="341" t="s">
        <v>1530</v>
      </c>
      <c r="I17" s="342"/>
      <c r="J17" s="342"/>
      <c r="K17" s="342">
        <v>0</v>
      </c>
      <c r="L17" s="339"/>
      <c r="M17" s="342">
        <v>0</v>
      </c>
      <c r="N17" s="339"/>
    </row>
    <row r="18" spans="1:14" s="326" customFormat="1" ht="33" customHeight="1">
      <c r="A18" s="377" t="s">
        <v>1531</v>
      </c>
      <c r="B18" s="371">
        <v>130000</v>
      </c>
      <c r="C18" s="371">
        <v>130000</v>
      </c>
      <c r="D18" s="371">
        <v>148207</v>
      </c>
      <c r="E18" s="369">
        <f t="shared" si="4"/>
        <v>1.1400538461538461</v>
      </c>
      <c r="F18" s="371">
        <v>149510</v>
      </c>
      <c r="G18" s="369">
        <f t="shared" si="3"/>
        <v>-8.7151361112969283E-3</v>
      </c>
      <c r="H18" s="341" t="s">
        <v>1532</v>
      </c>
      <c r="I18" s="342"/>
      <c r="J18" s="342"/>
      <c r="K18" s="342">
        <v>153529</v>
      </c>
      <c r="L18" s="339"/>
      <c r="M18" s="342">
        <v>5341</v>
      </c>
      <c r="N18" s="339">
        <f>K18/M18-1</f>
        <v>27.745366036322785</v>
      </c>
    </row>
    <row r="19" spans="1:14" s="326" customFormat="1" ht="33" customHeight="1">
      <c r="A19" s="378" t="s">
        <v>1533</v>
      </c>
      <c r="B19" s="368">
        <v>22355</v>
      </c>
      <c r="C19" s="368">
        <v>22355</v>
      </c>
      <c r="D19" s="368">
        <v>15003</v>
      </c>
      <c r="E19" s="369">
        <f t="shared" si="4"/>
        <v>0.67112502795795126</v>
      </c>
      <c r="F19" s="368">
        <v>24413</v>
      </c>
      <c r="G19" s="369">
        <f t="shared" si="3"/>
        <v>-0.3854503748003113</v>
      </c>
      <c r="H19" s="343" t="s">
        <v>1121</v>
      </c>
      <c r="I19" s="344"/>
      <c r="J19" s="344"/>
      <c r="K19" s="344">
        <v>0</v>
      </c>
      <c r="L19" s="339"/>
      <c r="M19" s="344">
        <v>0</v>
      </c>
      <c r="N19" s="339"/>
    </row>
    <row r="20" spans="1:14" s="326" customFormat="1" ht="33" customHeight="1">
      <c r="A20" s="379" t="s">
        <v>1534</v>
      </c>
      <c r="B20" s="376">
        <v>21905</v>
      </c>
      <c r="C20" s="376"/>
      <c r="D20" s="376">
        <v>15003</v>
      </c>
      <c r="E20" s="375"/>
      <c r="F20" s="376">
        <v>24413</v>
      </c>
      <c r="G20" s="375">
        <f t="shared" si="3"/>
        <v>-0.3854503748003113</v>
      </c>
      <c r="H20" s="337" t="s">
        <v>1535</v>
      </c>
      <c r="I20" s="345"/>
      <c r="J20" s="345"/>
      <c r="K20" s="345">
        <v>29471</v>
      </c>
      <c r="L20" s="339"/>
      <c r="M20" s="345">
        <v>25533</v>
      </c>
      <c r="N20" s="339"/>
    </row>
    <row r="21" spans="1:14" s="326" customFormat="1" ht="33" customHeight="1">
      <c r="A21" s="378" t="s">
        <v>1536</v>
      </c>
      <c r="B21" s="371">
        <v>12153</v>
      </c>
      <c r="C21" s="371">
        <v>15153</v>
      </c>
      <c r="D21" s="371">
        <v>14776</v>
      </c>
      <c r="E21" s="369">
        <f t="shared" si="4"/>
        <v>0.97512043819705674</v>
      </c>
      <c r="F21" s="371">
        <v>7640</v>
      </c>
      <c r="G21" s="369"/>
      <c r="H21" s="337" t="s">
        <v>1537</v>
      </c>
      <c r="I21" s="345"/>
      <c r="J21" s="345"/>
      <c r="K21" s="345"/>
      <c r="L21" s="339"/>
      <c r="M21" s="345"/>
      <c r="N21" s="339"/>
    </row>
    <row r="22" spans="1:14" s="326" customFormat="1" ht="33" customHeight="1">
      <c r="A22" s="380" t="s">
        <v>1538</v>
      </c>
      <c r="B22" s="371"/>
      <c r="C22" s="371"/>
      <c r="D22" s="371"/>
      <c r="E22" s="369"/>
      <c r="F22" s="371">
        <v>-898</v>
      </c>
      <c r="G22" s="369">
        <f>D22/F22-1</f>
        <v>-1</v>
      </c>
      <c r="H22" s="341" t="s">
        <v>1539</v>
      </c>
      <c r="I22" s="344">
        <v>6808</v>
      </c>
      <c r="J22" s="344">
        <v>380066</v>
      </c>
      <c r="K22" s="344">
        <v>4765</v>
      </c>
      <c r="L22" s="339">
        <f>K22/J22</f>
        <v>1.2537296153825914E-2</v>
      </c>
      <c r="M22" s="344">
        <v>6346</v>
      </c>
      <c r="N22" s="339">
        <f>K22/M22-1</f>
        <v>-0.24913331232272296</v>
      </c>
    </row>
    <row r="23" spans="1:14" s="326" customFormat="1" ht="33" customHeight="1">
      <c r="A23" s="380"/>
      <c r="B23" s="371"/>
      <c r="C23" s="371"/>
      <c r="D23" s="371"/>
      <c r="E23" s="369"/>
      <c r="F23" s="371"/>
      <c r="G23" s="369"/>
      <c r="H23" s="337" t="s">
        <v>1514</v>
      </c>
      <c r="I23" s="344"/>
      <c r="J23" s="344"/>
      <c r="K23" s="344">
        <v>0</v>
      </c>
      <c r="L23" s="339"/>
      <c r="M23" s="344">
        <v>0</v>
      </c>
      <c r="N23" s="339"/>
    </row>
    <row r="24" spans="1:14" s="326" customFormat="1" ht="33" customHeight="1">
      <c r="A24" s="380"/>
      <c r="B24" s="371"/>
      <c r="C24" s="371"/>
      <c r="D24" s="371"/>
      <c r="E24" s="369"/>
      <c r="F24" s="371"/>
      <c r="G24" s="369"/>
      <c r="H24" s="337" t="s">
        <v>1516</v>
      </c>
      <c r="I24" s="344"/>
      <c r="J24" s="344"/>
      <c r="K24" s="344">
        <v>4765</v>
      </c>
      <c r="L24" s="339"/>
      <c r="M24" s="344">
        <v>6346</v>
      </c>
      <c r="N24" s="339">
        <f t="shared" ref="N24:N30" si="5">K24/M24-1</f>
        <v>-0.24913331232272296</v>
      </c>
    </row>
    <row r="25" spans="1:14" s="326" customFormat="1" ht="33" customHeight="1">
      <c r="A25" s="380"/>
      <c r="B25" s="371"/>
      <c r="C25" s="371"/>
      <c r="D25" s="371"/>
      <c r="E25" s="369"/>
      <c r="F25" s="371"/>
      <c r="G25" s="369"/>
      <c r="H25" s="337" t="s">
        <v>1540</v>
      </c>
      <c r="I25" s="344"/>
      <c r="J25" s="344"/>
      <c r="K25" s="344">
        <v>0</v>
      </c>
      <c r="L25" s="339"/>
      <c r="M25" s="344">
        <v>0</v>
      </c>
      <c r="N25" s="339"/>
    </row>
    <row r="26" spans="1:14" s="327" customFormat="1" ht="33" customHeight="1">
      <c r="A26" s="380"/>
      <c r="B26" s="371"/>
      <c r="C26" s="371"/>
      <c r="D26" s="371"/>
      <c r="E26" s="369"/>
      <c r="F26" s="371"/>
      <c r="G26" s="369"/>
      <c r="H26" s="337" t="s">
        <v>1541</v>
      </c>
      <c r="I26" s="344"/>
      <c r="J26" s="344">
        <v>30</v>
      </c>
      <c r="K26" s="344">
        <v>-219</v>
      </c>
      <c r="L26" s="339"/>
      <c r="M26" s="344">
        <v>-30</v>
      </c>
      <c r="N26" s="339">
        <f t="shared" si="5"/>
        <v>6.3</v>
      </c>
    </row>
    <row r="27" spans="1:14" s="327" customFormat="1" ht="33" customHeight="1">
      <c r="A27" s="380"/>
      <c r="B27" s="371"/>
      <c r="C27" s="371"/>
      <c r="D27" s="371"/>
      <c r="E27" s="369"/>
      <c r="F27" s="371"/>
      <c r="G27" s="369"/>
      <c r="H27" s="343" t="s">
        <v>1542</v>
      </c>
      <c r="I27" s="344">
        <v>175000</v>
      </c>
      <c r="J27" s="344">
        <v>181274</v>
      </c>
      <c r="K27" s="344">
        <v>169891</v>
      </c>
      <c r="L27" s="339">
        <f>K27/J27</f>
        <v>0.93720555622979573</v>
      </c>
      <c r="M27" s="344">
        <v>147399</v>
      </c>
      <c r="N27" s="339">
        <f t="shared" si="5"/>
        <v>0.15259262274506602</v>
      </c>
    </row>
    <row r="28" spans="1:14" s="327" customFormat="1" ht="33" customHeight="1">
      <c r="A28" s="380"/>
      <c r="B28" s="371"/>
      <c r="C28" s="371"/>
      <c r="D28" s="371"/>
      <c r="E28" s="369"/>
      <c r="F28" s="371"/>
      <c r="G28" s="369"/>
      <c r="H28" s="343" t="s">
        <v>1543</v>
      </c>
      <c r="I28" s="344">
        <v>175000</v>
      </c>
      <c r="J28" s="344">
        <v>181274</v>
      </c>
      <c r="K28" s="344">
        <v>169891</v>
      </c>
      <c r="L28" s="339">
        <f>K28/J28</f>
        <v>0.93720555622979573</v>
      </c>
      <c r="M28" s="344">
        <v>147399</v>
      </c>
      <c r="N28" s="339">
        <f t="shared" si="5"/>
        <v>0.15259262274506602</v>
      </c>
    </row>
    <row r="29" spans="1:14" s="326" customFormat="1" ht="33" customHeight="1">
      <c r="A29" s="353"/>
      <c r="B29" s="374"/>
      <c r="C29" s="374"/>
      <c r="D29" s="374"/>
      <c r="E29" s="369"/>
      <c r="F29" s="374"/>
      <c r="G29" s="369"/>
      <c r="H29" s="334" t="s">
        <v>1544</v>
      </c>
      <c r="I29" s="340">
        <v>106270</v>
      </c>
      <c r="J29" s="340">
        <v>126401</v>
      </c>
      <c r="K29" s="340">
        <v>117354</v>
      </c>
      <c r="L29" s="336">
        <f>K29/J29</f>
        <v>0.92842619915981672</v>
      </c>
      <c r="M29" s="340">
        <v>59066</v>
      </c>
      <c r="N29" s="336">
        <f t="shared" si="5"/>
        <v>0.98682829377306747</v>
      </c>
    </row>
    <row r="30" spans="1:14" s="326" customFormat="1" ht="33" customHeight="1">
      <c r="A30" s="353"/>
      <c r="B30" s="353"/>
      <c r="C30" s="353"/>
      <c r="D30" s="353"/>
      <c r="E30" s="353"/>
      <c r="F30" s="353"/>
      <c r="G30" s="353"/>
      <c r="H30" s="343" t="s">
        <v>1545</v>
      </c>
      <c r="I30" s="344">
        <v>49402</v>
      </c>
      <c r="J30" s="344">
        <v>64301</v>
      </c>
      <c r="K30" s="344">
        <v>60486</v>
      </c>
      <c r="L30" s="339">
        <f>K30/J30</f>
        <v>0.94066966299124433</v>
      </c>
      <c r="M30" s="344">
        <v>603</v>
      </c>
      <c r="N30" s="339">
        <f t="shared" si="5"/>
        <v>99.308457711442784</v>
      </c>
    </row>
    <row r="31" spans="1:14" s="326" customFormat="1" ht="33" customHeight="1">
      <c r="A31" s="353"/>
      <c r="B31" s="353"/>
      <c r="C31" s="353"/>
      <c r="D31" s="353"/>
      <c r="E31" s="353"/>
      <c r="F31" s="353"/>
      <c r="G31" s="353"/>
      <c r="H31" s="343" t="s">
        <v>1546</v>
      </c>
      <c r="I31" s="344"/>
      <c r="J31" s="344"/>
      <c r="K31" s="344"/>
      <c r="L31" s="339"/>
      <c r="M31" s="344"/>
      <c r="N31" s="339"/>
    </row>
    <row r="32" spans="1:14" s="326" customFormat="1" ht="33" customHeight="1">
      <c r="A32" s="353"/>
      <c r="B32" s="353"/>
      <c r="C32" s="353"/>
      <c r="D32" s="353"/>
      <c r="E32" s="353"/>
      <c r="F32" s="353"/>
      <c r="G32" s="353"/>
      <c r="H32" s="343" t="s">
        <v>1547</v>
      </c>
      <c r="I32" s="344"/>
      <c r="J32" s="344"/>
      <c r="K32" s="344">
        <v>10496</v>
      </c>
      <c r="L32" s="339"/>
      <c r="M32" s="344">
        <v>603</v>
      </c>
      <c r="N32" s="339">
        <f>K32/M32-1</f>
        <v>16.406301824212271</v>
      </c>
    </row>
    <row r="33" spans="1:14" s="326" customFormat="1" ht="33" customHeight="1">
      <c r="A33" s="353"/>
      <c r="B33" s="353"/>
      <c r="C33" s="353"/>
      <c r="D33" s="353"/>
      <c r="E33" s="353"/>
      <c r="F33" s="353"/>
      <c r="G33" s="353"/>
      <c r="H33" s="343" t="s">
        <v>1548</v>
      </c>
      <c r="I33" s="344">
        <v>56868</v>
      </c>
      <c r="J33" s="344">
        <v>62100</v>
      </c>
      <c r="K33" s="344">
        <v>56868</v>
      </c>
      <c r="L33" s="339">
        <f t="shared" ref="L33:L38" si="6">K33/J33</f>
        <v>0.91574879227053141</v>
      </c>
      <c r="M33" s="344">
        <v>58463</v>
      </c>
      <c r="N33" s="339">
        <f>K33/M33-1</f>
        <v>-2.7282212681525086E-2</v>
      </c>
    </row>
    <row r="34" spans="1:14" s="326" customFormat="1" ht="33" customHeight="1">
      <c r="A34" s="353"/>
      <c r="B34" s="353"/>
      <c r="C34" s="353"/>
      <c r="D34" s="353"/>
      <c r="E34" s="353"/>
      <c r="F34" s="353"/>
      <c r="G34" s="353"/>
      <c r="H34" s="343" t="s">
        <v>1549</v>
      </c>
      <c r="I34" s="344"/>
      <c r="J34" s="344"/>
      <c r="K34" s="344">
        <v>56868</v>
      </c>
      <c r="L34" s="339"/>
      <c r="M34" s="344">
        <v>56868</v>
      </c>
      <c r="N34" s="339">
        <f>K34/M34-1</f>
        <v>0</v>
      </c>
    </row>
    <row r="35" spans="1:14" s="326" customFormat="1" ht="33" customHeight="1">
      <c r="A35" s="353"/>
      <c r="B35" s="353"/>
      <c r="C35" s="353"/>
      <c r="D35" s="353"/>
      <c r="E35" s="353"/>
      <c r="F35" s="353"/>
      <c r="G35" s="353"/>
      <c r="H35" s="343" t="s">
        <v>1550</v>
      </c>
      <c r="I35" s="344"/>
      <c r="J35" s="344"/>
      <c r="K35" s="344"/>
      <c r="L35" s="339"/>
      <c r="M35" s="344">
        <v>1595</v>
      </c>
      <c r="N35" s="339"/>
    </row>
    <row r="36" spans="1:14" s="326" customFormat="1" ht="33" customHeight="1">
      <c r="A36" s="353"/>
      <c r="B36" s="353"/>
      <c r="C36" s="353"/>
      <c r="D36" s="353"/>
      <c r="E36" s="353"/>
      <c r="F36" s="353"/>
      <c r="G36" s="353"/>
      <c r="H36" s="334" t="s">
        <v>1551</v>
      </c>
      <c r="I36" s="340">
        <v>493891</v>
      </c>
      <c r="J36" s="340">
        <v>558749</v>
      </c>
      <c r="K36" s="340">
        <v>535546</v>
      </c>
      <c r="L36" s="336">
        <f t="shared" si="6"/>
        <v>0.95847330375535345</v>
      </c>
      <c r="M36" s="340">
        <v>127353</v>
      </c>
      <c r="N36" s="336">
        <f t="shared" ref="N36:N44" si="7">K36/M36-1</f>
        <v>3.2052091430904648</v>
      </c>
    </row>
    <row r="37" spans="1:14" s="326" customFormat="1" ht="33" customHeight="1">
      <c r="A37" s="353"/>
      <c r="B37" s="353"/>
      <c r="C37" s="353"/>
      <c r="D37" s="353"/>
      <c r="E37" s="353"/>
      <c r="F37" s="353"/>
      <c r="G37" s="353"/>
      <c r="H37" s="343" t="s">
        <v>1552</v>
      </c>
      <c r="I37" s="344">
        <v>430000</v>
      </c>
      <c r="J37" s="344">
        <v>485000</v>
      </c>
      <c r="K37" s="344">
        <v>485000</v>
      </c>
      <c r="L37" s="339">
        <f t="shared" si="6"/>
        <v>1</v>
      </c>
      <c r="M37" s="344">
        <v>84000</v>
      </c>
      <c r="N37" s="339">
        <f t="shared" si="7"/>
        <v>4.7738095238095237</v>
      </c>
    </row>
    <row r="38" spans="1:14" s="326" customFormat="1" ht="33" customHeight="1">
      <c r="A38" s="353"/>
      <c r="B38" s="353"/>
      <c r="C38" s="353"/>
      <c r="D38" s="353"/>
      <c r="E38" s="353"/>
      <c r="F38" s="353"/>
      <c r="G38" s="353"/>
      <c r="H38" s="343" t="s">
        <v>1553</v>
      </c>
      <c r="I38" s="344">
        <v>20829</v>
      </c>
      <c r="J38" s="344">
        <v>30824</v>
      </c>
      <c r="K38" s="344">
        <v>17483</v>
      </c>
      <c r="L38" s="339">
        <f t="shared" si="6"/>
        <v>0.5671879055281599</v>
      </c>
      <c r="M38" s="344">
        <v>17046</v>
      </c>
      <c r="N38" s="339">
        <f t="shared" si="7"/>
        <v>2.5636512964918534E-2</v>
      </c>
    </row>
    <row r="39" spans="1:14" ht="33" customHeight="1">
      <c r="A39" s="359"/>
      <c r="B39" s="359"/>
      <c r="C39" s="359"/>
      <c r="D39" s="359"/>
      <c r="E39" s="359"/>
      <c r="F39" s="359"/>
      <c r="G39" s="359"/>
      <c r="H39" s="343" t="s">
        <v>1554</v>
      </c>
      <c r="I39" s="344"/>
      <c r="J39" s="344"/>
      <c r="K39" s="344">
        <v>10707</v>
      </c>
      <c r="L39" s="339"/>
      <c r="M39" s="344">
        <v>12990</v>
      </c>
      <c r="N39" s="339">
        <f t="shared" si="7"/>
        <v>-0.17575057736720556</v>
      </c>
    </row>
    <row r="40" spans="1:14" ht="33" customHeight="1">
      <c r="A40" s="359"/>
      <c r="B40" s="359"/>
      <c r="C40" s="359"/>
      <c r="D40" s="359"/>
      <c r="E40" s="359"/>
      <c r="F40" s="359"/>
      <c r="G40" s="359"/>
      <c r="H40" s="343" t="s">
        <v>1555</v>
      </c>
      <c r="I40" s="344"/>
      <c r="J40" s="344"/>
      <c r="K40" s="344">
        <v>6776</v>
      </c>
      <c r="L40" s="339"/>
      <c r="M40" s="344">
        <v>4056</v>
      </c>
      <c r="N40" s="339">
        <f t="shared" si="7"/>
        <v>0.67061143984220917</v>
      </c>
    </row>
    <row r="41" spans="1:14" ht="33" customHeight="1">
      <c r="A41" s="359"/>
      <c r="B41" s="359"/>
      <c r="C41" s="359"/>
      <c r="D41" s="359"/>
      <c r="E41" s="359"/>
      <c r="F41" s="359"/>
      <c r="G41" s="359"/>
      <c r="H41" s="343" t="s">
        <v>1556</v>
      </c>
      <c r="I41" s="344">
        <v>43062</v>
      </c>
      <c r="J41" s="344">
        <v>42925</v>
      </c>
      <c r="K41" s="344">
        <v>33063</v>
      </c>
      <c r="L41" s="339">
        <f t="shared" ref="L41:L49" si="8">K41/J41</f>
        <v>0.77025043680838667</v>
      </c>
      <c r="M41" s="344">
        <v>26307</v>
      </c>
      <c r="N41" s="339">
        <f t="shared" si="7"/>
        <v>0.25681377580111753</v>
      </c>
    </row>
    <row r="42" spans="1:14" ht="33" customHeight="1">
      <c r="A42" s="359"/>
      <c r="B42" s="359"/>
      <c r="C42" s="359"/>
      <c r="D42" s="359"/>
      <c r="E42" s="359"/>
      <c r="F42" s="359"/>
      <c r="G42" s="359"/>
      <c r="H42" s="343" t="s">
        <v>1557</v>
      </c>
      <c r="I42" s="344"/>
      <c r="J42" s="344"/>
      <c r="K42" s="344">
        <v>14725</v>
      </c>
      <c r="L42" s="339"/>
      <c r="M42" s="344">
        <v>12566</v>
      </c>
      <c r="N42" s="339">
        <f t="shared" si="7"/>
        <v>0.17181282826675148</v>
      </c>
    </row>
    <row r="43" spans="1:14" ht="33" customHeight="1">
      <c r="A43" s="359"/>
      <c r="B43" s="359"/>
      <c r="C43" s="359"/>
      <c r="D43" s="359"/>
      <c r="E43" s="359"/>
      <c r="F43" s="359"/>
      <c r="G43" s="359"/>
      <c r="H43" s="343" t="s">
        <v>1558</v>
      </c>
      <c r="I43" s="344"/>
      <c r="J43" s="344"/>
      <c r="K43" s="344">
        <v>17162</v>
      </c>
      <c r="L43" s="339"/>
      <c r="M43" s="344">
        <v>13256</v>
      </c>
      <c r="N43" s="339">
        <f t="shared" si="7"/>
        <v>0.29465902232951113</v>
      </c>
    </row>
    <row r="44" spans="1:14" ht="33" customHeight="1">
      <c r="A44" s="359"/>
      <c r="B44" s="359"/>
      <c r="C44" s="359"/>
      <c r="D44" s="359"/>
      <c r="E44" s="359"/>
      <c r="F44" s="359"/>
      <c r="G44" s="359"/>
      <c r="H44" s="343" t="s">
        <v>1559</v>
      </c>
      <c r="I44" s="344"/>
      <c r="J44" s="344"/>
      <c r="K44" s="344">
        <v>1128</v>
      </c>
      <c r="L44" s="339"/>
      <c r="M44" s="344">
        <v>485</v>
      </c>
      <c r="N44" s="339">
        <f t="shared" si="7"/>
        <v>1.3257731958762888</v>
      </c>
    </row>
    <row r="45" spans="1:14" ht="33" customHeight="1">
      <c r="A45" s="359"/>
      <c r="B45" s="359"/>
      <c r="C45" s="359"/>
      <c r="D45" s="359"/>
      <c r="E45" s="359"/>
      <c r="F45" s="359"/>
      <c r="G45" s="359"/>
      <c r="H45" s="334" t="s">
        <v>1560</v>
      </c>
      <c r="I45" s="340">
        <v>11153</v>
      </c>
      <c r="J45" s="340">
        <v>14243</v>
      </c>
      <c r="K45" s="340">
        <v>14243</v>
      </c>
      <c r="L45" s="336">
        <f t="shared" si="8"/>
        <v>1</v>
      </c>
      <c r="M45" s="340">
        <v>7640</v>
      </c>
      <c r="N45" s="336"/>
    </row>
    <row r="46" spans="1:14" ht="33" customHeight="1">
      <c r="A46" s="359"/>
      <c r="B46" s="359"/>
      <c r="C46" s="359"/>
      <c r="D46" s="359"/>
      <c r="E46" s="359"/>
      <c r="F46" s="359"/>
      <c r="G46" s="359"/>
      <c r="H46" s="343" t="s">
        <v>1561</v>
      </c>
      <c r="I46" s="344">
        <v>7640</v>
      </c>
      <c r="J46" s="344">
        <v>7640</v>
      </c>
      <c r="K46" s="344">
        <v>7640</v>
      </c>
      <c r="L46" s="339">
        <f t="shared" si="8"/>
        <v>1</v>
      </c>
      <c r="M46" s="344">
        <v>7640</v>
      </c>
      <c r="N46" s="339"/>
    </row>
    <row r="47" spans="1:14" ht="33" customHeight="1">
      <c r="A47" s="359"/>
      <c r="B47" s="359"/>
      <c r="C47" s="359"/>
      <c r="D47" s="359"/>
      <c r="E47" s="359"/>
      <c r="F47" s="359"/>
      <c r="G47" s="359"/>
      <c r="H47" s="343" t="s">
        <v>1562</v>
      </c>
      <c r="I47" s="344">
        <v>7640</v>
      </c>
      <c r="J47" s="344">
        <v>7640</v>
      </c>
      <c r="K47" s="344">
        <v>7640</v>
      </c>
      <c r="L47" s="339">
        <f t="shared" si="8"/>
        <v>1</v>
      </c>
      <c r="M47" s="344">
        <v>7640</v>
      </c>
      <c r="N47" s="339"/>
    </row>
    <row r="48" spans="1:14" ht="33" customHeight="1">
      <c r="A48" s="359"/>
      <c r="B48" s="359"/>
      <c r="C48" s="359"/>
      <c r="D48" s="359"/>
      <c r="E48" s="359"/>
      <c r="F48" s="359"/>
      <c r="G48" s="359"/>
      <c r="H48" s="334" t="s">
        <v>1563</v>
      </c>
      <c r="I48" s="340">
        <v>1000</v>
      </c>
      <c r="J48" s="340">
        <v>558</v>
      </c>
      <c r="K48" s="340">
        <v>558</v>
      </c>
      <c r="L48" s="336">
        <f t="shared" si="8"/>
        <v>1</v>
      </c>
      <c r="M48" s="340">
        <v>178</v>
      </c>
      <c r="N48" s="336">
        <f t="shared" ref="N48:N54" si="9">K48/M48-1</f>
        <v>2.1348314606741572</v>
      </c>
    </row>
    <row r="49" spans="1:14" ht="33" customHeight="1">
      <c r="A49" s="359"/>
      <c r="B49" s="359"/>
      <c r="C49" s="359"/>
      <c r="D49" s="359"/>
      <c r="E49" s="359"/>
      <c r="F49" s="359"/>
      <c r="G49" s="359"/>
      <c r="H49" s="343" t="s">
        <v>1564</v>
      </c>
      <c r="I49" s="344"/>
      <c r="J49" s="346">
        <v>178</v>
      </c>
      <c r="K49" s="344">
        <v>558</v>
      </c>
      <c r="L49" s="339">
        <f t="shared" si="8"/>
        <v>3.1348314606741572</v>
      </c>
      <c r="M49" s="344">
        <v>178</v>
      </c>
      <c r="N49" s="339">
        <f t="shared" si="9"/>
        <v>2.1348314606741572</v>
      </c>
    </row>
    <row r="50" spans="1:14" ht="33" customHeight="1">
      <c r="A50" s="359"/>
      <c r="B50" s="359"/>
      <c r="C50" s="359"/>
      <c r="D50" s="359"/>
      <c r="E50" s="359"/>
      <c r="F50" s="359"/>
      <c r="G50" s="359"/>
      <c r="H50" s="343" t="s">
        <v>1565</v>
      </c>
      <c r="I50" s="344"/>
      <c r="J50" s="344"/>
      <c r="K50" s="344">
        <v>178</v>
      </c>
      <c r="L50" s="339"/>
      <c r="M50" s="344">
        <v>178</v>
      </c>
      <c r="N50" s="339"/>
    </row>
    <row r="51" spans="1:14" ht="33" customHeight="1">
      <c r="A51" s="348" t="s">
        <v>1566</v>
      </c>
      <c r="B51" s="381">
        <f>SUM(B4:B9,B15,B18,B19,B21,B22)</f>
        <v>7648404</v>
      </c>
      <c r="C51" s="381">
        <f>SUM(C4:C9,C15,C18,C19,C21,C22)</f>
        <v>9809404</v>
      </c>
      <c r="D51" s="381">
        <f>SUM(D4:D9,D15,D18,D19,D21,D22)</f>
        <v>9936734</v>
      </c>
      <c r="E51" s="369">
        <f>D51/C51</f>
        <v>1.0129804012557746</v>
      </c>
      <c r="F51" s="381">
        <f>SUM(F4:F9,F15,F18,F19,F21,F22)</f>
        <v>9625326</v>
      </c>
      <c r="G51" s="369">
        <f t="shared" ref="G51:G57" si="10">D51/F51-1</f>
        <v>3.2352982122371809E-2</v>
      </c>
      <c r="H51" s="347" t="s">
        <v>1567</v>
      </c>
      <c r="I51" s="346"/>
      <c r="J51" s="346"/>
      <c r="K51" s="346"/>
      <c r="L51" s="339"/>
      <c r="M51" s="346"/>
      <c r="N51" s="339"/>
    </row>
    <row r="52" spans="1:14" ht="33" customHeight="1">
      <c r="A52" s="382" t="s">
        <v>81</v>
      </c>
      <c r="B52" s="371">
        <f>SUM(B53:B58)</f>
        <v>2651154</v>
      </c>
      <c r="C52" s="371">
        <f>SUM(C53:C58)</f>
        <v>7409129</v>
      </c>
      <c r="D52" s="371">
        <f>SUM(D53:D58)</f>
        <v>7475713</v>
      </c>
      <c r="E52" s="369">
        <f>D52/C52</f>
        <v>1.0089867513441864</v>
      </c>
      <c r="F52" s="371">
        <f>SUM(F53:F58)</f>
        <v>4565432</v>
      </c>
      <c r="G52" s="369">
        <f t="shared" si="10"/>
        <v>0.6374601571110905</v>
      </c>
      <c r="H52" s="348" t="s">
        <v>1568</v>
      </c>
      <c r="I52" s="340">
        <f>SUM(I4,I7,I29,I36,I45,I48)</f>
        <v>3525233</v>
      </c>
      <c r="J52" s="340">
        <f>SUM(J4,J7,J29,J36,J45,J48)</f>
        <v>4948127</v>
      </c>
      <c r="K52" s="340">
        <f>SUM(K4,K7,K29,K36,K45,K48)</f>
        <v>3505598</v>
      </c>
      <c r="L52" s="336">
        <f>K52/J52</f>
        <v>0.70846968964216162</v>
      </c>
      <c r="M52" s="340">
        <f>SUM(M4,M7,M29,M36,M45,M48)</f>
        <v>2130393</v>
      </c>
      <c r="N52" s="336">
        <f t="shared" si="9"/>
        <v>0.64551704779352925</v>
      </c>
    </row>
    <row r="53" spans="1:14" ht="33" customHeight="1">
      <c r="A53" s="383" t="s">
        <v>1569</v>
      </c>
      <c r="B53" s="374">
        <v>93781</v>
      </c>
      <c r="C53" s="374">
        <v>62100</v>
      </c>
      <c r="D53" s="374">
        <v>62100</v>
      </c>
      <c r="E53" s="375">
        <f>D53/C53</f>
        <v>1</v>
      </c>
      <c r="F53" s="374">
        <v>58624</v>
      </c>
      <c r="G53" s="375">
        <f t="shared" si="10"/>
        <v>5.929312227074246E-2</v>
      </c>
      <c r="H53" s="349" t="s">
        <v>82</v>
      </c>
      <c r="I53" s="340">
        <v>6774325</v>
      </c>
      <c r="J53" s="340">
        <f>SUM(J54:J58)</f>
        <v>12270406</v>
      </c>
      <c r="K53" s="340">
        <f>SUM(K54:K58)</f>
        <v>13906849</v>
      </c>
      <c r="L53" s="336">
        <f>K53/J53</f>
        <v>1.1333650247595719</v>
      </c>
      <c r="M53" s="340">
        <f>SUM(M54:M58)</f>
        <v>12060365</v>
      </c>
      <c r="N53" s="336">
        <f t="shared" si="9"/>
        <v>0.15310349230723941</v>
      </c>
    </row>
    <row r="54" spans="1:14" ht="33" customHeight="1">
      <c r="A54" s="383" t="s">
        <v>1570</v>
      </c>
      <c r="B54" s="374"/>
      <c r="C54" s="374"/>
      <c r="D54" s="374"/>
      <c r="E54" s="375"/>
      <c r="F54" s="374">
        <v>103</v>
      </c>
      <c r="G54" s="375">
        <f t="shared" si="10"/>
        <v>-1</v>
      </c>
      <c r="H54" s="350" t="s">
        <v>1571</v>
      </c>
      <c r="I54" s="351">
        <v>4040689</v>
      </c>
      <c r="J54" s="351">
        <f>4040689+2564000</f>
        <v>6604689</v>
      </c>
      <c r="K54" s="351">
        <v>6954799</v>
      </c>
      <c r="L54" s="339">
        <f>K54/J54</f>
        <v>1.0530093089924446</v>
      </c>
      <c r="M54" s="351">
        <v>4698322</v>
      </c>
      <c r="N54" s="339">
        <f t="shared" si="9"/>
        <v>0.48027295702593387</v>
      </c>
    </row>
    <row r="55" spans="1:14" ht="33" customHeight="1">
      <c r="A55" s="383" t="s">
        <v>1572</v>
      </c>
      <c r="B55" s="374">
        <v>1297373</v>
      </c>
      <c r="C55" s="374">
        <v>4317029</v>
      </c>
      <c r="D55" s="374">
        <v>4317029</v>
      </c>
      <c r="E55" s="375">
        <f>D55/C55</f>
        <v>1</v>
      </c>
      <c r="F55" s="374">
        <v>4104701</v>
      </c>
      <c r="G55" s="375">
        <f t="shared" si="10"/>
        <v>5.1728006497915535E-2</v>
      </c>
      <c r="H55" s="352" t="s">
        <v>1573</v>
      </c>
      <c r="I55" s="353"/>
      <c r="J55" s="351"/>
      <c r="K55" s="351"/>
      <c r="L55" s="339"/>
      <c r="M55" s="351"/>
      <c r="N55" s="339"/>
    </row>
    <row r="56" spans="1:14" ht="33" customHeight="1">
      <c r="A56" s="383" t="s">
        <v>1574</v>
      </c>
      <c r="B56" s="374">
        <v>1260000</v>
      </c>
      <c r="C56" s="374">
        <v>3030000</v>
      </c>
      <c r="D56" s="374">
        <v>3030000</v>
      </c>
      <c r="E56" s="375">
        <f>D56/C56</f>
        <v>1</v>
      </c>
      <c r="F56" s="374">
        <v>394000</v>
      </c>
      <c r="G56" s="375">
        <f t="shared" si="10"/>
        <v>6.6903553299492389</v>
      </c>
      <c r="H56" s="354" t="s">
        <v>1575</v>
      </c>
      <c r="I56" s="355">
        <v>1894444</v>
      </c>
      <c r="J56" s="355">
        <f>1894444+167000</f>
        <v>2061444</v>
      </c>
      <c r="K56" s="355">
        <v>2089797</v>
      </c>
      <c r="L56" s="356">
        <f>K56/J56</f>
        <v>1.0137539511138793</v>
      </c>
      <c r="M56" s="355">
        <v>2735013</v>
      </c>
      <c r="N56" s="356">
        <f>K56/M56-1</f>
        <v>-0.23590966478038677</v>
      </c>
    </row>
    <row r="57" spans="1:14" ht="33" customHeight="1">
      <c r="A57" s="383" t="s">
        <v>1576</v>
      </c>
      <c r="B57" s="374"/>
      <c r="C57" s="374"/>
      <c r="D57" s="374">
        <v>66584</v>
      </c>
      <c r="E57" s="375"/>
      <c r="F57" s="374">
        <v>8004</v>
      </c>
      <c r="G57" s="384">
        <f t="shared" si="10"/>
        <v>7.3188405797101446</v>
      </c>
      <c r="H57" s="352" t="s">
        <v>1577</v>
      </c>
      <c r="I57" s="357">
        <v>735000</v>
      </c>
      <c r="J57" s="351">
        <v>2505000</v>
      </c>
      <c r="K57" s="351">
        <v>2505000</v>
      </c>
      <c r="L57" s="358"/>
      <c r="M57" s="351">
        <v>310000</v>
      </c>
      <c r="N57" s="359"/>
    </row>
    <row r="58" spans="1:14" ht="33" customHeight="1">
      <c r="A58" s="385" t="s">
        <v>1578</v>
      </c>
      <c r="B58" s="386"/>
      <c r="C58" s="386"/>
      <c r="D58" s="386"/>
      <c r="E58" s="375"/>
      <c r="F58" s="386"/>
      <c r="G58" s="375"/>
      <c r="H58" s="360" t="s">
        <v>1579</v>
      </c>
      <c r="I58" s="361">
        <v>104192</v>
      </c>
      <c r="J58" s="361">
        <v>1099273</v>
      </c>
      <c r="K58" s="351">
        <v>2357253</v>
      </c>
      <c r="L58" s="362">
        <f>K58/J58</f>
        <v>2.1443745093348059</v>
      </c>
      <c r="M58" s="351">
        <v>4317030</v>
      </c>
      <c r="N58" s="363">
        <f>K58/M58-1</f>
        <v>-0.45396418370963376</v>
      </c>
    </row>
    <row r="59" spans="1:14" ht="33" customHeight="1">
      <c r="A59" s="348" t="s">
        <v>1580</v>
      </c>
      <c r="B59" s="381">
        <f>B51+B52</f>
        <v>10299558</v>
      </c>
      <c r="C59" s="381">
        <f>C51+C52</f>
        <v>17218533</v>
      </c>
      <c r="D59" s="381">
        <f>D51+D52</f>
        <v>17412447</v>
      </c>
      <c r="E59" s="369">
        <f>D59/C59</f>
        <v>1.0112619350324443</v>
      </c>
      <c r="F59" s="381">
        <f>F51+F52</f>
        <v>14190758</v>
      </c>
      <c r="G59" s="369">
        <f>D59/F59-1</f>
        <v>0.22702726661958428</v>
      </c>
      <c r="H59" s="348" t="s">
        <v>1581</v>
      </c>
      <c r="I59" s="340">
        <f>I52+I53</f>
        <v>10299558</v>
      </c>
      <c r="J59" s="364">
        <f>J52+J53</f>
        <v>17218533</v>
      </c>
      <c r="K59" s="364">
        <f>K52+K53</f>
        <v>17412447</v>
      </c>
      <c r="L59" s="336">
        <f>K59/J59</f>
        <v>1.0112619350324443</v>
      </c>
      <c r="M59" s="364">
        <f>M52+M53</f>
        <v>14190758</v>
      </c>
      <c r="N59" s="336">
        <f>K59/M59-1</f>
        <v>0.22702726661958428</v>
      </c>
    </row>
    <row r="60" spans="1:14" ht="33" customHeight="1"/>
    <row r="61" spans="1:14" ht="33" customHeight="1"/>
    <row r="62" spans="1:14" ht="33" customHeight="1"/>
    <row r="63" spans="1:14" ht="33" customHeight="1"/>
    <row r="64" spans="1:1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sheetData>
  <mergeCells count="1">
    <mergeCell ref="A1:N1"/>
  </mergeCells>
  <phoneticPr fontId="68" type="noConversion"/>
  <printOptions horizontalCentered="1"/>
  <pageMargins left="0" right="0" top="0.97986111111111107" bottom="0.97986111111111107" header="0.50763888888888886" footer="0.50763888888888886"/>
  <pageSetup paperSize="8" scale="89" fitToHeight="0" orientation="landscape" r:id="rId1"/>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IO54"/>
  <sheetViews>
    <sheetView topLeftCell="A19" zoomScaleSheetLayoutView="100" workbookViewId="0">
      <selection activeCell="K27" sqref="K27"/>
    </sheetView>
  </sheetViews>
  <sheetFormatPr defaultColWidth="8.75" defaultRowHeight="14.25"/>
  <cols>
    <col min="1" max="1" width="21.875" style="325" customWidth="1"/>
    <col min="2" max="7" width="14.125" style="325" customWidth="1"/>
    <col min="8" max="8" width="14.375" style="325" customWidth="1"/>
    <col min="9" max="249" width="8.75" style="325"/>
  </cols>
  <sheetData>
    <row r="1" spans="1:7" s="325" customFormat="1" ht="33" customHeight="1">
      <c r="A1" s="606" t="s">
        <v>1582</v>
      </c>
      <c r="B1" s="606"/>
      <c r="C1" s="606"/>
      <c r="D1" s="606"/>
      <c r="E1" s="606"/>
      <c r="F1" s="606"/>
      <c r="G1" s="606"/>
    </row>
    <row r="2" spans="1:7" s="325" customFormat="1" ht="21" customHeight="1">
      <c r="A2" s="365"/>
      <c r="B2" s="365"/>
      <c r="C2" s="365"/>
      <c r="D2" s="365"/>
      <c r="E2" s="365"/>
      <c r="F2" s="365"/>
      <c r="G2" s="330" t="s">
        <v>21</v>
      </c>
    </row>
    <row r="3" spans="1:7" s="326" customFormat="1" ht="39" customHeight="1">
      <c r="A3" s="366" t="s">
        <v>1500</v>
      </c>
      <c r="B3" s="333" t="s">
        <v>23</v>
      </c>
      <c r="C3" s="333" t="s">
        <v>24</v>
      </c>
      <c r="D3" s="333" t="s">
        <v>25</v>
      </c>
      <c r="E3" s="333" t="s">
        <v>1501</v>
      </c>
      <c r="F3" s="333" t="s">
        <v>26</v>
      </c>
      <c r="G3" s="333" t="s">
        <v>1502</v>
      </c>
    </row>
    <row r="4" spans="1:7" s="326" customFormat="1" ht="33" customHeight="1">
      <c r="A4" s="367" t="s">
        <v>1503</v>
      </c>
      <c r="B4" s="368">
        <v>11800</v>
      </c>
      <c r="C4" s="368">
        <v>11800</v>
      </c>
      <c r="D4" s="368">
        <v>11033</v>
      </c>
      <c r="E4" s="369">
        <v>0.93500000000000005</v>
      </c>
      <c r="F4" s="368">
        <v>10928</v>
      </c>
      <c r="G4" s="369">
        <v>9.6083455344069257E-3</v>
      </c>
    </row>
    <row r="5" spans="1:7" s="326" customFormat="1" ht="33" customHeight="1">
      <c r="A5" s="367" t="s">
        <v>1505</v>
      </c>
      <c r="B5" s="368"/>
      <c r="C5" s="368"/>
      <c r="D5" s="368"/>
      <c r="E5" s="369"/>
      <c r="F5" s="368"/>
      <c r="G5" s="369"/>
    </row>
    <row r="6" spans="1:7" s="326" customFormat="1" ht="33" customHeight="1">
      <c r="A6" s="370" t="s">
        <v>1507</v>
      </c>
      <c r="B6" s="371"/>
      <c r="C6" s="371"/>
      <c r="D6" s="371"/>
      <c r="E6" s="369"/>
      <c r="F6" s="371"/>
      <c r="G6" s="369"/>
    </row>
    <row r="7" spans="1:7" s="326" customFormat="1" ht="33" customHeight="1">
      <c r="A7" s="370" t="s">
        <v>1509</v>
      </c>
      <c r="B7" s="371">
        <v>432326</v>
      </c>
      <c r="C7" s="371">
        <v>432326</v>
      </c>
      <c r="D7" s="371">
        <v>542328</v>
      </c>
      <c r="E7" s="369">
        <v>1.2544422495986824</v>
      </c>
      <c r="F7" s="371">
        <v>369604</v>
      </c>
      <c r="G7" s="369">
        <v>0.4673217822317941</v>
      </c>
    </row>
    <row r="8" spans="1:7" s="326" customFormat="1" ht="33" customHeight="1">
      <c r="A8" s="370" t="s">
        <v>1511</v>
      </c>
      <c r="B8" s="371">
        <v>1500</v>
      </c>
      <c r="C8" s="371">
        <v>1500</v>
      </c>
      <c r="D8" s="371"/>
      <c r="E8" s="369">
        <v>0</v>
      </c>
      <c r="F8" s="371"/>
      <c r="G8" s="369"/>
    </row>
    <row r="9" spans="1:7" s="326" customFormat="1" ht="33" customHeight="1">
      <c r="A9" s="372" t="s">
        <v>1513</v>
      </c>
      <c r="B9" s="368">
        <v>6967673</v>
      </c>
      <c r="C9" s="368">
        <v>9125673</v>
      </c>
      <c r="D9" s="368">
        <v>9138134</v>
      </c>
      <c r="E9" s="369">
        <v>1.0013654883316552</v>
      </c>
      <c r="F9" s="368">
        <v>8982098</v>
      </c>
      <c r="G9" s="369">
        <v>1.7371887948673059E-2</v>
      </c>
    </row>
    <row r="10" spans="1:7" s="326" customFormat="1" ht="33" customHeight="1">
      <c r="A10" s="373" t="s">
        <v>1515</v>
      </c>
      <c r="B10" s="374"/>
      <c r="C10" s="374"/>
      <c r="D10" s="374">
        <v>8687214</v>
      </c>
      <c r="E10" s="375"/>
      <c r="F10" s="374">
        <v>7511706</v>
      </c>
      <c r="G10" s="375">
        <v>0.15649015017360912</v>
      </c>
    </row>
    <row r="11" spans="1:7" s="326" customFormat="1" ht="33" customHeight="1">
      <c r="A11" s="373" t="s">
        <v>1517</v>
      </c>
      <c r="B11" s="374"/>
      <c r="C11" s="374"/>
      <c r="D11" s="374">
        <v>380725</v>
      </c>
      <c r="E11" s="375"/>
      <c r="F11" s="374">
        <v>1404831</v>
      </c>
      <c r="G11" s="375">
        <v>-0.72898875380739747</v>
      </c>
    </row>
    <row r="12" spans="1:7" s="326" customFormat="1" ht="33" customHeight="1">
      <c r="A12" s="373" t="s">
        <v>1519</v>
      </c>
      <c r="B12" s="374"/>
      <c r="C12" s="374"/>
      <c r="D12" s="374"/>
      <c r="E12" s="375"/>
      <c r="F12" s="374"/>
      <c r="G12" s="375"/>
    </row>
    <row r="13" spans="1:7" s="326" customFormat="1" ht="33" customHeight="1">
      <c r="A13" s="337" t="s">
        <v>1521</v>
      </c>
      <c r="B13" s="376"/>
      <c r="C13" s="376"/>
      <c r="D13" s="376">
        <v>-23384</v>
      </c>
      <c r="E13" s="375"/>
      <c r="F13" s="376">
        <v>-27361</v>
      </c>
      <c r="G13" s="375">
        <v>-0.14535287452943968</v>
      </c>
    </row>
    <row r="14" spans="1:7" s="326" customFormat="1" ht="33" customHeight="1">
      <c r="A14" s="373" t="s">
        <v>1523</v>
      </c>
      <c r="B14" s="374"/>
      <c r="C14" s="374"/>
      <c r="D14" s="374">
        <v>93579</v>
      </c>
      <c r="E14" s="375"/>
      <c r="F14" s="374">
        <v>92922</v>
      </c>
      <c r="G14" s="375">
        <v>7.0704461806676555E-3</v>
      </c>
    </row>
    <row r="15" spans="1:7" s="326" customFormat="1" ht="33" customHeight="1">
      <c r="A15" s="370" t="s">
        <v>1525</v>
      </c>
      <c r="B15" s="371">
        <v>70597</v>
      </c>
      <c r="C15" s="371">
        <v>70597</v>
      </c>
      <c r="D15" s="371">
        <v>67253</v>
      </c>
      <c r="E15" s="369">
        <v>0.95263254812527443</v>
      </c>
      <c r="F15" s="371">
        <v>82031</v>
      </c>
      <c r="G15" s="369">
        <v>-0.18015140617571401</v>
      </c>
    </row>
    <row r="16" spans="1:7" s="326" customFormat="1" ht="33" customHeight="1">
      <c r="A16" s="373" t="s">
        <v>1527</v>
      </c>
      <c r="B16" s="374">
        <v>52244</v>
      </c>
      <c r="C16" s="374"/>
      <c r="D16" s="374">
        <v>47021</v>
      </c>
      <c r="E16" s="375"/>
      <c r="F16" s="374">
        <v>59835</v>
      </c>
      <c r="G16" s="375">
        <v>-0.21415559455168376</v>
      </c>
    </row>
    <row r="17" spans="1:7" s="326" customFormat="1" ht="33" customHeight="1">
      <c r="A17" s="373" t="s">
        <v>1529</v>
      </c>
      <c r="B17" s="374">
        <v>18353</v>
      </c>
      <c r="C17" s="374"/>
      <c r="D17" s="374">
        <v>20232</v>
      </c>
      <c r="E17" s="375"/>
      <c r="F17" s="374">
        <v>22196</v>
      </c>
      <c r="G17" s="375">
        <v>-8.8484411605694757E-2</v>
      </c>
    </row>
    <row r="18" spans="1:7" s="326" customFormat="1" ht="33" customHeight="1">
      <c r="A18" s="377" t="s">
        <v>1531</v>
      </c>
      <c r="B18" s="371">
        <v>130000</v>
      </c>
      <c r="C18" s="371">
        <v>130000</v>
      </c>
      <c r="D18" s="371">
        <v>148207</v>
      </c>
      <c r="E18" s="369">
        <v>1.1400538461538461</v>
      </c>
      <c r="F18" s="371">
        <v>149510</v>
      </c>
      <c r="G18" s="369">
        <v>-8.7151361112969283E-3</v>
      </c>
    </row>
    <row r="19" spans="1:7" s="326" customFormat="1" ht="33" customHeight="1">
      <c r="A19" s="378" t="s">
        <v>1533</v>
      </c>
      <c r="B19" s="368">
        <v>22355</v>
      </c>
      <c r="C19" s="368">
        <v>22355</v>
      </c>
      <c r="D19" s="368">
        <v>15003</v>
      </c>
      <c r="E19" s="369">
        <v>0.67112502795795126</v>
      </c>
      <c r="F19" s="368">
        <v>24413</v>
      </c>
      <c r="G19" s="369">
        <v>-0.3854503748003113</v>
      </c>
    </row>
    <row r="20" spans="1:7" s="326" customFormat="1" ht="33" customHeight="1">
      <c r="A20" s="379" t="s">
        <v>1534</v>
      </c>
      <c r="B20" s="376">
        <v>21905</v>
      </c>
      <c r="C20" s="376"/>
      <c r="D20" s="376">
        <v>15003</v>
      </c>
      <c r="E20" s="375"/>
      <c r="F20" s="376">
        <v>24413</v>
      </c>
      <c r="G20" s="375">
        <v>-0.3854503748003113</v>
      </c>
    </row>
    <row r="21" spans="1:7" s="326" customFormat="1" ht="33" customHeight="1">
      <c r="A21" s="378" t="s">
        <v>1536</v>
      </c>
      <c r="B21" s="371">
        <v>12153</v>
      </c>
      <c r="C21" s="371">
        <v>15153</v>
      </c>
      <c r="D21" s="371">
        <v>14776</v>
      </c>
      <c r="E21" s="369">
        <v>0.97512043819705674</v>
      </c>
      <c r="F21" s="371">
        <v>7640</v>
      </c>
      <c r="G21" s="369"/>
    </row>
    <row r="22" spans="1:7" s="326" customFormat="1" ht="33" customHeight="1">
      <c r="A22" s="380" t="s">
        <v>1538</v>
      </c>
      <c r="B22" s="371"/>
      <c r="C22" s="371"/>
      <c r="D22" s="371"/>
      <c r="E22" s="369"/>
      <c r="F22" s="371">
        <v>-898</v>
      </c>
      <c r="G22" s="369">
        <v>-1</v>
      </c>
    </row>
    <row r="23" spans="1:7" s="325" customFormat="1" ht="33" customHeight="1">
      <c r="A23" s="348" t="s">
        <v>1566</v>
      </c>
      <c r="B23" s="381">
        <v>7648404</v>
      </c>
      <c r="C23" s="381">
        <v>9809404</v>
      </c>
      <c r="D23" s="381">
        <v>9936734</v>
      </c>
      <c r="E23" s="369">
        <v>1.0129804012557746</v>
      </c>
      <c r="F23" s="381">
        <v>9625326</v>
      </c>
      <c r="G23" s="369">
        <v>3.2352982122371809E-2</v>
      </c>
    </row>
    <row r="24" spans="1:7" s="325" customFormat="1" ht="33" customHeight="1">
      <c r="A24" s="382" t="s">
        <v>81</v>
      </c>
      <c r="B24" s="371">
        <v>2651154</v>
      </c>
      <c r="C24" s="371">
        <v>7409129</v>
      </c>
      <c r="D24" s="371">
        <v>7475713</v>
      </c>
      <c r="E24" s="369">
        <v>1.0089867513441864</v>
      </c>
      <c r="F24" s="371">
        <v>4565432</v>
      </c>
      <c r="G24" s="369">
        <v>0.6374601571110905</v>
      </c>
    </row>
    <row r="25" spans="1:7" s="325" customFormat="1" ht="33" customHeight="1">
      <c r="A25" s="383" t="s">
        <v>1569</v>
      </c>
      <c r="B25" s="374">
        <v>93781</v>
      </c>
      <c r="C25" s="374">
        <v>62100</v>
      </c>
      <c r="D25" s="374">
        <v>62100</v>
      </c>
      <c r="E25" s="375">
        <v>1</v>
      </c>
      <c r="F25" s="374">
        <v>58624</v>
      </c>
      <c r="G25" s="375">
        <v>5.929312227074246E-2</v>
      </c>
    </row>
    <row r="26" spans="1:7" s="325" customFormat="1" ht="33" customHeight="1">
      <c r="A26" s="383" t="s">
        <v>1570</v>
      </c>
      <c r="B26" s="374"/>
      <c r="C26" s="374"/>
      <c r="D26" s="374"/>
      <c r="E26" s="375"/>
      <c r="F26" s="374">
        <v>103</v>
      </c>
      <c r="G26" s="375">
        <v>-1</v>
      </c>
    </row>
    <row r="27" spans="1:7" s="325" customFormat="1" ht="33" customHeight="1">
      <c r="A27" s="383" t="s">
        <v>1572</v>
      </c>
      <c r="B27" s="374">
        <v>1297373</v>
      </c>
      <c r="C27" s="374">
        <v>4317029</v>
      </c>
      <c r="D27" s="374">
        <v>4317029</v>
      </c>
      <c r="E27" s="375">
        <v>1</v>
      </c>
      <c r="F27" s="374">
        <v>4104701</v>
      </c>
      <c r="G27" s="375">
        <v>5.1728006497915535E-2</v>
      </c>
    </row>
    <row r="28" spans="1:7" s="325" customFormat="1" ht="33" customHeight="1">
      <c r="A28" s="383" t="s">
        <v>1574</v>
      </c>
      <c r="B28" s="374">
        <v>1260000</v>
      </c>
      <c r="C28" s="374">
        <v>3030000</v>
      </c>
      <c r="D28" s="374">
        <v>3030000</v>
      </c>
      <c r="E28" s="375">
        <v>1</v>
      </c>
      <c r="F28" s="374">
        <v>394000</v>
      </c>
      <c r="G28" s="375">
        <v>6.6903553299492389</v>
      </c>
    </row>
    <row r="29" spans="1:7" s="325" customFormat="1" ht="33" customHeight="1">
      <c r="A29" s="383" t="s">
        <v>1576</v>
      </c>
      <c r="B29" s="374"/>
      <c r="C29" s="374"/>
      <c r="D29" s="374">
        <v>66584</v>
      </c>
      <c r="E29" s="375"/>
      <c r="F29" s="374">
        <v>8004</v>
      </c>
      <c r="G29" s="384">
        <v>7.3188405797101446</v>
      </c>
    </row>
    <row r="30" spans="1:7" s="325" customFormat="1" ht="33" customHeight="1">
      <c r="A30" s="385" t="s">
        <v>1578</v>
      </c>
      <c r="B30" s="386"/>
      <c r="C30" s="386"/>
      <c r="D30" s="386"/>
      <c r="E30" s="375"/>
      <c r="F30" s="386"/>
      <c r="G30" s="375"/>
    </row>
    <row r="31" spans="1:7" s="325" customFormat="1" ht="33" customHeight="1">
      <c r="A31" s="348" t="s">
        <v>1580</v>
      </c>
      <c r="B31" s="381">
        <v>10299558</v>
      </c>
      <c r="C31" s="381">
        <v>17218533</v>
      </c>
      <c r="D31" s="381">
        <v>17412447</v>
      </c>
      <c r="E31" s="369">
        <v>1.0112619350324443</v>
      </c>
      <c r="F31" s="381">
        <v>14190758</v>
      </c>
      <c r="G31" s="369">
        <v>0.22702726661958428</v>
      </c>
    </row>
    <row r="32" spans="1:7" s="325" customFormat="1" ht="33" customHeight="1"/>
    <row r="33" s="325" customFormat="1" ht="33" customHeight="1"/>
    <row r="34" s="325" customFormat="1" ht="33" customHeight="1"/>
    <row r="35" s="325" customFormat="1" ht="33" customHeight="1"/>
    <row r="36" s="325" customFormat="1" ht="33" customHeight="1"/>
    <row r="37" s="325" customFormat="1" ht="33" customHeight="1"/>
    <row r="38" s="325" customFormat="1" ht="33" customHeight="1"/>
    <row r="39" s="325" customFormat="1" ht="33" customHeight="1"/>
    <row r="40" s="325" customFormat="1" ht="33" customHeight="1"/>
    <row r="41" s="325" customFormat="1" ht="33" customHeight="1"/>
    <row r="42" s="325" customFormat="1" ht="33" customHeight="1"/>
    <row r="43" s="325" customFormat="1" ht="33" customHeight="1"/>
    <row r="44" s="325" customFormat="1" ht="33" customHeight="1"/>
    <row r="45" s="325" customFormat="1" ht="33" customHeight="1"/>
    <row r="46" s="325" customFormat="1" ht="33" customHeight="1"/>
    <row r="47" s="325" customFormat="1" ht="33" customHeight="1"/>
    <row r="48" s="325" customFormat="1" ht="33" customHeight="1"/>
    <row r="49" s="325" customFormat="1" ht="33" customHeight="1"/>
    <row r="50" s="325" customFormat="1" ht="33" customHeight="1"/>
    <row r="51" s="325" customFormat="1" ht="33" customHeight="1"/>
    <row r="52" s="325" customFormat="1" ht="33" customHeight="1"/>
    <row r="53" s="325" customFormat="1" ht="33" customHeight="1"/>
    <row r="54" s="325" customFormat="1" ht="33" customHeight="1"/>
  </sheetData>
  <mergeCells count="1">
    <mergeCell ref="A1:G1"/>
  </mergeCells>
  <phoneticPr fontId="68" type="noConversion"/>
  <pageMargins left="0.75" right="0.75" top="1" bottom="1" header="0.5" footer="0.5"/>
</worksheet>
</file>

<file path=xl/worksheets/sheet19.xml><?xml version="1.0" encoding="utf-8"?>
<worksheet xmlns="http://schemas.openxmlformats.org/spreadsheetml/2006/main" xmlns:r="http://schemas.openxmlformats.org/officeDocument/2006/relationships">
  <dimension ref="A1:IO82"/>
  <sheetViews>
    <sheetView topLeftCell="A34" zoomScaleSheetLayoutView="100" workbookViewId="0">
      <selection activeCell="E63" sqref="E63"/>
    </sheetView>
  </sheetViews>
  <sheetFormatPr defaultColWidth="8.75" defaultRowHeight="14.25"/>
  <cols>
    <col min="1" max="1" width="24.75" style="325" customWidth="1"/>
    <col min="2" max="2" width="14.25" style="326" customWidth="1"/>
    <col min="3" max="7" width="14.25" style="325" customWidth="1"/>
    <col min="8" max="8" width="14.375" style="325" customWidth="1"/>
    <col min="9" max="249" width="8.75" style="325"/>
  </cols>
  <sheetData>
    <row r="1" spans="1:7" s="325" customFormat="1" ht="33" customHeight="1">
      <c r="A1" s="608" t="s">
        <v>1583</v>
      </c>
      <c r="B1" s="608"/>
      <c r="C1" s="608"/>
      <c r="D1" s="608"/>
      <c r="E1" s="608"/>
      <c r="F1" s="608"/>
      <c r="G1" s="608"/>
    </row>
    <row r="2" spans="1:7" s="325" customFormat="1" ht="21" customHeight="1">
      <c r="A2" s="328"/>
      <c r="B2" s="329"/>
      <c r="C2" s="328"/>
      <c r="D2" s="328"/>
      <c r="E2" s="328"/>
      <c r="F2" s="328"/>
      <c r="G2" s="330" t="s">
        <v>21</v>
      </c>
    </row>
    <row r="3" spans="1:7" s="326" customFormat="1" ht="39" customHeight="1">
      <c r="A3" s="331" t="s">
        <v>1500</v>
      </c>
      <c r="B3" s="332" t="s">
        <v>23</v>
      </c>
      <c r="C3" s="333" t="s">
        <v>24</v>
      </c>
      <c r="D3" s="333" t="s">
        <v>25</v>
      </c>
      <c r="E3" s="333" t="s">
        <v>1501</v>
      </c>
      <c r="F3" s="333" t="s">
        <v>26</v>
      </c>
      <c r="G3" s="333" t="s">
        <v>1502</v>
      </c>
    </row>
    <row r="4" spans="1:7" s="326" customFormat="1" ht="33" customHeight="1">
      <c r="A4" s="334" t="s">
        <v>1504</v>
      </c>
      <c r="B4" s="335">
        <v>458</v>
      </c>
      <c r="C4" s="335">
        <v>2349</v>
      </c>
      <c r="D4" s="335">
        <v>2100</v>
      </c>
      <c r="E4" s="336">
        <v>0.89399744572158368</v>
      </c>
      <c r="F4" s="335">
        <v>3500</v>
      </c>
      <c r="G4" s="336">
        <v>-0.4</v>
      </c>
    </row>
    <row r="5" spans="1:7" s="326" customFormat="1" ht="33" customHeight="1">
      <c r="A5" s="337" t="s">
        <v>1506</v>
      </c>
      <c r="B5" s="338">
        <v>458</v>
      </c>
      <c r="C5" s="338">
        <v>2349</v>
      </c>
      <c r="D5" s="338">
        <v>2100</v>
      </c>
      <c r="E5" s="339">
        <v>0.89399744572158368</v>
      </c>
      <c r="F5" s="338">
        <v>3500</v>
      </c>
      <c r="G5" s="339">
        <v>-0.4</v>
      </c>
    </row>
    <row r="6" spans="1:7" s="326" customFormat="1" ht="33" customHeight="1">
      <c r="A6" s="337" t="s">
        <v>1508</v>
      </c>
      <c r="B6" s="338">
        <v>458</v>
      </c>
      <c r="C6" s="338">
        <v>2349</v>
      </c>
      <c r="D6" s="338">
        <v>2100</v>
      </c>
      <c r="E6" s="339">
        <v>0.89399744572158368</v>
      </c>
      <c r="F6" s="338">
        <v>3500</v>
      </c>
      <c r="G6" s="339">
        <v>-0.4</v>
      </c>
    </row>
    <row r="7" spans="1:7" s="326" customFormat="1" ht="33" customHeight="1">
      <c r="A7" s="334" t="s">
        <v>1510</v>
      </c>
      <c r="B7" s="340">
        <v>2912461</v>
      </c>
      <c r="C7" s="340">
        <v>4245827</v>
      </c>
      <c r="D7" s="340">
        <v>2835797</v>
      </c>
      <c r="E7" s="336">
        <v>0.66790215427995536</v>
      </c>
      <c r="F7" s="340">
        <v>1932656</v>
      </c>
      <c r="G7" s="336">
        <v>0.46730561465672116</v>
      </c>
    </row>
    <row r="8" spans="1:7" s="326" customFormat="1" ht="33" customHeight="1">
      <c r="A8" s="341" t="s">
        <v>1512</v>
      </c>
      <c r="B8" s="342">
        <v>2730653</v>
      </c>
      <c r="C8" s="342">
        <v>3684457</v>
      </c>
      <c r="D8" s="342">
        <v>2661360</v>
      </c>
      <c r="E8" s="339">
        <v>0.72232081959431205</v>
      </c>
      <c r="F8" s="342">
        <v>1778941</v>
      </c>
      <c r="G8" s="339">
        <v>0.49603612486305049</v>
      </c>
    </row>
    <row r="9" spans="1:7" s="326" customFormat="1" ht="33" customHeight="1">
      <c r="A9" s="341" t="s">
        <v>1514</v>
      </c>
      <c r="B9" s="342"/>
      <c r="C9" s="342"/>
      <c r="D9" s="342">
        <v>1713730</v>
      </c>
      <c r="E9" s="339"/>
      <c r="F9" s="342">
        <v>1107726</v>
      </c>
      <c r="G9" s="339">
        <v>0.54707030438935256</v>
      </c>
    </row>
    <row r="10" spans="1:7" s="326" customFormat="1" ht="33" customHeight="1">
      <c r="A10" s="341" t="s">
        <v>1516</v>
      </c>
      <c r="B10" s="342"/>
      <c r="C10" s="342"/>
      <c r="D10" s="342">
        <v>0</v>
      </c>
      <c r="E10" s="339"/>
      <c r="F10" s="342">
        <v>0</v>
      </c>
      <c r="G10" s="339"/>
    </row>
    <row r="11" spans="1:7" s="326" customFormat="1" ht="33" customHeight="1">
      <c r="A11" s="341" t="s">
        <v>1518</v>
      </c>
      <c r="B11" s="342"/>
      <c r="C11" s="342"/>
      <c r="D11" s="342">
        <v>317323</v>
      </c>
      <c r="E11" s="339"/>
      <c r="F11" s="342">
        <v>313673</v>
      </c>
      <c r="G11" s="339">
        <v>1.1636321902108282E-2</v>
      </c>
    </row>
    <row r="12" spans="1:7" s="326" customFormat="1" ht="33" customHeight="1">
      <c r="A12" s="341" t="s">
        <v>1520</v>
      </c>
      <c r="B12" s="342"/>
      <c r="C12" s="342"/>
      <c r="D12" s="342">
        <v>0</v>
      </c>
      <c r="E12" s="339"/>
      <c r="F12" s="342">
        <v>0</v>
      </c>
      <c r="G12" s="339"/>
    </row>
    <row r="13" spans="1:7" s="326" customFormat="1" ht="33" customHeight="1">
      <c r="A13" s="341" t="s">
        <v>1522</v>
      </c>
      <c r="B13" s="342"/>
      <c r="C13" s="342"/>
      <c r="D13" s="342">
        <v>271403</v>
      </c>
      <c r="E13" s="339"/>
      <c r="F13" s="342">
        <v>201600</v>
      </c>
      <c r="G13" s="339">
        <v>0.34624503968253961</v>
      </c>
    </row>
    <row r="14" spans="1:7" s="326" customFormat="1" ht="33" customHeight="1">
      <c r="A14" s="341" t="s">
        <v>1524</v>
      </c>
      <c r="B14" s="342"/>
      <c r="C14" s="342"/>
      <c r="D14" s="342">
        <v>175904</v>
      </c>
      <c r="E14" s="339"/>
      <c r="F14" s="342">
        <v>125068</v>
      </c>
      <c r="G14" s="339">
        <v>0.4064668820161832</v>
      </c>
    </row>
    <row r="15" spans="1:7" s="326" customFormat="1" ht="33" customHeight="1">
      <c r="A15" s="341" t="s">
        <v>1526</v>
      </c>
      <c r="B15" s="342"/>
      <c r="C15" s="342"/>
      <c r="D15" s="342">
        <v>0</v>
      </c>
      <c r="E15" s="339"/>
      <c r="F15" s="342">
        <v>0</v>
      </c>
      <c r="G15" s="339"/>
    </row>
    <row r="16" spans="1:7" s="326" customFormat="1" ht="33" customHeight="1">
      <c r="A16" s="341" t="s">
        <v>1528</v>
      </c>
      <c r="B16" s="342"/>
      <c r="C16" s="342"/>
      <c r="D16" s="342">
        <v>0</v>
      </c>
      <c r="E16" s="339"/>
      <c r="F16" s="342">
        <v>0</v>
      </c>
      <c r="G16" s="339"/>
    </row>
    <row r="17" spans="1:7" s="326" customFormat="1" ht="33" customHeight="1">
      <c r="A17" s="341" t="s">
        <v>1530</v>
      </c>
      <c r="B17" s="342"/>
      <c r="C17" s="342"/>
      <c r="D17" s="342">
        <v>0</v>
      </c>
      <c r="E17" s="339"/>
      <c r="F17" s="342">
        <v>0</v>
      </c>
      <c r="G17" s="339"/>
    </row>
    <row r="18" spans="1:7" s="326" customFormat="1" ht="33" customHeight="1">
      <c r="A18" s="341" t="s">
        <v>1532</v>
      </c>
      <c r="B18" s="342"/>
      <c r="C18" s="342"/>
      <c r="D18" s="342">
        <v>153529</v>
      </c>
      <c r="E18" s="339"/>
      <c r="F18" s="342">
        <v>5341</v>
      </c>
      <c r="G18" s="339">
        <v>27.745366036322785</v>
      </c>
    </row>
    <row r="19" spans="1:7" s="326" customFormat="1" ht="33" customHeight="1">
      <c r="A19" s="343" t="s">
        <v>1121</v>
      </c>
      <c r="B19" s="344"/>
      <c r="C19" s="344"/>
      <c r="D19" s="344">
        <v>0</v>
      </c>
      <c r="E19" s="339"/>
      <c r="F19" s="344">
        <v>0</v>
      </c>
      <c r="G19" s="339"/>
    </row>
    <row r="20" spans="1:7" s="326" customFormat="1" ht="33" customHeight="1">
      <c r="A20" s="337" t="s">
        <v>1535</v>
      </c>
      <c r="B20" s="345"/>
      <c r="C20" s="345"/>
      <c r="D20" s="345">
        <v>29471</v>
      </c>
      <c r="E20" s="339"/>
      <c r="F20" s="345">
        <v>25533</v>
      </c>
      <c r="G20" s="339"/>
    </row>
    <row r="21" spans="1:7" s="326" customFormat="1" ht="33" customHeight="1">
      <c r="A21" s="337" t="s">
        <v>1537</v>
      </c>
      <c r="B21" s="345"/>
      <c r="C21" s="345"/>
      <c r="D21" s="345"/>
      <c r="E21" s="339"/>
      <c r="F21" s="345"/>
      <c r="G21" s="339"/>
    </row>
    <row r="22" spans="1:7" s="326" customFormat="1" ht="33" customHeight="1">
      <c r="A22" s="341" t="s">
        <v>1539</v>
      </c>
      <c r="B22" s="344">
        <v>6808</v>
      </c>
      <c r="C22" s="344">
        <v>380066</v>
      </c>
      <c r="D22" s="344">
        <v>4765</v>
      </c>
      <c r="E22" s="339">
        <v>1.2537296153825914E-2</v>
      </c>
      <c r="F22" s="344">
        <v>6346</v>
      </c>
      <c r="G22" s="339">
        <v>-0.24913331232272296</v>
      </c>
    </row>
    <row r="23" spans="1:7" s="326" customFormat="1" ht="33" customHeight="1">
      <c r="A23" s="337" t="s">
        <v>1514</v>
      </c>
      <c r="B23" s="344"/>
      <c r="C23" s="344"/>
      <c r="D23" s="344">
        <v>0</v>
      </c>
      <c r="E23" s="339"/>
      <c r="F23" s="344">
        <v>0</v>
      </c>
      <c r="G23" s="339"/>
    </row>
    <row r="24" spans="1:7" s="326" customFormat="1" ht="33" customHeight="1">
      <c r="A24" s="337" t="s">
        <v>1516</v>
      </c>
      <c r="B24" s="344"/>
      <c r="C24" s="344"/>
      <c r="D24" s="344">
        <v>4765</v>
      </c>
      <c r="E24" s="339"/>
      <c r="F24" s="344">
        <v>6346</v>
      </c>
      <c r="G24" s="339">
        <v>-0.24913331232272296</v>
      </c>
    </row>
    <row r="25" spans="1:7" s="326" customFormat="1" ht="33" customHeight="1">
      <c r="A25" s="337" t="s">
        <v>1540</v>
      </c>
      <c r="B25" s="344"/>
      <c r="C25" s="344"/>
      <c r="D25" s="344">
        <v>0</v>
      </c>
      <c r="E25" s="339"/>
      <c r="F25" s="344">
        <v>0</v>
      </c>
      <c r="G25" s="339"/>
    </row>
    <row r="26" spans="1:7" s="327" customFormat="1" ht="33" customHeight="1">
      <c r="A26" s="337" t="s">
        <v>1541</v>
      </c>
      <c r="B26" s="344"/>
      <c r="C26" s="344">
        <v>30</v>
      </c>
      <c r="D26" s="344">
        <v>-219</v>
      </c>
      <c r="E26" s="339"/>
      <c r="F26" s="344">
        <v>-30</v>
      </c>
      <c r="G26" s="339">
        <v>6.3</v>
      </c>
    </row>
    <row r="27" spans="1:7" s="327" customFormat="1" ht="33" customHeight="1">
      <c r="A27" s="343" t="s">
        <v>1542</v>
      </c>
      <c r="B27" s="344">
        <v>175000</v>
      </c>
      <c r="C27" s="344">
        <v>181274</v>
      </c>
      <c r="D27" s="344">
        <v>169891</v>
      </c>
      <c r="E27" s="339">
        <v>0.93720555622979573</v>
      </c>
      <c r="F27" s="344">
        <v>147399</v>
      </c>
      <c r="G27" s="339">
        <v>0.15259262274506602</v>
      </c>
    </row>
    <row r="28" spans="1:7" s="327" customFormat="1" ht="33" customHeight="1">
      <c r="A28" s="343" t="s">
        <v>1543</v>
      </c>
      <c r="B28" s="344">
        <v>175000</v>
      </c>
      <c r="C28" s="344">
        <v>181274</v>
      </c>
      <c r="D28" s="344">
        <v>169891</v>
      </c>
      <c r="E28" s="339">
        <v>0.93720555622979573</v>
      </c>
      <c r="F28" s="344">
        <v>147399</v>
      </c>
      <c r="G28" s="339">
        <v>0.15259262274506602</v>
      </c>
    </row>
    <row r="29" spans="1:7" s="326" customFormat="1" ht="33" customHeight="1">
      <c r="A29" s="334" t="s">
        <v>1544</v>
      </c>
      <c r="B29" s="340">
        <v>106270</v>
      </c>
      <c r="C29" s="340">
        <v>126401</v>
      </c>
      <c r="D29" s="340">
        <v>117354</v>
      </c>
      <c r="E29" s="336">
        <v>0.92842619915981672</v>
      </c>
      <c r="F29" s="340">
        <v>59066</v>
      </c>
      <c r="G29" s="336">
        <v>0.98682829377306747</v>
      </c>
    </row>
    <row r="30" spans="1:7" s="326" customFormat="1" ht="33" customHeight="1">
      <c r="A30" s="343" t="s">
        <v>1545</v>
      </c>
      <c r="B30" s="344">
        <v>49402</v>
      </c>
      <c r="C30" s="344">
        <v>64301</v>
      </c>
      <c r="D30" s="344">
        <v>60486</v>
      </c>
      <c r="E30" s="339">
        <v>0.94066966299124433</v>
      </c>
      <c r="F30" s="344">
        <v>603</v>
      </c>
      <c r="G30" s="339">
        <v>99.308457711442784</v>
      </c>
    </row>
    <row r="31" spans="1:7" s="326" customFormat="1" ht="33" customHeight="1">
      <c r="A31" s="343" t="s">
        <v>1546</v>
      </c>
      <c r="B31" s="344"/>
      <c r="C31" s="344"/>
      <c r="D31" s="344"/>
      <c r="E31" s="339"/>
      <c r="F31" s="344"/>
      <c r="G31" s="339"/>
    </row>
    <row r="32" spans="1:7" s="326" customFormat="1" ht="33" customHeight="1">
      <c r="A32" s="343" t="s">
        <v>1547</v>
      </c>
      <c r="B32" s="344"/>
      <c r="C32" s="344"/>
      <c r="D32" s="344">
        <v>10496</v>
      </c>
      <c r="E32" s="339"/>
      <c r="F32" s="344">
        <v>603</v>
      </c>
      <c r="G32" s="339">
        <v>16.406301824212271</v>
      </c>
    </row>
    <row r="33" spans="1:7" s="326" customFormat="1" ht="33" customHeight="1">
      <c r="A33" s="343" t="s">
        <v>1548</v>
      </c>
      <c r="B33" s="344">
        <v>56868</v>
      </c>
      <c r="C33" s="344">
        <v>62100</v>
      </c>
      <c r="D33" s="344">
        <v>56868</v>
      </c>
      <c r="E33" s="339">
        <v>0.91574879227053141</v>
      </c>
      <c r="F33" s="344">
        <v>58463</v>
      </c>
      <c r="G33" s="339">
        <v>-2.7282212681525086E-2</v>
      </c>
    </row>
    <row r="34" spans="1:7" s="326" customFormat="1" ht="33" customHeight="1">
      <c r="A34" s="343" t="s">
        <v>1549</v>
      </c>
      <c r="B34" s="344"/>
      <c r="C34" s="344"/>
      <c r="D34" s="344">
        <v>56868</v>
      </c>
      <c r="E34" s="339"/>
      <c r="F34" s="344">
        <v>56868</v>
      </c>
      <c r="G34" s="339">
        <v>0</v>
      </c>
    </row>
    <row r="35" spans="1:7" s="326" customFormat="1" ht="33" customHeight="1">
      <c r="A35" s="343" t="s">
        <v>1550</v>
      </c>
      <c r="B35" s="344"/>
      <c r="C35" s="344"/>
      <c r="D35" s="344"/>
      <c r="E35" s="339"/>
      <c r="F35" s="344">
        <v>1595</v>
      </c>
      <c r="G35" s="339"/>
    </row>
    <row r="36" spans="1:7" s="326" customFormat="1" ht="33" customHeight="1">
      <c r="A36" s="334" t="s">
        <v>1551</v>
      </c>
      <c r="B36" s="340">
        <v>493891</v>
      </c>
      <c r="C36" s="340">
        <v>558749</v>
      </c>
      <c r="D36" s="340">
        <v>535546</v>
      </c>
      <c r="E36" s="336">
        <v>0.95847330375535345</v>
      </c>
      <c r="F36" s="340">
        <v>127353</v>
      </c>
      <c r="G36" s="336">
        <v>3.2052091430904648</v>
      </c>
    </row>
    <row r="37" spans="1:7" s="326" customFormat="1" ht="33" customHeight="1">
      <c r="A37" s="343" t="s">
        <v>1552</v>
      </c>
      <c r="B37" s="344">
        <v>430000</v>
      </c>
      <c r="C37" s="344">
        <v>485000</v>
      </c>
      <c r="D37" s="344">
        <v>485000</v>
      </c>
      <c r="E37" s="339">
        <v>1</v>
      </c>
      <c r="F37" s="344">
        <v>84000</v>
      </c>
      <c r="G37" s="339">
        <v>4.7738095238095237</v>
      </c>
    </row>
    <row r="38" spans="1:7" s="326" customFormat="1" ht="33" customHeight="1">
      <c r="A38" s="343" t="s">
        <v>1553</v>
      </c>
      <c r="B38" s="344">
        <v>20829</v>
      </c>
      <c r="C38" s="344">
        <v>30824</v>
      </c>
      <c r="D38" s="344">
        <v>17483</v>
      </c>
      <c r="E38" s="339">
        <v>0.5671879055281599</v>
      </c>
      <c r="F38" s="344">
        <v>17046</v>
      </c>
      <c r="G38" s="339">
        <v>2.5636512964918534E-2</v>
      </c>
    </row>
    <row r="39" spans="1:7" s="325" customFormat="1" ht="33" customHeight="1">
      <c r="A39" s="343" t="s">
        <v>1554</v>
      </c>
      <c r="B39" s="344"/>
      <c r="C39" s="344"/>
      <c r="D39" s="344">
        <v>10707</v>
      </c>
      <c r="E39" s="339"/>
      <c r="F39" s="344">
        <v>12990</v>
      </c>
      <c r="G39" s="339">
        <v>-0.17575057736720556</v>
      </c>
    </row>
    <row r="40" spans="1:7" s="325" customFormat="1" ht="33" customHeight="1">
      <c r="A40" s="343" t="s">
        <v>1555</v>
      </c>
      <c r="B40" s="344"/>
      <c r="C40" s="344"/>
      <c r="D40" s="344">
        <v>6776</v>
      </c>
      <c r="E40" s="339"/>
      <c r="F40" s="344">
        <v>4056</v>
      </c>
      <c r="G40" s="339">
        <v>0.67061143984220917</v>
      </c>
    </row>
    <row r="41" spans="1:7" s="325" customFormat="1" ht="33" customHeight="1">
      <c r="A41" s="343" t="s">
        <v>1556</v>
      </c>
      <c r="B41" s="344">
        <v>43062</v>
      </c>
      <c r="C41" s="344">
        <v>42925</v>
      </c>
      <c r="D41" s="344">
        <v>33063</v>
      </c>
      <c r="E41" s="339">
        <v>0.77025043680838667</v>
      </c>
      <c r="F41" s="344">
        <v>26307</v>
      </c>
      <c r="G41" s="339">
        <v>0.25681377580111753</v>
      </c>
    </row>
    <row r="42" spans="1:7" s="325" customFormat="1" ht="33" customHeight="1">
      <c r="A42" s="343" t="s">
        <v>1557</v>
      </c>
      <c r="B42" s="344"/>
      <c r="C42" s="344"/>
      <c r="D42" s="344">
        <v>14725</v>
      </c>
      <c r="E42" s="339"/>
      <c r="F42" s="344">
        <v>12566</v>
      </c>
      <c r="G42" s="339">
        <v>0.17181282826675148</v>
      </c>
    </row>
    <row r="43" spans="1:7" s="325" customFormat="1" ht="33" customHeight="1">
      <c r="A43" s="343" t="s">
        <v>1558</v>
      </c>
      <c r="B43" s="344"/>
      <c r="C43" s="344"/>
      <c r="D43" s="344">
        <v>17162</v>
      </c>
      <c r="E43" s="339"/>
      <c r="F43" s="344">
        <v>13256</v>
      </c>
      <c r="G43" s="339">
        <v>0.29465902232951113</v>
      </c>
    </row>
    <row r="44" spans="1:7" s="325" customFormat="1" ht="33" customHeight="1">
      <c r="A44" s="343" t="s">
        <v>1559</v>
      </c>
      <c r="B44" s="344"/>
      <c r="C44" s="344"/>
      <c r="D44" s="344">
        <v>1128</v>
      </c>
      <c r="E44" s="339"/>
      <c r="F44" s="344">
        <v>485</v>
      </c>
      <c r="G44" s="339">
        <v>1.3257731958762888</v>
      </c>
    </row>
    <row r="45" spans="1:7" s="325" customFormat="1" ht="33" customHeight="1">
      <c r="A45" s="334" t="s">
        <v>1560</v>
      </c>
      <c r="B45" s="340">
        <v>11153</v>
      </c>
      <c r="C45" s="340">
        <v>14243</v>
      </c>
      <c r="D45" s="340">
        <v>14243</v>
      </c>
      <c r="E45" s="336">
        <v>1</v>
      </c>
      <c r="F45" s="340">
        <v>7640</v>
      </c>
      <c r="G45" s="336"/>
    </row>
    <row r="46" spans="1:7" s="325" customFormat="1" ht="33" customHeight="1">
      <c r="A46" s="343" t="s">
        <v>1561</v>
      </c>
      <c r="B46" s="344">
        <v>7640</v>
      </c>
      <c r="C46" s="344">
        <v>7640</v>
      </c>
      <c r="D46" s="344">
        <v>7640</v>
      </c>
      <c r="E46" s="339">
        <v>1</v>
      </c>
      <c r="F46" s="344">
        <v>7640</v>
      </c>
      <c r="G46" s="339"/>
    </row>
    <row r="47" spans="1:7" s="325" customFormat="1" ht="33" customHeight="1">
      <c r="A47" s="343" t="s">
        <v>1562</v>
      </c>
      <c r="B47" s="344">
        <v>7640</v>
      </c>
      <c r="C47" s="344">
        <v>7640</v>
      </c>
      <c r="D47" s="344">
        <v>7640</v>
      </c>
      <c r="E47" s="339">
        <v>1</v>
      </c>
      <c r="F47" s="344">
        <v>7640</v>
      </c>
      <c r="G47" s="339"/>
    </row>
    <row r="48" spans="1:7" s="325" customFormat="1" ht="33" customHeight="1">
      <c r="A48" s="334" t="s">
        <v>1563</v>
      </c>
      <c r="B48" s="340">
        <v>1000</v>
      </c>
      <c r="C48" s="340">
        <v>558</v>
      </c>
      <c r="D48" s="340">
        <v>558</v>
      </c>
      <c r="E48" s="336">
        <v>1</v>
      </c>
      <c r="F48" s="340">
        <v>178</v>
      </c>
      <c r="G48" s="336">
        <v>2.1348314606741572</v>
      </c>
    </row>
    <row r="49" spans="1:7" s="325" customFormat="1" ht="33" customHeight="1">
      <c r="A49" s="343" t="s">
        <v>1564</v>
      </c>
      <c r="B49" s="344"/>
      <c r="C49" s="346">
        <v>178</v>
      </c>
      <c r="D49" s="344">
        <v>558</v>
      </c>
      <c r="E49" s="339">
        <v>3.1348314606741572</v>
      </c>
      <c r="F49" s="344">
        <v>178</v>
      </c>
      <c r="G49" s="339">
        <v>2.1348314606741572</v>
      </c>
    </row>
    <row r="50" spans="1:7" s="325" customFormat="1" ht="33" customHeight="1">
      <c r="A50" s="343" t="s">
        <v>1565</v>
      </c>
      <c r="B50" s="344"/>
      <c r="C50" s="344"/>
      <c r="D50" s="344">
        <v>178</v>
      </c>
      <c r="E50" s="339"/>
      <c r="F50" s="344">
        <v>178</v>
      </c>
      <c r="G50" s="339"/>
    </row>
    <row r="51" spans="1:7" s="325" customFormat="1" ht="33" customHeight="1">
      <c r="A51" s="347" t="s">
        <v>1567</v>
      </c>
      <c r="B51" s="346"/>
      <c r="C51" s="346"/>
      <c r="D51" s="346"/>
      <c r="E51" s="339"/>
      <c r="F51" s="346"/>
      <c r="G51" s="339"/>
    </row>
    <row r="52" spans="1:7" s="325" customFormat="1" ht="33" customHeight="1">
      <c r="A52" s="348" t="s">
        <v>1568</v>
      </c>
      <c r="B52" s="340">
        <v>3525233</v>
      </c>
      <c r="C52" s="340">
        <v>4948127</v>
      </c>
      <c r="D52" s="340">
        <v>3505598</v>
      </c>
      <c r="E52" s="336">
        <v>0.70846968964216162</v>
      </c>
      <c r="F52" s="340">
        <v>2130393</v>
      </c>
      <c r="G52" s="336">
        <v>0.64551704779352925</v>
      </c>
    </row>
    <row r="53" spans="1:7" s="325" customFormat="1" ht="33" customHeight="1">
      <c r="A53" s="349" t="s">
        <v>82</v>
      </c>
      <c r="B53" s="340">
        <v>6774325</v>
      </c>
      <c r="C53" s="340">
        <v>12270406</v>
      </c>
      <c r="D53" s="340">
        <v>13906849</v>
      </c>
      <c r="E53" s="336">
        <v>1.1333650247595719</v>
      </c>
      <c r="F53" s="340">
        <v>12060365</v>
      </c>
      <c r="G53" s="336">
        <v>0.15310349230723941</v>
      </c>
    </row>
    <row r="54" spans="1:7" s="325" customFormat="1" ht="33" customHeight="1">
      <c r="A54" s="350" t="s">
        <v>1571</v>
      </c>
      <c r="B54" s="351">
        <v>4040689</v>
      </c>
      <c r="C54" s="351">
        <v>6604689</v>
      </c>
      <c r="D54" s="351">
        <v>6954799</v>
      </c>
      <c r="E54" s="339">
        <v>1.0530093089924446</v>
      </c>
      <c r="F54" s="351">
        <v>4698322</v>
      </c>
      <c r="G54" s="339">
        <v>0.48027295702593387</v>
      </c>
    </row>
    <row r="55" spans="1:7" s="325" customFormat="1" ht="33" customHeight="1">
      <c r="A55" s="352" t="s">
        <v>1573</v>
      </c>
      <c r="B55" s="353"/>
      <c r="C55" s="351"/>
      <c r="D55" s="351"/>
      <c r="E55" s="339"/>
      <c r="F55" s="351"/>
      <c r="G55" s="339"/>
    </row>
    <row r="56" spans="1:7" s="325" customFormat="1" ht="33" customHeight="1">
      <c r="A56" s="354" t="s">
        <v>1575</v>
      </c>
      <c r="B56" s="355">
        <v>1894444</v>
      </c>
      <c r="C56" s="355">
        <v>2061444</v>
      </c>
      <c r="D56" s="355">
        <v>2089797</v>
      </c>
      <c r="E56" s="356">
        <v>1.0137539511138793</v>
      </c>
      <c r="F56" s="355">
        <v>2735013</v>
      </c>
      <c r="G56" s="356">
        <v>-0.23590966478038677</v>
      </c>
    </row>
    <row r="57" spans="1:7" s="325" customFormat="1" ht="33" customHeight="1">
      <c r="A57" s="352" t="s">
        <v>1577</v>
      </c>
      <c r="B57" s="357">
        <v>735000</v>
      </c>
      <c r="C57" s="351">
        <v>2505000</v>
      </c>
      <c r="D57" s="351">
        <v>2505000</v>
      </c>
      <c r="E57" s="358"/>
      <c r="F57" s="351">
        <v>310000</v>
      </c>
      <c r="G57" s="359"/>
    </row>
    <row r="58" spans="1:7" s="325" customFormat="1" ht="33" customHeight="1">
      <c r="A58" s="360" t="s">
        <v>1579</v>
      </c>
      <c r="B58" s="361">
        <v>104192</v>
      </c>
      <c r="C58" s="361">
        <v>1099273</v>
      </c>
      <c r="D58" s="351">
        <v>2357253</v>
      </c>
      <c r="E58" s="362">
        <v>2.1443745093348059</v>
      </c>
      <c r="F58" s="351">
        <v>4317030</v>
      </c>
      <c r="G58" s="363">
        <v>-0.45396418370963376</v>
      </c>
    </row>
    <row r="59" spans="1:7" s="325" customFormat="1" ht="33" customHeight="1">
      <c r="A59" s="348" t="s">
        <v>1581</v>
      </c>
      <c r="B59" s="340">
        <v>10299558</v>
      </c>
      <c r="C59" s="364">
        <v>17218533</v>
      </c>
      <c r="D59" s="364">
        <v>17412447</v>
      </c>
      <c r="E59" s="336">
        <v>1.0112619350324443</v>
      </c>
      <c r="F59" s="364">
        <v>14190758</v>
      </c>
      <c r="G59" s="336">
        <v>0.22702726661958428</v>
      </c>
    </row>
    <row r="60" spans="1:7" s="325" customFormat="1" ht="33" customHeight="1">
      <c r="B60" s="326"/>
    </row>
    <row r="61" spans="1:7" s="325" customFormat="1" ht="33" customHeight="1">
      <c r="B61" s="326"/>
    </row>
    <row r="62" spans="1:7" s="325" customFormat="1" ht="33" customHeight="1">
      <c r="B62" s="326"/>
    </row>
    <row r="63" spans="1:7" s="325" customFormat="1" ht="33" customHeight="1">
      <c r="B63" s="326"/>
    </row>
    <row r="64" spans="1:7" s="325" customFormat="1" ht="33" customHeight="1">
      <c r="B64" s="326"/>
    </row>
    <row r="65" spans="2:2" s="325" customFormat="1" ht="33" customHeight="1">
      <c r="B65" s="326"/>
    </row>
    <row r="66" spans="2:2" s="325" customFormat="1" ht="33" customHeight="1">
      <c r="B66" s="326"/>
    </row>
    <row r="67" spans="2:2" s="325" customFormat="1" ht="33" customHeight="1">
      <c r="B67" s="326"/>
    </row>
    <row r="68" spans="2:2" s="325" customFormat="1" ht="33" customHeight="1">
      <c r="B68" s="326"/>
    </row>
    <row r="69" spans="2:2" s="325" customFormat="1" ht="33" customHeight="1">
      <c r="B69" s="326"/>
    </row>
    <row r="70" spans="2:2" s="325" customFormat="1" ht="33" customHeight="1">
      <c r="B70" s="326"/>
    </row>
    <row r="71" spans="2:2" s="325" customFormat="1" ht="33" customHeight="1">
      <c r="B71" s="326"/>
    </row>
    <row r="72" spans="2:2" s="325" customFormat="1" ht="33" customHeight="1">
      <c r="B72" s="326"/>
    </row>
    <row r="73" spans="2:2" s="325" customFormat="1" ht="33" customHeight="1">
      <c r="B73" s="326"/>
    </row>
    <row r="74" spans="2:2" s="325" customFormat="1" ht="33" customHeight="1">
      <c r="B74" s="326"/>
    </row>
    <row r="75" spans="2:2" s="325" customFormat="1" ht="33" customHeight="1">
      <c r="B75" s="326"/>
    </row>
    <row r="76" spans="2:2" s="325" customFormat="1" ht="33" customHeight="1">
      <c r="B76" s="326"/>
    </row>
    <row r="77" spans="2:2" s="325" customFormat="1" ht="33" customHeight="1">
      <c r="B77" s="326"/>
    </row>
    <row r="78" spans="2:2" s="325" customFormat="1" ht="33" customHeight="1">
      <c r="B78" s="326"/>
    </row>
    <row r="79" spans="2:2" s="325" customFormat="1" ht="33" customHeight="1">
      <c r="B79" s="326"/>
    </row>
    <row r="80" spans="2:2" s="325" customFormat="1" ht="33" customHeight="1">
      <c r="B80" s="326"/>
    </row>
    <row r="81" spans="2:2" s="325" customFormat="1" ht="33" customHeight="1">
      <c r="B81" s="326"/>
    </row>
    <row r="82" spans="2:2" s="325" customFormat="1" ht="33" customHeight="1">
      <c r="B82" s="326"/>
    </row>
  </sheetData>
  <mergeCells count="1">
    <mergeCell ref="A1:G1"/>
  </mergeCells>
  <phoneticPr fontId="68"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sheetPr>
    <pageSetUpPr fitToPage="1"/>
  </sheetPr>
  <dimension ref="A19"/>
  <sheetViews>
    <sheetView zoomScaleSheetLayoutView="100" workbookViewId="0">
      <selection activeCell="C34" sqref="C34"/>
    </sheetView>
  </sheetViews>
  <sheetFormatPr defaultColWidth="9" defaultRowHeight="14.25"/>
  <sheetData>
    <row r="19" spans="1:1" ht="35.25">
      <c r="A19" s="261" t="s">
        <v>19</v>
      </c>
    </row>
  </sheetData>
  <phoneticPr fontId="68" type="noConversion"/>
  <printOptions horizontalCentered="1"/>
  <pageMargins left="0.70833333333333337" right="0.70833333333333337" top="0.75138888888888888" bottom="0.75138888888888888" header="0.31041666666666667" footer="0.31041666666666667"/>
  <pageSetup paperSize="8" orientation="landscape"/>
  <headerFooter scaleWithDoc="0" alignWithMargins="0">
    <oddFooter>&amp;C第 &amp;P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16"/>
  <sheetViews>
    <sheetView view="pageBreakPreview" topLeftCell="A13" zoomScaleNormal="100" workbookViewId="0">
      <selection activeCell="E21" sqref="E21"/>
    </sheetView>
  </sheetViews>
  <sheetFormatPr defaultColWidth="9" defaultRowHeight="14.25"/>
  <cols>
    <col min="2" max="2" width="19.875" customWidth="1"/>
    <col min="3" max="5" width="23.25" customWidth="1"/>
  </cols>
  <sheetData>
    <row r="1" spans="1:5">
      <c r="A1" s="611" t="s">
        <v>1584</v>
      </c>
      <c r="B1" s="611"/>
      <c r="C1" s="611"/>
      <c r="D1" s="611"/>
      <c r="E1" s="611"/>
    </row>
    <row r="2" spans="1:5" ht="36.75" customHeight="1">
      <c r="A2" s="611"/>
      <c r="B2" s="611"/>
      <c r="C2" s="611"/>
      <c r="D2" s="611"/>
      <c r="E2" s="611"/>
    </row>
    <row r="3" spans="1:5" ht="29.25" customHeight="1">
      <c r="A3" s="307"/>
      <c r="B3" s="307"/>
      <c r="C3" s="307"/>
      <c r="D3" s="307"/>
      <c r="E3" s="308" t="s">
        <v>21</v>
      </c>
    </row>
    <row r="4" spans="1:5" ht="38.25" customHeight="1">
      <c r="A4" s="309" t="s">
        <v>1585</v>
      </c>
      <c r="B4" s="309" t="s">
        <v>1586</v>
      </c>
      <c r="C4" s="320" t="s">
        <v>1587</v>
      </c>
      <c r="D4" s="309" t="s">
        <v>1588</v>
      </c>
      <c r="E4" s="309" t="s">
        <v>1589</v>
      </c>
    </row>
    <row r="5" spans="1:5" ht="31.5" customHeight="1">
      <c r="A5" s="311">
        <v>1</v>
      </c>
      <c r="B5" s="315" t="s">
        <v>1413</v>
      </c>
      <c r="C5" s="312">
        <f>224362+4105</f>
        <v>228467</v>
      </c>
      <c r="D5" s="321">
        <v>814543</v>
      </c>
      <c r="E5" s="322">
        <f t="shared" ref="E5:E15" si="0">D5/C5</f>
        <v>3.5652545006499845</v>
      </c>
    </row>
    <row r="6" spans="1:5" ht="31.5" customHeight="1">
      <c r="A6" s="311">
        <v>2</v>
      </c>
      <c r="B6" s="315" t="s">
        <v>1400</v>
      </c>
      <c r="C6" s="312">
        <f>182000+5547</f>
        <v>187547</v>
      </c>
      <c r="D6" s="321">
        <v>210640</v>
      </c>
      <c r="E6" s="322">
        <f t="shared" si="0"/>
        <v>1.1231318016283918</v>
      </c>
    </row>
    <row r="7" spans="1:5" ht="31.5" customHeight="1">
      <c r="A7" s="311">
        <v>3</v>
      </c>
      <c r="B7" s="315" t="s">
        <v>1590</v>
      </c>
      <c r="C7" s="312">
        <f>130000+4478</f>
        <v>134478</v>
      </c>
      <c r="D7" s="321">
        <v>192189</v>
      </c>
      <c r="E7" s="322">
        <f t="shared" si="0"/>
        <v>1.4291482621692768</v>
      </c>
    </row>
    <row r="8" spans="1:5" ht="31.5" customHeight="1">
      <c r="A8" s="311">
        <v>4</v>
      </c>
      <c r="B8" s="315" t="s">
        <v>1418</v>
      </c>
      <c r="C8" s="312">
        <f>64173+902</f>
        <v>65075</v>
      </c>
      <c r="D8" s="321">
        <v>87278</v>
      </c>
      <c r="E8" s="322">
        <f t="shared" si="0"/>
        <v>1.341190933538225</v>
      </c>
    </row>
    <row r="9" spans="1:5" ht="31.5" customHeight="1">
      <c r="A9" s="311">
        <v>5</v>
      </c>
      <c r="B9" s="315" t="s">
        <v>1449</v>
      </c>
      <c r="C9" s="312">
        <f>608000+6092</f>
        <v>614092</v>
      </c>
      <c r="D9" s="321">
        <v>1147862</v>
      </c>
      <c r="E9" s="322">
        <f t="shared" si="0"/>
        <v>1.8692020088195254</v>
      </c>
    </row>
    <row r="10" spans="1:5" ht="31.5" customHeight="1">
      <c r="A10" s="311">
        <v>6</v>
      </c>
      <c r="B10" s="315" t="s">
        <v>1454</v>
      </c>
      <c r="C10" s="312">
        <f>1204926+4908</f>
        <v>1209834</v>
      </c>
      <c r="D10" s="321">
        <v>1001768</v>
      </c>
      <c r="E10" s="322">
        <f t="shared" si="0"/>
        <v>0.82802103429065477</v>
      </c>
    </row>
    <row r="11" spans="1:5" ht="31.5" customHeight="1">
      <c r="A11" s="311">
        <v>7</v>
      </c>
      <c r="B11" s="315" t="s">
        <v>1441</v>
      </c>
      <c r="C11" s="316">
        <f>199000+1466</f>
        <v>200466</v>
      </c>
      <c r="D11" s="321">
        <v>1036327</v>
      </c>
      <c r="E11" s="322">
        <f t="shared" si="0"/>
        <v>5.1695898556363673</v>
      </c>
    </row>
    <row r="12" spans="1:5" ht="31.5" customHeight="1">
      <c r="A12" s="311">
        <v>8</v>
      </c>
      <c r="B12" s="315" t="s">
        <v>1432</v>
      </c>
      <c r="C12" s="316">
        <f>509800+1231</f>
        <v>511031</v>
      </c>
      <c r="D12" s="321">
        <v>1093507</v>
      </c>
      <c r="E12" s="322">
        <f t="shared" si="0"/>
        <v>2.1398056086617054</v>
      </c>
    </row>
    <row r="13" spans="1:5" ht="31.5" customHeight="1">
      <c r="A13" s="311">
        <v>9</v>
      </c>
      <c r="B13" s="315" t="s">
        <v>1424</v>
      </c>
      <c r="C13" s="316">
        <f>755060+2992</f>
        <v>758052</v>
      </c>
      <c r="D13" s="321">
        <v>1217885</v>
      </c>
      <c r="E13" s="322">
        <f t="shared" si="0"/>
        <v>1.6065982280898936</v>
      </c>
    </row>
    <row r="14" spans="1:5" ht="31.5" customHeight="1">
      <c r="A14" s="311">
        <v>10</v>
      </c>
      <c r="B14" s="315" t="s">
        <v>1591</v>
      </c>
      <c r="C14" s="316">
        <f>130819+828</f>
        <v>131647</v>
      </c>
      <c r="D14" s="321">
        <v>152800</v>
      </c>
      <c r="E14" s="322">
        <f t="shared" si="0"/>
        <v>1.1606796964609905</v>
      </c>
    </row>
    <row r="15" spans="1:5" s="319" customFormat="1" ht="38.25" customHeight="1">
      <c r="A15" s="609" t="s">
        <v>1592</v>
      </c>
      <c r="B15" s="610"/>
      <c r="C15" s="323">
        <f>SUM(C5:C14)</f>
        <v>4040689</v>
      </c>
      <c r="D15" s="323">
        <f>SUM(D5:D14)</f>
        <v>6954799</v>
      </c>
      <c r="E15" s="324">
        <f t="shared" si="0"/>
        <v>1.7211913611762746</v>
      </c>
    </row>
    <row r="16" spans="1:5" ht="22.5" customHeight="1"/>
  </sheetData>
  <mergeCells count="2">
    <mergeCell ref="A15:B15"/>
    <mergeCell ref="A1:E2"/>
  </mergeCells>
  <phoneticPr fontId="68" type="noConversion"/>
  <printOptions horizontalCentered="1"/>
  <pageMargins left="0.70833333333333337" right="0.70833333333333337" top="0.75138888888888888" bottom="0.75138888888888888" header="0.31041666666666667" footer="0.31041666666666667"/>
  <pageSetup paperSize="8" orientation="landscape" r:id="rId1"/>
  <headerFooter scaleWithDoc="0" alignWithMargins="0">
    <oddFooter>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16"/>
  <sheetViews>
    <sheetView view="pageBreakPreview" topLeftCell="A16" zoomScaleNormal="100" workbookViewId="0">
      <selection activeCell="H8" sqref="H8"/>
    </sheetView>
  </sheetViews>
  <sheetFormatPr defaultRowHeight="14.25"/>
  <cols>
    <col min="1" max="1" width="9" style="305"/>
    <col min="2" max="2" width="18.25" style="305" customWidth="1"/>
    <col min="3" max="5" width="30.625" style="305" customWidth="1"/>
    <col min="6" max="16384" width="9" style="305"/>
  </cols>
  <sheetData>
    <row r="1" spans="1:5">
      <c r="A1" s="611" t="s">
        <v>1593</v>
      </c>
      <c r="B1" s="611"/>
      <c r="C1" s="611"/>
      <c r="D1" s="611"/>
      <c r="E1" s="611"/>
    </row>
    <row r="2" spans="1:5" ht="28.5" customHeight="1">
      <c r="A2" s="611"/>
      <c r="B2" s="611"/>
      <c r="C2" s="611"/>
      <c r="D2" s="611"/>
      <c r="E2" s="611"/>
    </row>
    <row r="3" spans="1:5" ht="21.95" customHeight="1">
      <c r="A3" s="307"/>
      <c r="B3" s="307"/>
      <c r="C3" s="307"/>
      <c r="D3" s="307"/>
      <c r="E3" s="308" t="s">
        <v>21</v>
      </c>
    </row>
    <row r="4" spans="1:5" ht="38.25" customHeight="1">
      <c r="A4" s="309" t="s">
        <v>1585</v>
      </c>
      <c r="B4" s="309" t="s">
        <v>1586</v>
      </c>
      <c r="C4" s="310" t="s">
        <v>1587</v>
      </c>
      <c r="D4" s="309" t="s">
        <v>1588</v>
      </c>
      <c r="E4" s="309" t="s">
        <v>1589</v>
      </c>
    </row>
    <row r="5" spans="1:5" ht="32.25" customHeight="1">
      <c r="A5" s="311">
        <v>1</v>
      </c>
      <c r="B5" s="311" t="s">
        <v>1413</v>
      </c>
      <c r="C5" s="312">
        <f>224362</f>
        <v>224362</v>
      </c>
      <c r="D5" s="313">
        <v>809325</v>
      </c>
      <c r="E5" s="314">
        <f t="shared" ref="E5:E15" si="0">+D5/C5</f>
        <v>3.6072284968042716</v>
      </c>
    </row>
    <row r="6" spans="1:5" ht="32.25" customHeight="1">
      <c r="A6" s="311">
        <v>2</v>
      </c>
      <c r="B6" s="311" t="s">
        <v>1400</v>
      </c>
      <c r="C6" s="312">
        <f>182000</f>
        <v>182000</v>
      </c>
      <c r="D6" s="313">
        <v>204038</v>
      </c>
      <c r="E6" s="314">
        <f t="shared" si="0"/>
        <v>1.121087912087912</v>
      </c>
    </row>
    <row r="7" spans="1:5" ht="32.25" customHeight="1">
      <c r="A7" s="311">
        <v>3</v>
      </c>
      <c r="B7" s="311" t="s">
        <v>1590</v>
      </c>
      <c r="C7" s="312">
        <f>130000</f>
        <v>130000</v>
      </c>
      <c r="D7" s="313">
        <v>184968</v>
      </c>
      <c r="E7" s="314">
        <f t="shared" si="0"/>
        <v>1.4228307692307691</v>
      </c>
    </row>
    <row r="8" spans="1:5" ht="32.25" customHeight="1">
      <c r="A8" s="311">
        <v>4</v>
      </c>
      <c r="B8" s="311" t="s">
        <v>1418</v>
      </c>
      <c r="C8" s="312">
        <f>64173</f>
        <v>64173</v>
      </c>
      <c r="D8" s="313">
        <v>85179</v>
      </c>
      <c r="E8" s="314">
        <f t="shared" si="0"/>
        <v>1.3273339254826797</v>
      </c>
    </row>
    <row r="9" spans="1:5" ht="32.25" customHeight="1">
      <c r="A9" s="311">
        <v>5</v>
      </c>
      <c r="B9" s="311" t="s">
        <v>1449</v>
      </c>
      <c r="C9" s="312">
        <f>608000</f>
        <v>608000</v>
      </c>
      <c r="D9" s="313">
        <v>1140111</v>
      </c>
      <c r="E9" s="314">
        <f t="shared" si="0"/>
        <v>1.8751825657894736</v>
      </c>
    </row>
    <row r="10" spans="1:5" ht="32.25" customHeight="1">
      <c r="A10" s="311">
        <v>6</v>
      </c>
      <c r="B10" s="311" t="s">
        <v>1454</v>
      </c>
      <c r="C10" s="312">
        <f>1204926</f>
        <v>1204926</v>
      </c>
      <c r="D10" s="313">
        <v>994901</v>
      </c>
      <c r="E10" s="314">
        <f t="shared" si="0"/>
        <v>0.8256946899643629</v>
      </c>
    </row>
    <row r="11" spans="1:5" ht="32.25" customHeight="1">
      <c r="A11" s="311">
        <v>7</v>
      </c>
      <c r="B11" s="315" t="s">
        <v>1441</v>
      </c>
      <c r="C11" s="316">
        <f>199000</f>
        <v>199000</v>
      </c>
      <c r="D11" s="313">
        <v>1034332</v>
      </c>
      <c r="E11" s="314">
        <f t="shared" si="0"/>
        <v>5.1976482412060303</v>
      </c>
    </row>
    <row r="12" spans="1:5" ht="32.25" customHeight="1">
      <c r="A12" s="311">
        <v>8</v>
      </c>
      <c r="B12" s="315" t="s">
        <v>1432</v>
      </c>
      <c r="C12" s="316">
        <f>509800</f>
        <v>509800</v>
      </c>
      <c r="D12" s="313">
        <v>1091770</v>
      </c>
      <c r="E12" s="314">
        <f t="shared" si="0"/>
        <v>2.1415653197332287</v>
      </c>
    </row>
    <row r="13" spans="1:5" ht="32.25" customHeight="1">
      <c r="A13" s="311">
        <v>9</v>
      </c>
      <c r="B13" s="315" t="s">
        <v>1424</v>
      </c>
      <c r="C13" s="316">
        <f>755060</f>
        <v>755060</v>
      </c>
      <c r="D13" s="317">
        <v>1213451</v>
      </c>
      <c r="E13" s="314">
        <f t="shared" si="0"/>
        <v>1.60709215161709</v>
      </c>
    </row>
    <row r="14" spans="1:5" ht="32.25" customHeight="1">
      <c r="A14" s="311">
        <v>10</v>
      </c>
      <c r="B14" s="311" t="s">
        <v>1591</v>
      </c>
      <c r="C14" s="316">
        <f>130819</f>
        <v>130819</v>
      </c>
      <c r="D14" s="317">
        <v>151786</v>
      </c>
      <c r="E14" s="314">
        <f t="shared" si="0"/>
        <v>1.1602748836178232</v>
      </c>
    </row>
    <row r="15" spans="1:5" s="306" customFormat="1" ht="32.25" customHeight="1">
      <c r="A15" s="609" t="s">
        <v>1592</v>
      </c>
      <c r="B15" s="610"/>
      <c r="C15" s="318">
        <f>SUM(C5:C14)</f>
        <v>4008140</v>
      </c>
      <c r="D15" s="318">
        <f>SUM(D5:D14)</f>
        <v>6909861</v>
      </c>
      <c r="E15" s="314">
        <f t="shared" si="0"/>
        <v>1.723956997510067</v>
      </c>
    </row>
    <row r="16" spans="1:5" ht="22.5" customHeight="1"/>
  </sheetData>
  <mergeCells count="2">
    <mergeCell ref="A15:B15"/>
    <mergeCell ref="A1:E2"/>
  </mergeCells>
  <phoneticPr fontId="68" type="noConversion"/>
  <printOptions horizontalCentered="1"/>
  <pageMargins left="0.70833333333333337" right="0.70833333333333337" top="0.75138888888888888" bottom="0.75138888888888888" header="0.31041666666666667" footer="0.31041666666666667"/>
  <pageSetup paperSize="8" orientation="landscape" r:id="rId1"/>
  <headerFooter scaleWithDoc="0" alignWithMargins="0">
    <oddFooter>第 &amp;P 页，共 &amp;N 页</oddFooter>
  </headerFooter>
</worksheet>
</file>

<file path=xl/worksheets/sheet22.xml><?xml version="1.0" encoding="utf-8"?>
<worksheet xmlns="http://schemas.openxmlformats.org/spreadsheetml/2006/main" xmlns:r="http://schemas.openxmlformats.org/officeDocument/2006/relationships">
  <dimension ref="A1:E14"/>
  <sheetViews>
    <sheetView zoomScaleSheetLayoutView="100" workbookViewId="0">
      <selection activeCell="A15" sqref="A15"/>
    </sheetView>
  </sheetViews>
  <sheetFormatPr defaultColWidth="10" defaultRowHeight="14.25"/>
  <cols>
    <col min="1" max="1" width="47.625" style="303" customWidth="1"/>
    <col min="2" max="2" width="24.5" style="303" customWidth="1"/>
    <col min="3" max="3" width="23.375" style="303" customWidth="1"/>
    <col min="4" max="16384" width="10" style="303"/>
  </cols>
  <sheetData>
    <row r="1" spans="1:5" ht="18" customHeight="1">
      <c r="A1" s="571"/>
      <c r="B1" s="571"/>
      <c r="C1" s="571"/>
      <c r="D1" s="572"/>
      <c r="E1" s="304"/>
    </row>
    <row r="2" spans="1:5" ht="20.25" customHeight="1">
      <c r="A2" s="612" t="s">
        <v>2715</v>
      </c>
      <c r="B2" s="612"/>
      <c r="C2" s="612"/>
      <c r="D2" s="573"/>
    </row>
    <row r="3" spans="1:5" ht="20.25" customHeight="1">
      <c r="A3" s="574"/>
      <c r="B3" s="574"/>
      <c r="C3" s="575" t="s">
        <v>1340</v>
      </c>
      <c r="D3" s="573"/>
    </row>
    <row r="4" spans="1:5" ht="32.1" customHeight="1">
      <c r="A4" s="576" t="s">
        <v>1358</v>
      </c>
      <c r="B4" s="576" t="s">
        <v>1359</v>
      </c>
      <c r="C4" s="577" t="s">
        <v>1360</v>
      </c>
      <c r="D4" s="573"/>
    </row>
    <row r="5" spans="1:5" ht="32.1" customHeight="1">
      <c r="A5" s="578" t="s">
        <v>1594</v>
      </c>
      <c r="B5" s="578"/>
      <c r="C5" s="579">
        <v>59.4</v>
      </c>
      <c r="D5" s="573"/>
    </row>
    <row r="6" spans="1:5" ht="32.1" customHeight="1">
      <c r="A6" s="578" t="s">
        <v>1595</v>
      </c>
      <c r="B6" s="579">
        <v>373.9</v>
      </c>
      <c r="C6" s="579"/>
      <c r="D6" s="573"/>
    </row>
    <row r="7" spans="1:5" ht="32.1" customHeight="1">
      <c r="A7" s="578" t="s">
        <v>1596</v>
      </c>
      <c r="B7" s="578"/>
      <c r="C7" s="579">
        <v>303</v>
      </c>
      <c r="D7" s="573"/>
    </row>
    <row r="8" spans="1:5" ht="32.1" customHeight="1">
      <c r="A8" s="578" t="s">
        <v>1597</v>
      </c>
      <c r="B8" s="578"/>
      <c r="C8" s="579">
        <v>0</v>
      </c>
      <c r="D8" s="573"/>
    </row>
    <row r="9" spans="1:5" ht="32.1" customHeight="1">
      <c r="A9" s="578" t="s">
        <v>1598</v>
      </c>
      <c r="B9" s="578"/>
      <c r="C9" s="579">
        <v>362.4</v>
      </c>
      <c r="D9" s="573"/>
    </row>
    <row r="10" spans="1:5">
      <c r="A10" s="573"/>
      <c r="B10" s="573"/>
      <c r="C10" s="573"/>
      <c r="D10" s="573"/>
    </row>
    <row r="11" spans="1:5">
      <c r="A11" s="573"/>
      <c r="B11" s="573"/>
      <c r="C11" s="573"/>
      <c r="D11" s="573"/>
    </row>
    <row r="12" spans="1:5">
      <c r="A12" s="573"/>
      <c r="B12" s="573"/>
      <c r="C12" s="573"/>
      <c r="D12" s="573"/>
    </row>
    <row r="13" spans="1:5">
      <c r="A13" s="573"/>
      <c r="B13" s="573"/>
      <c r="C13" s="573"/>
      <c r="D13" s="573"/>
    </row>
    <row r="14" spans="1:5">
      <c r="A14" s="573"/>
      <c r="B14" s="573"/>
      <c r="C14" s="573"/>
      <c r="D14" s="573"/>
    </row>
  </sheetData>
  <mergeCells count="1">
    <mergeCell ref="A2:C2"/>
  </mergeCells>
  <phoneticPr fontId="68" type="noConversion"/>
  <pageMargins left="0.75" right="0.75" top="1" bottom="1" header="0.5" footer="0.5"/>
  <pageSetup paperSize="9" orientation="landscape" r:id="rId1"/>
</worksheet>
</file>

<file path=xl/worksheets/sheet23.xml><?xml version="1.0" encoding="utf-8"?>
<worksheet xmlns="http://schemas.openxmlformats.org/spreadsheetml/2006/main" xmlns:r="http://schemas.openxmlformats.org/officeDocument/2006/relationships">
  <dimension ref="A1:C96"/>
  <sheetViews>
    <sheetView topLeftCell="A70" workbookViewId="0">
      <selection activeCell="A79" sqref="A79"/>
    </sheetView>
  </sheetViews>
  <sheetFormatPr defaultColWidth="12.125" defaultRowHeight="15.6" customHeight="1"/>
  <cols>
    <col min="1" max="1" width="53.75" style="561" customWidth="1"/>
    <col min="2" max="2" width="38.25" style="561" customWidth="1"/>
    <col min="3" max="3" width="22.5" style="561" customWidth="1"/>
    <col min="4" max="16384" width="12.125" style="561"/>
  </cols>
  <sheetData>
    <row r="1" spans="1:3" ht="22.5">
      <c r="A1" s="613" t="s">
        <v>2315</v>
      </c>
      <c r="B1" s="613"/>
      <c r="C1" s="585"/>
    </row>
    <row r="2" spans="1:3" ht="14.25">
      <c r="A2" s="555"/>
      <c r="B2" s="555"/>
      <c r="C2" s="556"/>
    </row>
    <row r="3" spans="1:3" ht="14.25">
      <c r="A3" s="555"/>
      <c r="B3" s="556" t="s">
        <v>1600</v>
      </c>
    </row>
    <row r="4" spans="1:3" ht="14.25">
      <c r="A4" s="562" t="s">
        <v>1238</v>
      </c>
      <c r="B4" s="562" t="s">
        <v>1602</v>
      </c>
    </row>
    <row r="5" spans="1:3" ht="14.25">
      <c r="A5" s="562" t="s">
        <v>2317</v>
      </c>
      <c r="B5" s="563">
        <f>SUM(B6,B57)</f>
        <v>10057208</v>
      </c>
    </row>
    <row r="6" spans="1:3" ht="14.25">
      <c r="A6" s="564" t="s">
        <v>2318</v>
      </c>
      <c r="B6" s="563">
        <f>SUM(B7,B10:B18,B24:B25,B28:B31,B34:B36,B40:B44,B47:B48,B56)</f>
        <v>10026511</v>
      </c>
    </row>
    <row r="7" spans="1:3" ht="14.25">
      <c r="A7" s="564" t="s">
        <v>2319</v>
      </c>
      <c r="B7" s="563">
        <f>SUM(B8:B9)</f>
        <v>0</v>
      </c>
    </row>
    <row r="8" spans="1:3" ht="14.25">
      <c r="A8" s="565" t="s">
        <v>2320</v>
      </c>
      <c r="B8" s="563">
        <v>0</v>
      </c>
    </row>
    <row r="9" spans="1:3" ht="14.25">
      <c r="A9" s="565" t="s">
        <v>2321</v>
      </c>
      <c r="B9" s="563">
        <v>0</v>
      </c>
    </row>
    <row r="10" spans="1:3" ht="14.25">
      <c r="A10" s="564" t="s">
        <v>2322</v>
      </c>
      <c r="B10" s="563">
        <v>0</v>
      </c>
    </row>
    <row r="11" spans="1:3" ht="14.25">
      <c r="A11" s="564" t="s">
        <v>2323</v>
      </c>
      <c r="B11" s="563">
        <v>0</v>
      </c>
    </row>
    <row r="12" spans="1:3" ht="14.25">
      <c r="A12" s="564" t="s">
        <v>2324</v>
      </c>
      <c r="B12" s="563">
        <v>0</v>
      </c>
    </row>
    <row r="13" spans="1:3" ht="14.25">
      <c r="A13" s="564" t="s">
        <v>2325</v>
      </c>
      <c r="B13" s="563">
        <v>11033</v>
      </c>
    </row>
    <row r="14" spans="1:3" ht="14.25">
      <c r="A14" s="564" t="s">
        <v>2326</v>
      </c>
      <c r="B14" s="563">
        <v>0</v>
      </c>
    </row>
    <row r="15" spans="1:3" ht="14.25">
      <c r="A15" s="564" t="s">
        <v>2327</v>
      </c>
      <c r="B15" s="563">
        <v>0</v>
      </c>
    </row>
    <row r="16" spans="1:3" ht="14.25">
      <c r="A16" s="564" t="s">
        <v>2328</v>
      </c>
      <c r="B16" s="563">
        <v>542328</v>
      </c>
    </row>
    <row r="17" spans="1:2" ht="14.25">
      <c r="A17" s="564" t="s">
        <v>2329</v>
      </c>
      <c r="B17" s="563">
        <v>0</v>
      </c>
    </row>
    <row r="18" spans="1:2" ht="14.25">
      <c r="A18" s="564" t="s">
        <v>2330</v>
      </c>
      <c r="B18" s="563">
        <f>SUM(B19:B23)</f>
        <v>9224012</v>
      </c>
    </row>
    <row r="19" spans="1:2" ht="14.25">
      <c r="A19" s="565" t="s">
        <v>2331</v>
      </c>
      <c r="B19" s="563">
        <v>8772148</v>
      </c>
    </row>
    <row r="20" spans="1:2" ht="14.25">
      <c r="A20" s="565" t="s">
        <v>2332</v>
      </c>
      <c r="B20" s="563">
        <v>380947</v>
      </c>
    </row>
    <row r="21" spans="1:2" ht="14.25">
      <c r="A21" s="565" t="s">
        <v>2333</v>
      </c>
      <c r="B21" s="563">
        <v>0</v>
      </c>
    </row>
    <row r="22" spans="1:2" ht="14.25">
      <c r="A22" s="565" t="s">
        <v>2334</v>
      </c>
      <c r="B22" s="563">
        <v>-23384</v>
      </c>
    </row>
    <row r="23" spans="1:2" ht="14.25">
      <c r="A23" s="565" t="s">
        <v>2335</v>
      </c>
      <c r="B23" s="563">
        <v>94301</v>
      </c>
    </row>
    <row r="24" spans="1:2" ht="14.25">
      <c r="A24" s="564" t="s">
        <v>2336</v>
      </c>
      <c r="B24" s="563">
        <v>0</v>
      </c>
    </row>
    <row r="25" spans="1:2" ht="14.25">
      <c r="A25" s="564" t="s">
        <v>2337</v>
      </c>
      <c r="B25" s="563">
        <f>SUM(B26:B27)</f>
        <v>0</v>
      </c>
    </row>
    <row r="26" spans="1:2" ht="14.25">
      <c r="A26" s="565" t="s">
        <v>2338</v>
      </c>
      <c r="B26" s="563">
        <v>0</v>
      </c>
    </row>
    <row r="27" spans="1:2" ht="14.25">
      <c r="A27" s="565" t="s">
        <v>2339</v>
      </c>
      <c r="B27" s="563">
        <v>0</v>
      </c>
    </row>
    <row r="28" spans="1:2" ht="14.25">
      <c r="A28" s="564" t="s">
        <v>2340</v>
      </c>
      <c r="B28" s="563">
        <v>0</v>
      </c>
    </row>
    <row r="29" spans="1:2" ht="14.25">
      <c r="A29" s="564" t="s">
        <v>2341</v>
      </c>
      <c r="B29" s="563">
        <v>0</v>
      </c>
    </row>
    <row r="30" spans="1:2" ht="14.25">
      <c r="A30" s="564" t="s">
        <v>2342</v>
      </c>
      <c r="B30" s="563">
        <v>0</v>
      </c>
    </row>
    <row r="31" spans="1:2" ht="14.25">
      <c r="A31" s="564" t="s">
        <v>2343</v>
      </c>
      <c r="B31" s="563">
        <f>SUM(B32:B33)</f>
        <v>85928</v>
      </c>
    </row>
    <row r="32" spans="1:2" ht="14.25">
      <c r="A32" s="565" t="s">
        <v>2344</v>
      </c>
      <c r="B32" s="563">
        <v>47021</v>
      </c>
    </row>
    <row r="33" spans="1:2" ht="14.25">
      <c r="A33" s="565" t="s">
        <v>2345</v>
      </c>
      <c r="B33" s="563">
        <v>38907</v>
      </c>
    </row>
    <row r="34" spans="1:2" ht="14.25">
      <c r="A34" s="564" t="s">
        <v>2346</v>
      </c>
      <c r="B34" s="563">
        <v>0</v>
      </c>
    </row>
    <row r="35" spans="1:2" ht="14.25">
      <c r="A35" s="564" t="s">
        <v>2347</v>
      </c>
      <c r="B35" s="563">
        <v>0</v>
      </c>
    </row>
    <row r="36" spans="1:2" ht="14.25">
      <c r="A36" s="564" t="s">
        <v>2348</v>
      </c>
      <c r="B36" s="563">
        <f>SUM(B37:B39)</f>
        <v>0</v>
      </c>
    </row>
    <row r="37" spans="1:2" ht="14.25">
      <c r="A37" s="565" t="s">
        <v>2349</v>
      </c>
      <c r="B37" s="563">
        <v>0</v>
      </c>
    </row>
    <row r="38" spans="1:2" ht="14.25">
      <c r="A38" s="565" t="s">
        <v>2350</v>
      </c>
      <c r="B38" s="563">
        <v>0</v>
      </c>
    </row>
    <row r="39" spans="1:2" ht="14.25">
      <c r="A39" s="565" t="s">
        <v>2351</v>
      </c>
      <c r="B39" s="563">
        <v>0</v>
      </c>
    </row>
    <row r="40" spans="1:2" ht="14.25">
      <c r="A40" s="564" t="s">
        <v>2352</v>
      </c>
      <c r="B40" s="563">
        <v>0</v>
      </c>
    </row>
    <row r="41" spans="1:2" ht="14.25">
      <c r="A41" s="564" t="s">
        <v>2353</v>
      </c>
      <c r="B41" s="563">
        <v>0</v>
      </c>
    </row>
    <row r="42" spans="1:2" ht="14.25">
      <c r="A42" s="564" t="s">
        <v>2354</v>
      </c>
      <c r="B42" s="563">
        <v>0</v>
      </c>
    </row>
    <row r="43" spans="1:2" ht="14.25">
      <c r="A43" s="564" t="s">
        <v>2355</v>
      </c>
      <c r="B43" s="563">
        <v>0</v>
      </c>
    </row>
    <row r="44" spans="1:2" ht="14.25">
      <c r="A44" s="564" t="s">
        <v>2356</v>
      </c>
      <c r="B44" s="563">
        <f>SUM(B45:B46)</f>
        <v>0</v>
      </c>
    </row>
    <row r="45" spans="1:2" ht="14.25">
      <c r="A45" s="565" t="s">
        <v>2357</v>
      </c>
      <c r="B45" s="563">
        <v>0</v>
      </c>
    </row>
    <row r="46" spans="1:2" ht="14.25">
      <c r="A46" s="565" t="s">
        <v>2358</v>
      </c>
      <c r="B46" s="563">
        <v>0</v>
      </c>
    </row>
    <row r="47" spans="1:2" ht="14.25">
      <c r="A47" s="564" t="s">
        <v>2359</v>
      </c>
      <c r="B47" s="563">
        <v>148207</v>
      </c>
    </row>
    <row r="48" spans="1:2" ht="14.25">
      <c r="A48" s="564" t="s">
        <v>2360</v>
      </c>
      <c r="B48" s="563">
        <f>SUM(B49:B55)</f>
        <v>15003</v>
      </c>
    </row>
    <row r="49" spans="1:2" ht="14.25">
      <c r="A49" s="565" t="s">
        <v>2361</v>
      </c>
      <c r="B49" s="563">
        <v>0</v>
      </c>
    </row>
    <row r="50" spans="1:2" ht="14.25">
      <c r="A50" s="565" t="s">
        <v>2362</v>
      </c>
      <c r="B50" s="563">
        <v>0</v>
      </c>
    </row>
    <row r="51" spans="1:2" ht="14.25">
      <c r="A51" s="565" t="s">
        <v>2363</v>
      </c>
      <c r="B51" s="563">
        <v>15003</v>
      </c>
    </row>
    <row r="52" spans="1:2" ht="14.25">
      <c r="A52" s="565" t="s">
        <v>2364</v>
      </c>
      <c r="B52" s="563">
        <v>0</v>
      </c>
    </row>
    <row r="53" spans="1:2" ht="14.25">
      <c r="A53" s="565" t="s">
        <v>2365</v>
      </c>
      <c r="B53" s="563">
        <v>0</v>
      </c>
    </row>
    <row r="54" spans="1:2" ht="14.25">
      <c r="A54" s="565" t="s">
        <v>2366</v>
      </c>
      <c r="B54" s="563">
        <v>0</v>
      </c>
    </row>
    <row r="55" spans="1:2" ht="14.25">
      <c r="A55" s="565" t="s">
        <v>2367</v>
      </c>
      <c r="B55" s="563">
        <v>0</v>
      </c>
    </row>
    <row r="56" spans="1:2" ht="14.25">
      <c r="A56" s="564" t="s">
        <v>2368</v>
      </c>
      <c r="B56" s="563">
        <v>0</v>
      </c>
    </row>
    <row r="57" spans="1:2" ht="14.25">
      <c r="A57" s="564" t="s">
        <v>2369</v>
      </c>
      <c r="B57" s="563">
        <f>SUM(B58:B61,B65:B71,B74:B75)</f>
        <v>30697</v>
      </c>
    </row>
    <row r="58" spans="1:2" ht="14.25">
      <c r="A58" s="564" t="s">
        <v>2370</v>
      </c>
      <c r="B58" s="563">
        <v>0</v>
      </c>
    </row>
    <row r="59" spans="1:2" ht="14.25">
      <c r="A59" s="564" t="s">
        <v>2371</v>
      </c>
      <c r="B59" s="563">
        <v>0</v>
      </c>
    </row>
    <row r="60" spans="1:2" ht="14.25">
      <c r="A60" s="564" t="s">
        <v>2372</v>
      </c>
      <c r="B60" s="563">
        <v>0</v>
      </c>
    </row>
    <row r="61" spans="1:2" ht="14.25">
      <c r="A61" s="564" t="s">
        <v>2373</v>
      </c>
      <c r="B61" s="563">
        <f>SUM(B62:B64)</f>
        <v>6317</v>
      </c>
    </row>
    <row r="62" spans="1:2" ht="14.25">
      <c r="A62" s="565" t="s">
        <v>2374</v>
      </c>
      <c r="B62" s="563">
        <v>0</v>
      </c>
    </row>
    <row r="63" spans="1:2" ht="14.25">
      <c r="A63" s="565" t="s">
        <v>2375</v>
      </c>
      <c r="B63" s="563">
        <v>6317</v>
      </c>
    </row>
    <row r="64" spans="1:2" ht="14.25">
      <c r="A64" s="565" t="s">
        <v>2376</v>
      </c>
      <c r="B64" s="563">
        <v>0</v>
      </c>
    </row>
    <row r="65" spans="1:2" ht="14.25">
      <c r="A65" s="564" t="s">
        <v>2377</v>
      </c>
      <c r="B65" s="563">
        <v>0</v>
      </c>
    </row>
    <row r="66" spans="1:2" ht="14.25">
      <c r="A66" s="564" t="s">
        <v>2378</v>
      </c>
      <c r="B66" s="563">
        <v>0</v>
      </c>
    </row>
    <row r="67" spans="1:2" ht="14.25">
      <c r="A67" s="564" t="s">
        <v>2379</v>
      </c>
      <c r="B67" s="563">
        <v>0</v>
      </c>
    </row>
    <row r="68" spans="1:2" ht="14.25">
      <c r="A68" s="564" t="s">
        <v>2380</v>
      </c>
      <c r="B68" s="563">
        <v>0</v>
      </c>
    </row>
    <row r="69" spans="1:2" ht="14.25">
      <c r="A69" s="564" t="s">
        <v>2381</v>
      </c>
      <c r="B69" s="563">
        <v>0</v>
      </c>
    </row>
    <row r="70" spans="1:2" ht="14.25">
      <c r="A70" s="564" t="s">
        <v>2382</v>
      </c>
      <c r="B70" s="563">
        <v>0</v>
      </c>
    </row>
    <row r="71" spans="1:2" ht="14.25">
      <c r="A71" s="564" t="s">
        <v>2383</v>
      </c>
      <c r="B71" s="563">
        <f>SUM(B72:B73)</f>
        <v>0</v>
      </c>
    </row>
    <row r="72" spans="1:2" ht="14.25">
      <c r="A72" s="565" t="s">
        <v>2384</v>
      </c>
      <c r="B72" s="563">
        <v>0</v>
      </c>
    </row>
    <row r="73" spans="1:2" ht="14.25">
      <c r="A73" s="565" t="s">
        <v>2385</v>
      </c>
      <c r="B73" s="563">
        <v>0</v>
      </c>
    </row>
    <row r="74" spans="1:2" ht="14.25">
      <c r="A74" s="564" t="s">
        <v>2386</v>
      </c>
      <c r="B74" s="563">
        <v>1559</v>
      </c>
    </row>
    <row r="75" spans="1:2" ht="14.25">
      <c r="A75" s="564" t="s">
        <v>2387</v>
      </c>
      <c r="B75" s="563">
        <f>SUM(B76:B77)</f>
        <v>22821</v>
      </c>
    </row>
    <row r="76" spans="1:2" ht="14.25">
      <c r="A76" s="565" t="s">
        <v>2388</v>
      </c>
      <c r="B76" s="563">
        <v>22821</v>
      </c>
    </row>
    <row r="77" spans="1:2" ht="14.25">
      <c r="A77" s="565" t="s">
        <v>2389</v>
      </c>
      <c r="B77" s="563">
        <v>0</v>
      </c>
    </row>
    <row r="78" spans="1:2" ht="14.25">
      <c r="A78" s="566"/>
      <c r="B78" s="566"/>
    </row>
    <row r="79" spans="1:2" ht="14.25">
      <c r="A79" s="590" t="s">
        <v>2317</v>
      </c>
      <c r="B79" s="568">
        <v>10057208</v>
      </c>
    </row>
    <row r="80" spans="1:2" ht="14.25">
      <c r="A80" s="567" t="s">
        <v>2390</v>
      </c>
      <c r="B80" s="569">
        <v>62100</v>
      </c>
    </row>
    <row r="81" spans="1:2" ht="14.25">
      <c r="A81" s="567" t="s">
        <v>2391</v>
      </c>
      <c r="B81" s="569">
        <v>0</v>
      </c>
    </row>
    <row r="82" spans="1:2" ht="14.25">
      <c r="A82" s="567" t="s">
        <v>2392</v>
      </c>
      <c r="B82" s="568">
        <v>0</v>
      </c>
    </row>
    <row r="83" spans="1:2" ht="14.25">
      <c r="A83" s="567" t="s">
        <v>2393</v>
      </c>
      <c r="B83" s="568">
        <v>5153607</v>
      </c>
    </row>
    <row r="84" spans="1:2" ht="14.25">
      <c r="A84" s="567" t="s">
        <v>2394</v>
      </c>
      <c r="B84" s="568">
        <v>12059</v>
      </c>
    </row>
    <row r="85" spans="1:2" ht="14.25">
      <c r="A85" s="567" t="s">
        <v>2395</v>
      </c>
      <c r="B85" s="568">
        <v>2418</v>
      </c>
    </row>
    <row r="86" spans="1:2" ht="14.25">
      <c r="A86" s="567" t="s">
        <v>2396</v>
      </c>
      <c r="B86" s="568">
        <v>9641</v>
      </c>
    </row>
    <row r="87" spans="1:2" ht="14.25">
      <c r="A87" s="567" t="s">
        <v>1574</v>
      </c>
      <c r="B87" s="568">
        <v>3030000</v>
      </c>
    </row>
    <row r="88" spans="1:2" ht="14.25">
      <c r="A88" s="567" t="s">
        <v>2397</v>
      </c>
      <c r="B88" s="568">
        <v>3030000</v>
      </c>
    </row>
    <row r="89" spans="1:2" ht="14.25">
      <c r="A89" s="567" t="s">
        <v>2398</v>
      </c>
      <c r="B89" s="568">
        <v>3030000</v>
      </c>
    </row>
    <row r="90" spans="1:2" ht="14.25">
      <c r="A90" s="567" t="s">
        <v>2399</v>
      </c>
      <c r="B90" s="568">
        <v>0</v>
      </c>
    </row>
    <row r="91" spans="1:2" ht="14.25">
      <c r="A91" s="567" t="s">
        <v>2400</v>
      </c>
      <c r="B91" s="569">
        <v>0</v>
      </c>
    </row>
    <row r="92" spans="1:2" ht="14.25">
      <c r="A92" s="567" t="s">
        <v>2401</v>
      </c>
      <c r="B92" s="569">
        <v>66584</v>
      </c>
    </row>
    <row r="93" spans="1:2" ht="14.25">
      <c r="A93" s="567" t="s">
        <v>2402</v>
      </c>
      <c r="B93" s="569">
        <v>0</v>
      </c>
    </row>
    <row r="94" spans="1:2" ht="14.25">
      <c r="A94" s="567"/>
      <c r="B94" s="570"/>
    </row>
    <row r="95" spans="1:2" ht="14.25">
      <c r="A95" s="567"/>
      <c r="B95" s="570"/>
    </row>
    <row r="96" spans="1:2" ht="14.25">
      <c r="A96" s="566" t="s">
        <v>2403</v>
      </c>
      <c r="B96" s="568">
        <v>18381558</v>
      </c>
    </row>
  </sheetData>
  <mergeCells count="1">
    <mergeCell ref="A1:B1"/>
  </mergeCells>
  <phoneticPr fontId="68"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C261"/>
  <sheetViews>
    <sheetView topLeftCell="A238" workbookViewId="0">
      <selection activeCell="A248" sqref="A248"/>
    </sheetView>
  </sheetViews>
  <sheetFormatPr defaultColWidth="12.125" defaultRowHeight="15.6" customHeight="1"/>
  <cols>
    <col min="1" max="1" width="55.625" style="561" customWidth="1"/>
    <col min="2" max="2" width="29.625" style="561" customWidth="1"/>
    <col min="3" max="3" width="22.5" style="561" customWidth="1"/>
    <col min="4" max="16384" width="12.125" style="561"/>
  </cols>
  <sheetData>
    <row r="1" spans="1:3" ht="22.5">
      <c r="A1" s="613" t="s">
        <v>2404</v>
      </c>
      <c r="B1" s="613"/>
      <c r="C1" s="585"/>
    </row>
    <row r="2" spans="1:3" ht="14.25">
      <c r="A2" s="555"/>
      <c r="B2" s="555"/>
      <c r="C2" s="556"/>
    </row>
    <row r="3" spans="1:3" ht="14.25">
      <c r="A3" s="555"/>
      <c r="B3" s="556" t="s">
        <v>1600</v>
      </c>
    </row>
    <row r="4" spans="1:3" ht="14.25">
      <c r="A4" s="562" t="s">
        <v>1238</v>
      </c>
      <c r="B4" s="562" t="s">
        <v>1602</v>
      </c>
    </row>
    <row r="5" spans="1:3" ht="14.25">
      <c r="A5" s="562" t="s">
        <v>2405</v>
      </c>
      <c r="B5" s="563">
        <f>SUM(B6,B14,B29,B41,B52,B98,B122,B174,B179,B183,B209,B228)</f>
        <v>9709406</v>
      </c>
    </row>
    <row r="6" spans="1:3" ht="14.25">
      <c r="A6" s="564" t="s">
        <v>2406</v>
      </c>
      <c r="B6" s="563">
        <f>SUM(B7)</f>
        <v>0</v>
      </c>
    </row>
    <row r="7" spans="1:3" ht="14.25">
      <c r="A7" s="564" t="s">
        <v>2407</v>
      </c>
      <c r="B7" s="563">
        <f>SUM(B8:B13)</f>
        <v>0</v>
      </c>
    </row>
    <row r="8" spans="1:3" ht="14.25">
      <c r="A8" s="565" t="s">
        <v>2408</v>
      </c>
      <c r="B8" s="563">
        <v>0</v>
      </c>
    </row>
    <row r="9" spans="1:3" ht="14.25">
      <c r="A9" s="565" t="s">
        <v>2409</v>
      </c>
      <c r="B9" s="563">
        <v>0</v>
      </c>
    </row>
    <row r="10" spans="1:3" ht="14.25">
      <c r="A10" s="565" t="s">
        <v>2410</v>
      </c>
      <c r="B10" s="563">
        <v>0</v>
      </c>
    </row>
    <row r="11" spans="1:3" ht="14.25">
      <c r="A11" s="565" t="s">
        <v>2411</v>
      </c>
      <c r="B11" s="563">
        <v>0</v>
      </c>
    </row>
    <row r="12" spans="1:3" ht="14.25">
      <c r="A12" s="565" t="s">
        <v>2412</v>
      </c>
      <c r="B12" s="563">
        <v>0</v>
      </c>
    </row>
    <row r="13" spans="1:3" ht="14.25">
      <c r="A13" s="565" t="s">
        <v>2413</v>
      </c>
      <c r="B13" s="563">
        <v>0</v>
      </c>
    </row>
    <row r="14" spans="1:3" ht="14.25">
      <c r="A14" s="564" t="s">
        <v>2414</v>
      </c>
      <c r="B14" s="563">
        <f>B15+B20+B26</f>
        <v>4550</v>
      </c>
    </row>
    <row r="15" spans="1:3" ht="14.25">
      <c r="A15" s="564" t="s">
        <v>2415</v>
      </c>
      <c r="B15" s="563">
        <f>SUM(B16:B19)</f>
        <v>4550</v>
      </c>
    </row>
    <row r="16" spans="1:3" ht="14.25">
      <c r="A16" s="565" t="s">
        <v>2416</v>
      </c>
      <c r="B16" s="563">
        <v>78</v>
      </c>
    </row>
    <row r="17" spans="1:2" ht="14.25">
      <c r="A17" s="565" t="s">
        <v>2417</v>
      </c>
      <c r="B17" s="563">
        <v>0</v>
      </c>
    </row>
    <row r="18" spans="1:2" ht="14.25">
      <c r="A18" s="565" t="s">
        <v>2418</v>
      </c>
      <c r="B18" s="563">
        <v>0</v>
      </c>
    </row>
    <row r="19" spans="1:2" ht="14.25">
      <c r="A19" s="565" t="s">
        <v>1508</v>
      </c>
      <c r="B19" s="563">
        <v>4472</v>
      </c>
    </row>
    <row r="20" spans="1:2" ht="14.25">
      <c r="A20" s="564" t="s">
        <v>2419</v>
      </c>
      <c r="B20" s="563">
        <f>SUM(B21:B25)</f>
        <v>0</v>
      </c>
    </row>
    <row r="21" spans="1:2" ht="14.25">
      <c r="A21" s="565" t="s">
        <v>2420</v>
      </c>
      <c r="B21" s="563">
        <v>0</v>
      </c>
    </row>
    <row r="22" spans="1:2" ht="14.25">
      <c r="A22" s="565" t="s">
        <v>2421</v>
      </c>
      <c r="B22" s="563">
        <v>0</v>
      </c>
    </row>
    <row r="23" spans="1:2" ht="14.25">
      <c r="A23" s="565" t="s">
        <v>2422</v>
      </c>
      <c r="B23" s="563">
        <v>0</v>
      </c>
    </row>
    <row r="24" spans="1:2" ht="14.25">
      <c r="A24" s="565" t="s">
        <v>2423</v>
      </c>
      <c r="B24" s="563">
        <v>0</v>
      </c>
    </row>
    <row r="25" spans="1:2" ht="14.25">
      <c r="A25" s="565" t="s">
        <v>2424</v>
      </c>
      <c r="B25" s="563">
        <v>0</v>
      </c>
    </row>
    <row r="26" spans="1:2" ht="14.25">
      <c r="A26" s="564" t="s">
        <v>2425</v>
      </c>
      <c r="B26" s="563">
        <f>SUM(B27:B28)</f>
        <v>0</v>
      </c>
    </row>
    <row r="27" spans="1:2" ht="14.25">
      <c r="A27" s="565" t="s">
        <v>2426</v>
      </c>
      <c r="B27" s="563">
        <v>0</v>
      </c>
    </row>
    <row r="28" spans="1:2" ht="14.25">
      <c r="A28" s="565" t="s">
        <v>2427</v>
      </c>
      <c r="B28" s="563">
        <v>0</v>
      </c>
    </row>
    <row r="29" spans="1:2" ht="14.25">
      <c r="A29" s="564" t="s">
        <v>2428</v>
      </c>
      <c r="B29" s="563">
        <f>B30+B34+B38</f>
        <v>0</v>
      </c>
    </row>
    <row r="30" spans="1:2" ht="14.25">
      <c r="A30" s="564" t="s">
        <v>2429</v>
      </c>
      <c r="B30" s="563">
        <f>SUM(B31:B33)</f>
        <v>0</v>
      </c>
    </row>
    <row r="31" spans="1:2" ht="14.25">
      <c r="A31" s="565" t="s">
        <v>2430</v>
      </c>
      <c r="B31" s="563">
        <v>0</v>
      </c>
    </row>
    <row r="32" spans="1:2" ht="14.25">
      <c r="A32" s="565" t="s">
        <v>2431</v>
      </c>
      <c r="B32" s="563">
        <v>0</v>
      </c>
    </row>
    <row r="33" spans="1:2" ht="14.25">
      <c r="A33" s="565" t="s">
        <v>2432</v>
      </c>
      <c r="B33" s="563">
        <v>0</v>
      </c>
    </row>
    <row r="34" spans="1:2" ht="14.25">
      <c r="A34" s="564" t="s">
        <v>2433</v>
      </c>
      <c r="B34" s="563">
        <f>SUM(B35:B37)</f>
        <v>0</v>
      </c>
    </row>
    <row r="35" spans="1:2" ht="14.25">
      <c r="A35" s="565" t="s">
        <v>2430</v>
      </c>
      <c r="B35" s="563">
        <v>0</v>
      </c>
    </row>
    <row r="36" spans="1:2" ht="14.25">
      <c r="A36" s="565" t="s">
        <v>2431</v>
      </c>
      <c r="B36" s="563">
        <v>0</v>
      </c>
    </row>
    <row r="37" spans="1:2" ht="14.25">
      <c r="A37" s="565" t="s">
        <v>2434</v>
      </c>
      <c r="B37" s="563">
        <v>0</v>
      </c>
    </row>
    <row r="38" spans="1:2" ht="14.25">
      <c r="A38" s="564" t="s">
        <v>2435</v>
      </c>
      <c r="B38" s="563">
        <f>SUM(B39:B40)</f>
        <v>0</v>
      </c>
    </row>
    <row r="39" spans="1:2" ht="14.25">
      <c r="A39" s="565" t="s">
        <v>2431</v>
      </c>
      <c r="B39" s="563">
        <v>0</v>
      </c>
    </row>
    <row r="40" spans="1:2" ht="14.25">
      <c r="A40" s="565" t="s">
        <v>2436</v>
      </c>
      <c r="B40" s="563">
        <v>0</v>
      </c>
    </row>
    <row r="41" spans="1:2" ht="14.25">
      <c r="A41" s="564" t="s">
        <v>2437</v>
      </c>
      <c r="B41" s="563">
        <f>SUM(B42,B47)</f>
        <v>0</v>
      </c>
    </row>
    <row r="42" spans="1:2" ht="14.25">
      <c r="A42" s="564" t="s">
        <v>2438</v>
      </c>
      <c r="B42" s="563">
        <f>SUM(B43:B46)</f>
        <v>0</v>
      </c>
    </row>
    <row r="43" spans="1:2" ht="14.25">
      <c r="A43" s="565" t="s">
        <v>2439</v>
      </c>
      <c r="B43" s="563">
        <v>0</v>
      </c>
    </row>
    <row r="44" spans="1:2" ht="14.25">
      <c r="A44" s="565" t="s">
        <v>2440</v>
      </c>
      <c r="B44" s="563">
        <v>0</v>
      </c>
    </row>
    <row r="45" spans="1:2" ht="14.25">
      <c r="A45" s="565" t="s">
        <v>2441</v>
      </c>
      <c r="B45" s="563">
        <v>0</v>
      </c>
    </row>
    <row r="46" spans="1:2" ht="14.25">
      <c r="A46" s="565" t="s">
        <v>2442</v>
      </c>
      <c r="B46" s="563">
        <v>0</v>
      </c>
    </row>
    <row r="47" spans="1:2" ht="14.25">
      <c r="A47" s="564" t="s">
        <v>2443</v>
      </c>
      <c r="B47" s="563">
        <f>SUM(B48:B51)</f>
        <v>0</v>
      </c>
    </row>
    <row r="48" spans="1:2" ht="14.25">
      <c r="A48" s="565" t="s">
        <v>2444</v>
      </c>
      <c r="B48" s="563">
        <v>0</v>
      </c>
    </row>
    <row r="49" spans="1:2" ht="14.25">
      <c r="A49" s="565" t="s">
        <v>2445</v>
      </c>
      <c r="B49" s="563">
        <v>0</v>
      </c>
    </row>
    <row r="50" spans="1:2" ht="14.25">
      <c r="A50" s="565" t="s">
        <v>2446</v>
      </c>
      <c r="B50" s="563">
        <v>0</v>
      </c>
    </row>
    <row r="51" spans="1:2" ht="14.25">
      <c r="A51" s="565" t="s">
        <v>2447</v>
      </c>
      <c r="B51" s="563">
        <v>0</v>
      </c>
    </row>
    <row r="52" spans="1:2" ht="14.25">
      <c r="A52" s="564" t="s">
        <v>2448</v>
      </c>
      <c r="B52" s="563">
        <f>SUM(B53,B66,B70:B71,B77,B81,B85,B89,B95)</f>
        <v>8607177</v>
      </c>
    </row>
    <row r="53" spans="1:2" ht="14.25">
      <c r="A53" s="564" t="s">
        <v>1512</v>
      </c>
      <c r="B53" s="563">
        <f>SUM(B54:B65)</f>
        <v>8242629</v>
      </c>
    </row>
    <row r="54" spans="1:2" ht="14.25">
      <c r="A54" s="565" t="s">
        <v>1514</v>
      </c>
      <c r="B54" s="563">
        <v>2830841</v>
      </c>
    </row>
    <row r="55" spans="1:2" ht="14.25">
      <c r="A55" s="565" t="s">
        <v>1516</v>
      </c>
      <c r="B55" s="563">
        <v>13054</v>
      </c>
    </row>
    <row r="56" spans="1:2" ht="14.25">
      <c r="A56" s="565" t="s">
        <v>1518</v>
      </c>
      <c r="B56" s="563">
        <v>4201654</v>
      </c>
    </row>
    <row r="57" spans="1:2" ht="14.25">
      <c r="A57" s="565" t="s">
        <v>1520</v>
      </c>
      <c r="B57" s="563">
        <v>0</v>
      </c>
    </row>
    <row r="58" spans="1:2" ht="14.25">
      <c r="A58" s="565" t="s">
        <v>1522</v>
      </c>
      <c r="B58" s="563">
        <v>279402</v>
      </c>
    </row>
    <row r="59" spans="1:2" ht="14.25">
      <c r="A59" s="565" t="s">
        <v>1524</v>
      </c>
      <c r="B59" s="563">
        <v>183197</v>
      </c>
    </row>
    <row r="60" spans="1:2" ht="14.25">
      <c r="A60" s="565" t="s">
        <v>1526</v>
      </c>
      <c r="B60" s="563">
        <v>10000</v>
      </c>
    </row>
    <row r="61" spans="1:2" ht="14.25">
      <c r="A61" s="565" t="s">
        <v>1528</v>
      </c>
      <c r="B61" s="563">
        <v>0</v>
      </c>
    </row>
    <row r="62" spans="1:2" ht="14.25">
      <c r="A62" s="565" t="s">
        <v>1530</v>
      </c>
      <c r="B62" s="563">
        <v>15352</v>
      </c>
    </row>
    <row r="63" spans="1:2" ht="14.25">
      <c r="A63" s="565" t="s">
        <v>1532</v>
      </c>
      <c r="B63" s="563">
        <v>245039</v>
      </c>
    </row>
    <row r="64" spans="1:2" ht="14.25">
      <c r="A64" s="565" t="s">
        <v>1121</v>
      </c>
      <c r="B64" s="563">
        <v>0</v>
      </c>
    </row>
    <row r="65" spans="1:2" ht="14.25">
      <c r="A65" s="565" t="s">
        <v>1535</v>
      </c>
      <c r="B65" s="563">
        <v>464090</v>
      </c>
    </row>
    <row r="66" spans="1:2" ht="14.25">
      <c r="A66" s="564" t="s">
        <v>1539</v>
      </c>
      <c r="B66" s="563">
        <f>SUM(B67:B69)</f>
        <v>4765</v>
      </c>
    </row>
    <row r="67" spans="1:2" ht="14.25">
      <c r="A67" s="565" t="s">
        <v>1514</v>
      </c>
      <c r="B67" s="563">
        <v>0</v>
      </c>
    </row>
    <row r="68" spans="1:2" ht="14.25">
      <c r="A68" s="565" t="s">
        <v>1516</v>
      </c>
      <c r="B68" s="563">
        <v>4765</v>
      </c>
    </row>
    <row r="69" spans="1:2" ht="14.25">
      <c r="A69" s="565" t="s">
        <v>1540</v>
      </c>
      <c r="B69" s="563">
        <v>0</v>
      </c>
    </row>
    <row r="70" spans="1:2" ht="14.25">
      <c r="A70" s="564" t="s">
        <v>2449</v>
      </c>
      <c r="B70" s="563">
        <v>-201</v>
      </c>
    </row>
    <row r="71" spans="1:2" ht="14.25">
      <c r="A71" s="564" t="s">
        <v>2450</v>
      </c>
      <c r="B71" s="563">
        <f>SUM(B72:B76)</f>
        <v>0</v>
      </c>
    </row>
    <row r="72" spans="1:2" ht="14.25">
      <c r="A72" s="565" t="s">
        <v>2451</v>
      </c>
      <c r="B72" s="563">
        <v>0</v>
      </c>
    </row>
    <row r="73" spans="1:2" ht="14.25">
      <c r="A73" s="565" t="s">
        <v>2452</v>
      </c>
      <c r="B73" s="563">
        <v>0</v>
      </c>
    </row>
    <row r="74" spans="1:2" ht="14.25">
      <c r="A74" s="565" t="s">
        <v>2453</v>
      </c>
      <c r="B74" s="563">
        <v>0</v>
      </c>
    </row>
    <row r="75" spans="1:2" ht="14.25">
      <c r="A75" s="565" t="s">
        <v>2454</v>
      </c>
      <c r="B75" s="563">
        <v>0</v>
      </c>
    </row>
    <row r="76" spans="1:2" ht="14.25">
      <c r="A76" s="565" t="s">
        <v>2455</v>
      </c>
      <c r="B76" s="563">
        <v>0</v>
      </c>
    </row>
    <row r="77" spans="1:2" ht="14.25">
      <c r="A77" s="564" t="s">
        <v>2456</v>
      </c>
      <c r="B77" s="563">
        <f>SUM(B78:B80)</f>
        <v>129984</v>
      </c>
    </row>
    <row r="78" spans="1:2" ht="14.25">
      <c r="A78" s="565" t="s">
        <v>1543</v>
      </c>
      <c r="B78" s="563">
        <v>129984</v>
      </c>
    </row>
    <row r="79" spans="1:2" ht="14.25">
      <c r="A79" s="565" t="s">
        <v>2457</v>
      </c>
      <c r="B79" s="563">
        <v>0</v>
      </c>
    </row>
    <row r="80" spans="1:2" ht="14.25">
      <c r="A80" s="565" t="s">
        <v>2458</v>
      </c>
      <c r="B80" s="563">
        <v>0</v>
      </c>
    </row>
    <row r="81" spans="1:2" ht="14.25">
      <c r="A81" s="564" t="s">
        <v>2459</v>
      </c>
      <c r="B81" s="563">
        <f>SUM(B82:B84)</f>
        <v>160000</v>
      </c>
    </row>
    <row r="82" spans="1:2" ht="14.25">
      <c r="A82" s="565" t="s">
        <v>2460</v>
      </c>
      <c r="B82" s="563">
        <v>160000</v>
      </c>
    </row>
    <row r="83" spans="1:2" ht="14.25">
      <c r="A83" s="565" t="s">
        <v>2461</v>
      </c>
      <c r="B83" s="563">
        <v>0</v>
      </c>
    </row>
    <row r="84" spans="1:2" ht="14.25">
      <c r="A84" s="565" t="s">
        <v>2462</v>
      </c>
      <c r="B84" s="563">
        <v>0</v>
      </c>
    </row>
    <row r="85" spans="1:2" ht="14.25">
      <c r="A85" s="564" t="s">
        <v>2463</v>
      </c>
      <c r="B85" s="563">
        <f>SUM(B86:B88)</f>
        <v>30000</v>
      </c>
    </row>
    <row r="86" spans="1:2" ht="14.25">
      <c r="A86" s="565" t="s">
        <v>2460</v>
      </c>
      <c r="B86" s="563">
        <v>30000</v>
      </c>
    </row>
    <row r="87" spans="1:2" ht="14.25">
      <c r="A87" s="565" t="s">
        <v>2461</v>
      </c>
      <c r="B87" s="563">
        <v>0</v>
      </c>
    </row>
    <row r="88" spans="1:2" ht="14.25">
      <c r="A88" s="565" t="s">
        <v>2464</v>
      </c>
      <c r="B88" s="563">
        <v>0</v>
      </c>
    </row>
    <row r="89" spans="1:2" ht="14.25">
      <c r="A89" s="564" t="s">
        <v>2465</v>
      </c>
      <c r="B89" s="563">
        <f>SUM(B90:B94)</f>
        <v>0</v>
      </c>
    </row>
    <row r="90" spans="1:2" ht="14.25">
      <c r="A90" s="565" t="s">
        <v>2466</v>
      </c>
      <c r="B90" s="563">
        <v>0</v>
      </c>
    </row>
    <row r="91" spans="1:2" ht="14.25">
      <c r="A91" s="565" t="s">
        <v>2467</v>
      </c>
      <c r="B91" s="563">
        <v>0</v>
      </c>
    </row>
    <row r="92" spans="1:2" ht="14.25">
      <c r="A92" s="565" t="s">
        <v>2468</v>
      </c>
      <c r="B92" s="563">
        <v>0</v>
      </c>
    </row>
    <row r="93" spans="1:2" ht="14.25">
      <c r="A93" s="565" t="s">
        <v>2469</v>
      </c>
      <c r="B93" s="563">
        <v>0</v>
      </c>
    </row>
    <row r="94" spans="1:2" ht="14.25">
      <c r="A94" s="565" t="s">
        <v>2470</v>
      </c>
      <c r="B94" s="563">
        <v>0</v>
      </c>
    </row>
    <row r="95" spans="1:2" ht="14.25">
      <c r="A95" s="564" t="s">
        <v>2471</v>
      </c>
      <c r="B95" s="563">
        <f>SUM(B96:B97)</f>
        <v>40000</v>
      </c>
    </row>
    <row r="96" spans="1:2" ht="14.25">
      <c r="A96" s="565" t="s">
        <v>2472</v>
      </c>
      <c r="B96" s="563">
        <v>40000</v>
      </c>
    </row>
    <row r="97" spans="1:2" ht="14.25">
      <c r="A97" s="565" t="s">
        <v>2473</v>
      </c>
      <c r="B97" s="563">
        <v>0</v>
      </c>
    </row>
    <row r="98" spans="1:2" ht="14.25">
      <c r="A98" s="564" t="s">
        <v>2474</v>
      </c>
      <c r="B98" s="563">
        <f>SUM(B99,B104,B109,B114,B117)</f>
        <v>0</v>
      </c>
    </row>
    <row r="99" spans="1:2" ht="14.25">
      <c r="A99" s="564" t="s">
        <v>2475</v>
      </c>
      <c r="B99" s="563">
        <f>SUM(B100:B103)</f>
        <v>0</v>
      </c>
    </row>
    <row r="100" spans="1:2" ht="14.25">
      <c r="A100" s="565" t="s">
        <v>2431</v>
      </c>
      <c r="B100" s="563">
        <v>0</v>
      </c>
    </row>
    <row r="101" spans="1:2" ht="14.25">
      <c r="A101" s="565" t="s">
        <v>2476</v>
      </c>
      <c r="B101" s="563">
        <v>0</v>
      </c>
    </row>
    <row r="102" spans="1:2" ht="14.25">
      <c r="A102" s="565" t="s">
        <v>2477</v>
      </c>
      <c r="B102" s="563">
        <v>0</v>
      </c>
    </row>
    <row r="103" spans="1:2" ht="14.25">
      <c r="A103" s="565" t="s">
        <v>2478</v>
      </c>
      <c r="B103" s="563">
        <v>0</v>
      </c>
    </row>
    <row r="104" spans="1:2" ht="14.25">
      <c r="A104" s="564" t="s">
        <v>2479</v>
      </c>
      <c r="B104" s="563">
        <f>SUM(B105:B108)</f>
        <v>0</v>
      </c>
    </row>
    <row r="105" spans="1:2" ht="14.25">
      <c r="A105" s="565" t="s">
        <v>2431</v>
      </c>
      <c r="B105" s="563">
        <v>0</v>
      </c>
    </row>
    <row r="106" spans="1:2" ht="14.25">
      <c r="A106" s="565" t="s">
        <v>2476</v>
      </c>
      <c r="B106" s="563">
        <v>0</v>
      </c>
    </row>
    <row r="107" spans="1:2" ht="14.25">
      <c r="A107" s="565" t="s">
        <v>2480</v>
      </c>
      <c r="B107" s="563">
        <v>0</v>
      </c>
    </row>
    <row r="108" spans="1:2" ht="14.25">
      <c r="A108" s="565" t="s">
        <v>2481</v>
      </c>
      <c r="B108" s="563">
        <v>0</v>
      </c>
    </row>
    <row r="109" spans="1:2" ht="14.25">
      <c r="A109" s="564" t="s">
        <v>2482</v>
      </c>
      <c r="B109" s="563">
        <f>SUM(B110:B113)</f>
        <v>0</v>
      </c>
    </row>
    <row r="110" spans="1:2" ht="14.25">
      <c r="A110" s="565" t="s">
        <v>869</v>
      </c>
      <c r="B110" s="563">
        <v>0</v>
      </c>
    </row>
    <row r="111" spans="1:2" ht="14.25">
      <c r="A111" s="565" t="s">
        <v>2483</v>
      </c>
      <c r="B111" s="563">
        <v>0</v>
      </c>
    </row>
    <row r="112" spans="1:2" ht="14.25">
      <c r="A112" s="565" t="s">
        <v>2484</v>
      </c>
      <c r="B112" s="563">
        <v>0</v>
      </c>
    </row>
    <row r="113" spans="1:2" ht="14.25">
      <c r="A113" s="565" t="s">
        <v>2485</v>
      </c>
      <c r="B113" s="563">
        <v>0</v>
      </c>
    </row>
    <row r="114" spans="1:2" ht="14.25">
      <c r="A114" s="564" t="s">
        <v>2486</v>
      </c>
      <c r="B114" s="563">
        <f>SUM(B115:B116)</f>
        <v>0</v>
      </c>
    </row>
    <row r="115" spans="1:2" ht="14.25">
      <c r="A115" s="565" t="s">
        <v>2487</v>
      </c>
      <c r="B115" s="563">
        <v>0</v>
      </c>
    </row>
    <row r="116" spans="1:2" ht="14.25">
      <c r="A116" s="565" t="s">
        <v>2488</v>
      </c>
      <c r="B116" s="563">
        <v>0</v>
      </c>
    </row>
    <row r="117" spans="1:2" ht="14.25">
      <c r="A117" s="564" t="s">
        <v>2489</v>
      </c>
      <c r="B117" s="563">
        <f>SUM(B118:B121)</f>
        <v>0</v>
      </c>
    </row>
    <row r="118" spans="1:2" ht="14.25">
      <c r="A118" s="565" t="s">
        <v>2490</v>
      </c>
      <c r="B118" s="563">
        <v>0</v>
      </c>
    </row>
    <row r="119" spans="1:2" ht="14.25">
      <c r="A119" s="565" t="s">
        <v>2491</v>
      </c>
      <c r="B119" s="563">
        <v>0</v>
      </c>
    </row>
    <row r="120" spans="1:2" ht="14.25">
      <c r="A120" s="565" t="s">
        <v>2492</v>
      </c>
      <c r="B120" s="563">
        <v>0</v>
      </c>
    </row>
    <row r="121" spans="1:2" ht="14.25">
      <c r="A121" s="565" t="s">
        <v>2493</v>
      </c>
      <c r="B121" s="563">
        <v>0</v>
      </c>
    </row>
    <row r="122" spans="1:2" ht="14.25">
      <c r="A122" s="564" t="s">
        <v>2494</v>
      </c>
      <c r="B122" s="563">
        <f>SUM(B123,B128,B133,B138,B147,B154,B163,B166,B169,B170)</f>
        <v>117354</v>
      </c>
    </row>
    <row r="123" spans="1:2" ht="14.25">
      <c r="A123" s="564" t="s">
        <v>2495</v>
      </c>
      <c r="B123" s="563">
        <f>SUM(B124:B127)</f>
        <v>0</v>
      </c>
    </row>
    <row r="124" spans="1:2" ht="14.25">
      <c r="A124" s="565" t="s">
        <v>913</v>
      </c>
      <c r="B124" s="563">
        <v>0</v>
      </c>
    </row>
    <row r="125" spans="1:2" ht="14.25">
      <c r="A125" s="565" t="s">
        <v>914</v>
      </c>
      <c r="B125" s="563">
        <v>0</v>
      </c>
    </row>
    <row r="126" spans="1:2" ht="14.25">
      <c r="A126" s="565" t="s">
        <v>2496</v>
      </c>
      <c r="B126" s="563">
        <v>0</v>
      </c>
    </row>
    <row r="127" spans="1:2" ht="14.25">
      <c r="A127" s="565" t="s">
        <v>2497</v>
      </c>
      <c r="B127" s="563">
        <v>0</v>
      </c>
    </row>
    <row r="128" spans="1:2" ht="14.25">
      <c r="A128" s="564" t="s">
        <v>2498</v>
      </c>
      <c r="B128" s="563">
        <f>SUM(B129:B132)</f>
        <v>0</v>
      </c>
    </row>
    <row r="129" spans="1:2" ht="14.25">
      <c r="A129" s="565" t="s">
        <v>2496</v>
      </c>
      <c r="B129" s="563">
        <v>0</v>
      </c>
    </row>
    <row r="130" spans="1:2" ht="14.25">
      <c r="A130" s="565" t="s">
        <v>2499</v>
      </c>
      <c r="B130" s="563">
        <v>0</v>
      </c>
    </row>
    <row r="131" spans="1:2" ht="14.25">
      <c r="A131" s="565" t="s">
        <v>2500</v>
      </c>
      <c r="B131" s="563">
        <v>0</v>
      </c>
    </row>
    <row r="132" spans="1:2" ht="14.25">
      <c r="A132" s="565" t="s">
        <v>2501</v>
      </c>
      <c r="B132" s="563">
        <v>0</v>
      </c>
    </row>
    <row r="133" spans="1:2" ht="14.25">
      <c r="A133" s="564" t="s">
        <v>2502</v>
      </c>
      <c r="B133" s="563">
        <f>SUM(B134:B137)</f>
        <v>60486</v>
      </c>
    </row>
    <row r="134" spans="1:2" ht="14.25">
      <c r="A134" s="565" t="s">
        <v>920</v>
      </c>
      <c r="B134" s="563">
        <v>49990</v>
      </c>
    </row>
    <row r="135" spans="1:2" ht="14.25">
      <c r="A135" s="565" t="s">
        <v>2503</v>
      </c>
      <c r="B135" s="563">
        <v>0</v>
      </c>
    </row>
    <row r="136" spans="1:2" ht="14.25">
      <c r="A136" s="565" t="s">
        <v>1546</v>
      </c>
      <c r="B136" s="563">
        <v>0</v>
      </c>
    </row>
    <row r="137" spans="1:2" ht="14.25">
      <c r="A137" s="565" t="s">
        <v>1547</v>
      </c>
      <c r="B137" s="563">
        <v>10496</v>
      </c>
    </row>
    <row r="138" spans="1:2" ht="14.25">
      <c r="A138" s="564" t="s">
        <v>2504</v>
      </c>
      <c r="B138" s="563">
        <f>SUM(B139:B146)</f>
        <v>0</v>
      </c>
    </row>
    <row r="139" spans="1:2" ht="14.25">
      <c r="A139" s="565" t="s">
        <v>2505</v>
      </c>
      <c r="B139" s="563">
        <v>0</v>
      </c>
    </row>
    <row r="140" spans="1:2" ht="14.25">
      <c r="A140" s="565" t="s">
        <v>2506</v>
      </c>
      <c r="B140" s="563">
        <v>0</v>
      </c>
    </row>
    <row r="141" spans="1:2" ht="14.25">
      <c r="A141" s="565" t="s">
        <v>2507</v>
      </c>
      <c r="B141" s="563">
        <v>0</v>
      </c>
    </row>
    <row r="142" spans="1:2" ht="14.25">
      <c r="A142" s="565" t="s">
        <v>2508</v>
      </c>
      <c r="B142" s="563">
        <v>0</v>
      </c>
    </row>
    <row r="143" spans="1:2" ht="14.25">
      <c r="A143" s="565" t="s">
        <v>2509</v>
      </c>
      <c r="B143" s="563">
        <v>0</v>
      </c>
    </row>
    <row r="144" spans="1:2" ht="14.25">
      <c r="A144" s="565" t="s">
        <v>2510</v>
      </c>
      <c r="B144" s="563">
        <v>0</v>
      </c>
    </row>
    <row r="145" spans="1:2" ht="14.25">
      <c r="A145" s="565" t="s">
        <v>2511</v>
      </c>
      <c r="B145" s="563">
        <v>0</v>
      </c>
    </row>
    <row r="146" spans="1:2" ht="14.25">
      <c r="A146" s="565" t="s">
        <v>2512</v>
      </c>
      <c r="B146" s="563">
        <v>0</v>
      </c>
    </row>
    <row r="147" spans="1:2" ht="14.25">
      <c r="A147" s="564" t="s">
        <v>2513</v>
      </c>
      <c r="B147" s="563">
        <f>SUM(B148:B153)</f>
        <v>0</v>
      </c>
    </row>
    <row r="148" spans="1:2" ht="14.25">
      <c r="A148" s="565" t="s">
        <v>2514</v>
      </c>
      <c r="B148" s="563">
        <v>0</v>
      </c>
    </row>
    <row r="149" spans="1:2" ht="14.25">
      <c r="A149" s="565" t="s">
        <v>2515</v>
      </c>
      <c r="B149" s="563">
        <v>0</v>
      </c>
    </row>
    <row r="150" spans="1:2" ht="14.25">
      <c r="A150" s="565" t="s">
        <v>2516</v>
      </c>
      <c r="B150" s="563">
        <v>0</v>
      </c>
    </row>
    <row r="151" spans="1:2" ht="14.25">
      <c r="A151" s="565" t="s">
        <v>2517</v>
      </c>
      <c r="B151" s="563">
        <v>0</v>
      </c>
    </row>
    <row r="152" spans="1:2" ht="14.25">
      <c r="A152" s="565" t="s">
        <v>2518</v>
      </c>
      <c r="B152" s="563">
        <v>0</v>
      </c>
    </row>
    <row r="153" spans="1:2" ht="14.25">
      <c r="A153" s="565" t="s">
        <v>2519</v>
      </c>
      <c r="B153" s="563">
        <v>0</v>
      </c>
    </row>
    <row r="154" spans="1:2" ht="14.25">
      <c r="A154" s="564" t="s">
        <v>1548</v>
      </c>
      <c r="B154" s="563">
        <f>SUM(B155:B162)</f>
        <v>56868</v>
      </c>
    </row>
    <row r="155" spans="1:2" ht="14.25">
      <c r="A155" s="565" t="s">
        <v>1549</v>
      </c>
      <c r="B155" s="563">
        <v>56868</v>
      </c>
    </row>
    <row r="156" spans="1:2" ht="14.25">
      <c r="A156" s="565" t="s">
        <v>942</v>
      </c>
      <c r="B156" s="563">
        <v>0</v>
      </c>
    </row>
    <row r="157" spans="1:2" ht="14.25">
      <c r="A157" s="565" t="s">
        <v>2520</v>
      </c>
      <c r="B157" s="563">
        <v>0</v>
      </c>
    </row>
    <row r="158" spans="1:2" ht="14.25">
      <c r="A158" s="565" t="s">
        <v>2521</v>
      </c>
      <c r="B158" s="563">
        <v>0</v>
      </c>
    </row>
    <row r="159" spans="1:2" ht="14.25">
      <c r="A159" s="565" t="s">
        <v>2522</v>
      </c>
      <c r="B159" s="563">
        <v>0</v>
      </c>
    </row>
    <row r="160" spans="1:2" ht="14.25">
      <c r="A160" s="565" t="s">
        <v>2523</v>
      </c>
      <c r="B160" s="563">
        <v>0</v>
      </c>
    </row>
    <row r="161" spans="1:2" ht="14.25">
      <c r="A161" s="565" t="s">
        <v>2524</v>
      </c>
      <c r="B161" s="563">
        <v>0</v>
      </c>
    </row>
    <row r="162" spans="1:2" ht="14.25">
      <c r="A162" s="565" t="s">
        <v>1550</v>
      </c>
      <c r="B162" s="563">
        <v>0</v>
      </c>
    </row>
    <row r="163" spans="1:2" ht="14.25">
      <c r="A163" s="564" t="s">
        <v>2525</v>
      </c>
      <c r="B163" s="563">
        <f>SUM(B164:B165)</f>
        <v>0</v>
      </c>
    </row>
    <row r="164" spans="1:2" ht="14.25">
      <c r="A164" s="565" t="s">
        <v>2526</v>
      </c>
      <c r="B164" s="563">
        <v>0</v>
      </c>
    </row>
    <row r="165" spans="1:2" ht="14.25">
      <c r="A165" s="565" t="s">
        <v>2527</v>
      </c>
      <c r="B165" s="563">
        <v>0</v>
      </c>
    </row>
    <row r="166" spans="1:2" ht="14.25">
      <c r="A166" s="564" t="s">
        <v>2528</v>
      </c>
      <c r="B166" s="563">
        <f>SUM(B167:B168)</f>
        <v>0</v>
      </c>
    </row>
    <row r="167" spans="1:2" ht="14.25">
      <c r="A167" s="565" t="s">
        <v>2526</v>
      </c>
      <c r="B167" s="563">
        <v>0</v>
      </c>
    </row>
    <row r="168" spans="1:2" ht="14.25">
      <c r="A168" s="565" t="s">
        <v>2529</v>
      </c>
      <c r="B168" s="563">
        <v>0</v>
      </c>
    </row>
    <row r="169" spans="1:2" ht="14.25">
      <c r="A169" s="564" t="s">
        <v>2530</v>
      </c>
      <c r="B169" s="563">
        <v>0</v>
      </c>
    </row>
    <row r="170" spans="1:2" ht="14.25">
      <c r="A170" s="564" t="s">
        <v>2531</v>
      </c>
      <c r="B170" s="563">
        <f>SUM(B171:B173)</f>
        <v>0</v>
      </c>
    </row>
    <row r="171" spans="1:2" ht="14.25">
      <c r="A171" s="565" t="s">
        <v>2532</v>
      </c>
      <c r="B171" s="563">
        <v>0</v>
      </c>
    </row>
    <row r="172" spans="1:2" ht="14.25">
      <c r="A172" s="565" t="s">
        <v>2533</v>
      </c>
      <c r="B172" s="563">
        <v>0</v>
      </c>
    </row>
    <row r="173" spans="1:2" ht="14.25">
      <c r="A173" s="565" t="s">
        <v>2534</v>
      </c>
      <c r="B173" s="563">
        <v>0</v>
      </c>
    </row>
    <row r="174" spans="1:2" ht="14.25">
      <c r="A174" s="564" t="s">
        <v>2535</v>
      </c>
      <c r="B174" s="563">
        <f>B175</f>
        <v>0</v>
      </c>
    </row>
    <row r="175" spans="1:2" ht="14.25">
      <c r="A175" s="564" t="s">
        <v>2536</v>
      </c>
      <c r="B175" s="563">
        <f>SUM(B176:B178)</f>
        <v>0</v>
      </c>
    </row>
    <row r="176" spans="1:2" ht="14.25">
      <c r="A176" s="565" t="s">
        <v>2537</v>
      </c>
      <c r="B176" s="563">
        <v>0</v>
      </c>
    </row>
    <row r="177" spans="1:2" ht="14.25">
      <c r="A177" s="565" t="s">
        <v>2538</v>
      </c>
      <c r="B177" s="563">
        <v>0</v>
      </c>
    </row>
    <row r="178" spans="1:2" ht="14.25">
      <c r="A178" s="565" t="s">
        <v>2539</v>
      </c>
      <c r="B178" s="563">
        <v>0</v>
      </c>
    </row>
    <row r="179" spans="1:2" ht="14.25">
      <c r="A179" s="564" t="s">
        <v>2540</v>
      </c>
      <c r="B179" s="563">
        <f>B180</f>
        <v>0</v>
      </c>
    </row>
    <row r="180" spans="1:2" ht="14.25">
      <c r="A180" s="564" t="s">
        <v>1048</v>
      </c>
      <c r="B180" s="563">
        <f>SUM(B181:B182)</f>
        <v>0</v>
      </c>
    </row>
    <row r="181" spans="1:2" ht="14.25">
      <c r="A181" s="565" t="s">
        <v>2541</v>
      </c>
      <c r="B181" s="563">
        <v>0</v>
      </c>
    </row>
    <row r="182" spans="1:2" ht="14.25">
      <c r="A182" s="565" t="s">
        <v>2542</v>
      </c>
      <c r="B182" s="563">
        <v>0</v>
      </c>
    </row>
    <row r="183" spans="1:2" ht="14.25">
      <c r="A183" s="564" t="s">
        <v>1294</v>
      </c>
      <c r="B183" s="563">
        <f>B184+B188+B197</f>
        <v>919460</v>
      </c>
    </row>
    <row r="184" spans="1:2" ht="14.25">
      <c r="A184" s="564" t="s">
        <v>1552</v>
      </c>
      <c r="B184" s="563">
        <f>SUM(B185:B187)</f>
        <v>821122</v>
      </c>
    </row>
    <row r="185" spans="1:2" ht="14.25">
      <c r="A185" s="565" t="s">
        <v>2543</v>
      </c>
      <c r="B185" s="563">
        <v>110000</v>
      </c>
    </row>
    <row r="186" spans="1:2" ht="14.25">
      <c r="A186" s="565" t="s">
        <v>2544</v>
      </c>
      <c r="B186" s="563">
        <v>711122</v>
      </c>
    </row>
    <row r="187" spans="1:2" ht="14.25">
      <c r="A187" s="565" t="s">
        <v>2545</v>
      </c>
      <c r="B187" s="563">
        <v>0</v>
      </c>
    </row>
    <row r="188" spans="1:2" ht="14.25">
      <c r="A188" s="564" t="s">
        <v>1553</v>
      </c>
      <c r="B188" s="563">
        <f>SUM(B189:B196)</f>
        <v>17483</v>
      </c>
    </row>
    <row r="189" spans="1:2" ht="14.25">
      <c r="A189" s="565" t="s">
        <v>2546</v>
      </c>
      <c r="B189" s="563">
        <v>0</v>
      </c>
    </row>
    <row r="190" spans="1:2" ht="14.25">
      <c r="A190" s="565" t="s">
        <v>2547</v>
      </c>
      <c r="B190" s="563">
        <v>0</v>
      </c>
    </row>
    <row r="191" spans="1:2" ht="14.25">
      <c r="A191" s="565" t="s">
        <v>1554</v>
      </c>
      <c r="B191" s="563">
        <v>10707</v>
      </c>
    </row>
    <row r="192" spans="1:2" ht="14.25">
      <c r="A192" s="565" t="s">
        <v>1555</v>
      </c>
      <c r="B192" s="563">
        <v>6776</v>
      </c>
    </row>
    <row r="193" spans="1:2" ht="14.25">
      <c r="A193" s="565" t="s">
        <v>2548</v>
      </c>
      <c r="B193" s="563">
        <v>0</v>
      </c>
    </row>
    <row r="194" spans="1:2" ht="14.25">
      <c r="A194" s="565" t="s">
        <v>2549</v>
      </c>
      <c r="B194" s="563">
        <v>0</v>
      </c>
    </row>
    <row r="195" spans="1:2" ht="14.25">
      <c r="A195" s="565" t="s">
        <v>2550</v>
      </c>
      <c r="B195" s="563">
        <v>0</v>
      </c>
    </row>
    <row r="196" spans="1:2" ht="14.25">
      <c r="A196" s="565" t="s">
        <v>2551</v>
      </c>
      <c r="B196" s="563">
        <v>0</v>
      </c>
    </row>
    <row r="197" spans="1:2" ht="14.25">
      <c r="A197" s="564" t="s">
        <v>2552</v>
      </c>
      <c r="B197" s="563">
        <f>SUM(B198:B208)</f>
        <v>80855</v>
      </c>
    </row>
    <row r="198" spans="1:2" ht="14.25">
      <c r="A198" s="565" t="s">
        <v>2553</v>
      </c>
      <c r="B198" s="563">
        <v>0</v>
      </c>
    </row>
    <row r="199" spans="1:2" ht="14.25">
      <c r="A199" s="565" t="s">
        <v>1557</v>
      </c>
      <c r="B199" s="563">
        <v>44845</v>
      </c>
    </row>
    <row r="200" spans="1:2" ht="14.25">
      <c r="A200" s="565" t="s">
        <v>1558</v>
      </c>
      <c r="B200" s="563">
        <v>34187</v>
      </c>
    </row>
    <row r="201" spans="1:2" ht="14.25">
      <c r="A201" s="565" t="s">
        <v>2554</v>
      </c>
      <c r="B201" s="563">
        <v>0</v>
      </c>
    </row>
    <row r="202" spans="1:2" ht="14.25">
      <c r="A202" s="565" t="s">
        <v>2555</v>
      </c>
      <c r="B202" s="563">
        <v>0</v>
      </c>
    </row>
    <row r="203" spans="1:2" ht="14.25">
      <c r="A203" s="565" t="s">
        <v>1559</v>
      </c>
      <c r="B203" s="563">
        <v>1775</v>
      </c>
    </row>
    <row r="204" spans="1:2" ht="14.25">
      <c r="A204" s="565" t="s">
        <v>2556</v>
      </c>
      <c r="B204" s="563">
        <v>0</v>
      </c>
    </row>
    <row r="205" spans="1:2" ht="14.25">
      <c r="A205" s="565" t="s">
        <v>2557</v>
      </c>
      <c r="B205" s="563">
        <v>0</v>
      </c>
    </row>
    <row r="206" spans="1:2" ht="14.25">
      <c r="A206" s="565" t="s">
        <v>2558</v>
      </c>
      <c r="B206" s="563">
        <v>0</v>
      </c>
    </row>
    <row r="207" spans="1:2" ht="14.25">
      <c r="A207" s="565" t="s">
        <v>2559</v>
      </c>
      <c r="B207" s="563">
        <v>0</v>
      </c>
    </row>
    <row r="208" spans="1:2" ht="14.25">
      <c r="A208" s="565" t="s">
        <v>2560</v>
      </c>
      <c r="B208" s="563">
        <v>48</v>
      </c>
    </row>
    <row r="209" spans="1:2" ht="14.25">
      <c r="A209" s="564" t="s">
        <v>2561</v>
      </c>
      <c r="B209" s="563">
        <f>B210</f>
        <v>57551</v>
      </c>
    </row>
    <row r="210" spans="1:2" ht="14.25">
      <c r="A210" s="564" t="s">
        <v>1561</v>
      </c>
      <c r="B210" s="563">
        <f>SUM(B211:B227)</f>
        <v>57551</v>
      </c>
    </row>
    <row r="211" spans="1:2" ht="14.25">
      <c r="A211" s="565" t="s">
        <v>2562</v>
      </c>
      <c r="B211" s="563">
        <v>0</v>
      </c>
    </row>
    <row r="212" spans="1:2" ht="14.25">
      <c r="A212" s="565" t="s">
        <v>2563</v>
      </c>
      <c r="B212" s="563">
        <v>0</v>
      </c>
    </row>
    <row r="213" spans="1:2" ht="14.25">
      <c r="A213" s="565" t="s">
        <v>2564</v>
      </c>
      <c r="B213" s="563">
        <v>0</v>
      </c>
    </row>
    <row r="214" spans="1:2" ht="14.25">
      <c r="A214" s="565" t="s">
        <v>2565</v>
      </c>
      <c r="B214" s="563">
        <v>26475</v>
      </c>
    </row>
    <row r="215" spans="1:2" ht="14.25">
      <c r="A215" s="565" t="s">
        <v>2566</v>
      </c>
      <c r="B215" s="563">
        <v>0</v>
      </c>
    </row>
    <row r="216" spans="1:2" ht="14.25">
      <c r="A216" s="565" t="s">
        <v>2567</v>
      </c>
      <c r="B216" s="563">
        <v>0</v>
      </c>
    </row>
    <row r="217" spans="1:2" ht="14.25">
      <c r="A217" s="565" t="s">
        <v>2568</v>
      </c>
      <c r="B217" s="563">
        <v>0</v>
      </c>
    </row>
    <row r="218" spans="1:2" ht="14.25">
      <c r="A218" s="565" t="s">
        <v>2569</v>
      </c>
      <c r="B218" s="563">
        <v>0</v>
      </c>
    </row>
    <row r="219" spans="1:2" ht="14.25">
      <c r="A219" s="565" t="s">
        <v>2570</v>
      </c>
      <c r="B219" s="563">
        <v>0</v>
      </c>
    </row>
    <row r="220" spans="1:2" ht="14.25">
      <c r="A220" s="565" t="s">
        <v>2571</v>
      </c>
      <c r="B220" s="563">
        <v>0</v>
      </c>
    </row>
    <row r="221" spans="1:2" ht="14.25">
      <c r="A221" s="565" t="s">
        <v>2572</v>
      </c>
      <c r="B221" s="563">
        <v>0</v>
      </c>
    </row>
    <row r="222" spans="1:2" ht="14.25">
      <c r="A222" s="565" t="s">
        <v>2573</v>
      </c>
      <c r="B222" s="563">
        <v>1559</v>
      </c>
    </row>
    <row r="223" spans="1:2" ht="14.25">
      <c r="A223" s="565" t="s">
        <v>2574</v>
      </c>
      <c r="B223" s="563">
        <v>0</v>
      </c>
    </row>
    <row r="224" spans="1:2" ht="14.25">
      <c r="A224" s="565" t="s">
        <v>2575</v>
      </c>
      <c r="B224" s="563">
        <v>0</v>
      </c>
    </row>
    <row r="225" spans="1:2" ht="14.25">
      <c r="A225" s="565" t="s">
        <v>2576</v>
      </c>
      <c r="B225" s="563">
        <v>6284</v>
      </c>
    </row>
    <row r="226" spans="1:2" ht="14.25">
      <c r="A226" s="565" t="s">
        <v>1562</v>
      </c>
      <c r="B226" s="563">
        <v>23233</v>
      </c>
    </row>
    <row r="227" spans="1:2" ht="14.25">
      <c r="A227" s="565" t="s">
        <v>2577</v>
      </c>
      <c r="B227" s="563">
        <v>0</v>
      </c>
    </row>
    <row r="228" spans="1:2" ht="14.25">
      <c r="A228" s="564" t="s">
        <v>2578</v>
      </c>
      <c r="B228" s="563">
        <f>B229</f>
        <v>3314</v>
      </c>
    </row>
    <row r="229" spans="1:2" ht="14.25">
      <c r="A229" s="564" t="s">
        <v>1564</v>
      </c>
      <c r="B229" s="563">
        <f>SUM(B230:B246)</f>
        <v>3314</v>
      </c>
    </row>
    <row r="230" spans="1:2" ht="14.25">
      <c r="A230" s="565" t="s">
        <v>2579</v>
      </c>
      <c r="B230" s="563">
        <v>0</v>
      </c>
    </row>
    <row r="231" spans="1:2" ht="14.25">
      <c r="A231" s="565" t="s">
        <v>2580</v>
      </c>
      <c r="B231" s="563">
        <v>0</v>
      </c>
    </row>
    <row r="232" spans="1:2" ht="14.25">
      <c r="A232" s="565" t="s">
        <v>2581</v>
      </c>
      <c r="B232" s="563">
        <v>0</v>
      </c>
    </row>
    <row r="233" spans="1:2" ht="14.25">
      <c r="A233" s="565" t="s">
        <v>1565</v>
      </c>
      <c r="B233" s="563">
        <v>2294</v>
      </c>
    </row>
    <row r="234" spans="1:2" ht="14.25">
      <c r="A234" s="565" t="s">
        <v>2582</v>
      </c>
      <c r="B234" s="563">
        <v>0</v>
      </c>
    </row>
    <row r="235" spans="1:2" ht="14.25">
      <c r="A235" s="565" t="s">
        <v>2583</v>
      </c>
      <c r="B235" s="563">
        <v>0</v>
      </c>
    </row>
    <row r="236" spans="1:2" ht="14.25">
      <c r="A236" s="565" t="s">
        <v>2584</v>
      </c>
      <c r="B236" s="563">
        <v>0</v>
      </c>
    </row>
    <row r="237" spans="1:2" ht="14.25">
      <c r="A237" s="565" t="s">
        <v>2585</v>
      </c>
      <c r="B237" s="563">
        <v>0</v>
      </c>
    </row>
    <row r="238" spans="1:2" ht="14.25">
      <c r="A238" s="565" t="s">
        <v>2586</v>
      </c>
      <c r="B238" s="563">
        <v>0</v>
      </c>
    </row>
    <row r="239" spans="1:2" ht="14.25">
      <c r="A239" s="565" t="s">
        <v>2587</v>
      </c>
      <c r="B239" s="563">
        <v>0</v>
      </c>
    </row>
    <row r="240" spans="1:2" ht="14.25">
      <c r="A240" s="565" t="s">
        <v>2588</v>
      </c>
      <c r="B240" s="563">
        <v>0</v>
      </c>
    </row>
    <row r="241" spans="1:2" ht="14.25">
      <c r="A241" s="565" t="s">
        <v>2589</v>
      </c>
      <c r="B241" s="563">
        <v>25</v>
      </c>
    </row>
    <row r="242" spans="1:2" ht="14.25">
      <c r="A242" s="565" t="s">
        <v>2590</v>
      </c>
      <c r="B242" s="563">
        <v>176</v>
      </c>
    </row>
    <row r="243" spans="1:2" ht="14.25">
      <c r="A243" s="565" t="s">
        <v>2591</v>
      </c>
      <c r="B243" s="563">
        <v>0</v>
      </c>
    </row>
    <row r="244" spans="1:2" ht="14.25">
      <c r="A244" s="565" t="s">
        <v>2592</v>
      </c>
      <c r="B244" s="563">
        <v>33</v>
      </c>
    </row>
    <row r="245" spans="1:2" ht="14.25">
      <c r="A245" s="565" t="s">
        <v>1567</v>
      </c>
      <c r="B245" s="563">
        <v>786</v>
      </c>
    </row>
    <row r="246" spans="1:2" ht="14.25">
      <c r="A246" s="565" t="s">
        <v>2593</v>
      </c>
      <c r="B246" s="563">
        <v>0</v>
      </c>
    </row>
    <row r="247" spans="1:2" ht="14.25">
      <c r="A247" s="565"/>
      <c r="B247" s="563"/>
    </row>
    <row r="248" spans="1:2" ht="14.25">
      <c r="A248" s="590" t="s">
        <v>2405</v>
      </c>
      <c r="B248" s="568">
        <v>9709406</v>
      </c>
    </row>
    <row r="249" spans="1:2" ht="14.25">
      <c r="A249" s="567" t="s">
        <v>2594</v>
      </c>
      <c r="B249" s="569">
        <v>0</v>
      </c>
    </row>
    <row r="250" spans="1:2" ht="14.25">
      <c r="A250" s="567" t="s">
        <v>2595</v>
      </c>
      <c r="B250" s="569">
        <v>0</v>
      </c>
    </row>
    <row r="251" spans="1:2" ht="14.25">
      <c r="A251" s="567" t="s">
        <v>2596</v>
      </c>
      <c r="B251" s="568">
        <v>4920501</v>
      </c>
    </row>
    <row r="252" spans="1:2" ht="14.25">
      <c r="A252" s="567" t="s">
        <v>2597</v>
      </c>
      <c r="B252" s="568">
        <v>0</v>
      </c>
    </row>
    <row r="253" spans="1:2" ht="14.25">
      <c r="A253" s="567" t="s">
        <v>2598</v>
      </c>
      <c r="B253" s="568">
        <v>0</v>
      </c>
    </row>
    <row r="254" spans="1:2" ht="14.25">
      <c r="A254" s="567"/>
      <c r="B254" s="570"/>
    </row>
    <row r="255" spans="1:2" ht="14.25">
      <c r="A255" s="567" t="s">
        <v>1577</v>
      </c>
      <c r="B255" s="569">
        <v>0</v>
      </c>
    </row>
    <row r="256" spans="1:2" ht="14.25">
      <c r="A256" s="567"/>
      <c r="B256" s="570"/>
    </row>
    <row r="257" spans="1:2" ht="14.25">
      <c r="A257" s="567" t="s">
        <v>2599</v>
      </c>
      <c r="B257" s="569">
        <v>0</v>
      </c>
    </row>
    <row r="258" spans="1:2" ht="14.25">
      <c r="A258" s="567" t="s">
        <v>2600</v>
      </c>
      <c r="B258" s="569">
        <v>0</v>
      </c>
    </row>
    <row r="259" spans="1:2" ht="14.25">
      <c r="A259" s="567" t="s">
        <v>2601</v>
      </c>
      <c r="B259" s="568">
        <v>0</v>
      </c>
    </row>
    <row r="260" spans="1:2" ht="14.25">
      <c r="A260" s="567" t="s">
        <v>2602</v>
      </c>
      <c r="B260" s="568">
        <v>3751651</v>
      </c>
    </row>
    <row r="261" spans="1:2" ht="14.25">
      <c r="A261" s="566" t="s">
        <v>2603</v>
      </c>
      <c r="B261" s="568">
        <v>18381558</v>
      </c>
    </row>
  </sheetData>
  <mergeCells count="1">
    <mergeCell ref="A1:B1"/>
  </mergeCells>
  <phoneticPr fontId="68"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sheetPr>
    <pageSetUpPr fitToPage="1"/>
  </sheetPr>
  <dimension ref="B19"/>
  <sheetViews>
    <sheetView zoomScaleSheetLayoutView="100" workbookViewId="0">
      <selection activeCell="K31" sqref="K31"/>
    </sheetView>
  </sheetViews>
  <sheetFormatPr defaultColWidth="9" defaultRowHeight="14.25"/>
  <sheetData>
    <row r="19" spans="2:2" ht="35.25">
      <c r="B19" s="261" t="s">
        <v>1599</v>
      </c>
    </row>
  </sheetData>
  <phoneticPr fontId="68" type="noConversion"/>
  <printOptions horizontalCentered="1"/>
  <pageMargins left="0.70833333333333337" right="0.70833333333333337" top="0.75138888888888888" bottom="0.75138888888888888" header="0.31041666666666667" footer="0.31041666666666667"/>
  <pageSetup paperSize="8" orientation="landscape"/>
  <headerFooter scaleWithDoc="0" alignWithMargins="0"/>
</worksheet>
</file>

<file path=xl/worksheets/sheet26.xml><?xml version="1.0" encoding="utf-8"?>
<worksheet xmlns="http://schemas.openxmlformats.org/spreadsheetml/2006/main" xmlns:r="http://schemas.openxmlformats.org/officeDocument/2006/relationships">
  <sheetPr>
    <pageSetUpPr fitToPage="1"/>
  </sheetPr>
  <dimension ref="A1:IR17"/>
  <sheetViews>
    <sheetView showGridLines="0" showZeros="0" view="pageBreakPreview" zoomScaleNormal="100" workbookViewId="0">
      <selection sqref="A1:F1"/>
    </sheetView>
  </sheetViews>
  <sheetFormatPr defaultColWidth="25.125" defaultRowHeight="14.25"/>
  <cols>
    <col min="1" max="1" width="26.625" style="264" customWidth="1"/>
    <col min="2" max="3" width="14.625" style="264" customWidth="1"/>
    <col min="4" max="4" width="31.625" style="264" customWidth="1"/>
    <col min="5" max="6" width="14" style="264" customWidth="1"/>
    <col min="7" max="251" width="9.125" style="265" customWidth="1"/>
    <col min="252" max="252" width="25.75" style="265" customWidth="1"/>
  </cols>
  <sheetData>
    <row r="1" spans="1:14" s="285" customFormat="1" ht="33.75" customHeight="1">
      <c r="A1" s="614" t="s">
        <v>2730</v>
      </c>
      <c r="B1" s="615"/>
      <c r="C1" s="615"/>
      <c r="D1" s="615"/>
      <c r="E1" s="615"/>
      <c r="F1" s="615"/>
    </row>
    <row r="2" spans="1:14" s="285" customFormat="1" ht="23.1" customHeight="1">
      <c r="A2" s="300"/>
      <c r="B2" s="287"/>
      <c r="C2" s="287"/>
      <c r="D2" s="287"/>
      <c r="E2" s="287"/>
      <c r="F2" s="288" t="s">
        <v>1600</v>
      </c>
    </row>
    <row r="3" spans="1:14" s="285" customFormat="1" ht="26.25" customHeight="1">
      <c r="A3" s="289" t="s">
        <v>1601</v>
      </c>
      <c r="B3" s="289" t="s">
        <v>1359</v>
      </c>
      <c r="C3" s="289" t="s">
        <v>1602</v>
      </c>
      <c r="D3" s="289" t="s">
        <v>1601</v>
      </c>
      <c r="E3" s="289" t="s">
        <v>1359</v>
      </c>
      <c r="F3" s="289" t="s">
        <v>1602</v>
      </c>
    </row>
    <row r="4" spans="1:14" s="285" customFormat="1" ht="26.25" customHeight="1">
      <c r="A4" s="297" t="s">
        <v>1603</v>
      </c>
      <c r="B4" s="291">
        <v>472730</v>
      </c>
      <c r="C4" s="291">
        <v>381919</v>
      </c>
      <c r="D4" s="290" t="s">
        <v>1604</v>
      </c>
      <c r="E4" s="291">
        <v>29549</v>
      </c>
      <c r="F4" s="291">
        <v>25985</v>
      </c>
    </row>
    <row r="5" spans="1:14" s="285" customFormat="1" ht="26.25" customHeight="1">
      <c r="A5" s="297" t="s">
        <v>1605</v>
      </c>
      <c r="B5" s="291">
        <v>99770</v>
      </c>
      <c r="C5" s="291">
        <v>230263</v>
      </c>
      <c r="D5" s="290" t="s">
        <v>1606</v>
      </c>
      <c r="E5" s="291">
        <v>345500</v>
      </c>
      <c r="F5" s="291">
        <v>344000</v>
      </c>
    </row>
    <row r="6" spans="1:14" s="285" customFormat="1" ht="26.25" customHeight="1">
      <c r="A6" s="297" t="s">
        <v>1607</v>
      </c>
      <c r="B6" s="291"/>
      <c r="C6" s="291"/>
      <c r="D6" s="290" t="s">
        <v>1608</v>
      </c>
      <c r="E6" s="291">
        <v>10000</v>
      </c>
      <c r="F6" s="291">
        <v>6000</v>
      </c>
    </row>
    <row r="7" spans="1:14" s="285" customFormat="1" ht="26.25" customHeight="1">
      <c r="A7" s="297" t="s">
        <v>1609</v>
      </c>
      <c r="B7" s="291"/>
      <c r="C7" s="291"/>
      <c r="D7" s="290" t="s">
        <v>1610</v>
      </c>
      <c r="E7" s="291"/>
      <c r="F7" s="291"/>
    </row>
    <row r="8" spans="1:14" s="285" customFormat="1" ht="26.25" customHeight="1">
      <c r="A8" s="292" t="s">
        <v>1611</v>
      </c>
      <c r="B8" s="293">
        <v>2450</v>
      </c>
      <c r="C8" s="293"/>
      <c r="D8" s="292" t="s">
        <v>1575</v>
      </c>
      <c r="E8" s="293">
        <v>249298</v>
      </c>
      <c r="F8" s="293">
        <v>249298</v>
      </c>
    </row>
    <row r="9" spans="1:14" s="285" customFormat="1" ht="26.25" customHeight="1">
      <c r="A9" s="297"/>
      <c r="B9" s="291"/>
      <c r="C9" s="291"/>
      <c r="D9" s="290" t="s">
        <v>1612</v>
      </c>
      <c r="E9" s="291">
        <v>7387</v>
      </c>
      <c r="F9" s="291">
        <v>5462</v>
      </c>
    </row>
    <row r="10" spans="1:14" s="286" customFormat="1" ht="26.25" customHeight="1">
      <c r="A10" s="294" t="s">
        <v>1613</v>
      </c>
      <c r="B10" s="295">
        <f>SUM(B4:B8)</f>
        <v>574950</v>
      </c>
      <c r="C10" s="295">
        <f>SUM(C4:C8)</f>
        <v>612182</v>
      </c>
      <c r="D10" s="294" t="s">
        <v>1614</v>
      </c>
      <c r="E10" s="295">
        <f>SUM(E4:E9)</f>
        <v>641734</v>
      </c>
      <c r="F10" s="295">
        <f>SUM(F4:F9)</f>
        <v>630745</v>
      </c>
      <c r="H10" s="296"/>
      <c r="I10" s="296"/>
      <c r="K10" s="296"/>
      <c r="L10" s="296"/>
      <c r="N10" s="296"/>
    </row>
    <row r="11" spans="1:14" s="285" customFormat="1" ht="26.25" customHeight="1">
      <c r="A11" s="297" t="s">
        <v>1572</v>
      </c>
      <c r="B11" s="291">
        <v>66789</v>
      </c>
      <c r="C11" s="291">
        <v>66294</v>
      </c>
      <c r="D11" s="297" t="s">
        <v>1615</v>
      </c>
      <c r="E11" s="291">
        <f>B16-E10</f>
        <v>5</v>
      </c>
      <c r="F11" s="291">
        <f>C16-F10</f>
        <v>47731</v>
      </c>
    </row>
    <row r="12" spans="1:14" s="285" customFormat="1" ht="26.25" customHeight="1">
      <c r="A12" s="297"/>
      <c r="B12" s="291"/>
      <c r="C12" s="291"/>
      <c r="D12" s="301"/>
      <c r="E12" s="302"/>
      <c r="F12" s="302"/>
    </row>
    <row r="13" spans="1:14" s="285" customFormat="1" ht="26.25" customHeight="1">
      <c r="A13" s="297"/>
      <c r="B13" s="291"/>
      <c r="C13" s="291"/>
      <c r="D13" s="297"/>
      <c r="E13" s="291"/>
      <c r="F13" s="291"/>
    </row>
    <row r="14" spans="1:14" s="285" customFormat="1" ht="26.25" customHeight="1">
      <c r="A14" s="297"/>
      <c r="B14" s="291"/>
      <c r="C14" s="291"/>
      <c r="D14" s="297"/>
      <c r="E14" s="291"/>
      <c r="F14" s="291"/>
    </row>
    <row r="15" spans="1:14" s="285" customFormat="1" ht="26.25" customHeight="1">
      <c r="A15" s="297"/>
      <c r="B15" s="291"/>
      <c r="C15" s="291"/>
      <c r="D15" s="297"/>
      <c r="E15" s="291"/>
      <c r="F15" s="291"/>
    </row>
    <row r="16" spans="1:14" s="286" customFormat="1" ht="26.25" customHeight="1">
      <c r="A16" s="298" t="s">
        <v>1616</v>
      </c>
      <c r="B16" s="299">
        <f>B10+B11</f>
        <v>641739</v>
      </c>
      <c r="C16" s="299">
        <f>C10+C11</f>
        <v>678476</v>
      </c>
      <c r="D16" s="298" t="s">
        <v>1617</v>
      </c>
      <c r="E16" s="299">
        <f>E10+E11</f>
        <v>641739</v>
      </c>
      <c r="F16" s="299">
        <f>F10+F11</f>
        <v>678476</v>
      </c>
    </row>
    <row r="17" spans="1:6">
      <c r="A17" s="265"/>
      <c r="B17" s="265"/>
      <c r="C17" s="265"/>
      <c r="D17" s="265"/>
      <c r="E17" s="265"/>
      <c r="F17" s="265"/>
    </row>
  </sheetData>
  <mergeCells count="1">
    <mergeCell ref="A1:F1"/>
  </mergeCells>
  <phoneticPr fontId="68" type="noConversion"/>
  <printOptions horizontalCentered="1" gridLines="1"/>
  <pageMargins left="0.66874999999999996" right="0.4284722222222222" top="0.97986111111111107" bottom="0.97986111111111107" header="0.50763888888888886" footer="0.50763888888888886"/>
  <pageSetup paperSize="8" orientation="landscape" blackAndWhite="1" r:id="rId1"/>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S14"/>
  <sheetViews>
    <sheetView zoomScaleSheetLayoutView="100" workbookViewId="0">
      <selection activeCell="B16" sqref="B16"/>
    </sheetView>
  </sheetViews>
  <sheetFormatPr defaultColWidth="25.125" defaultRowHeight="14.25"/>
  <cols>
    <col min="1" max="1" width="38.25" style="264" customWidth="1"/>
    <col min="2" max="3" width="28.375" style="264" customWidth="1"/>
    <col min="4" max="248" width="9.125" style="265" customWidth="1"/>
    <col min="249" max="249" width="25.75" style="265" customWidth="1"/>
    <col min="250" max="253" width="25.125" style="102"/>
  </cols>
  <sheetData>
    <row r="1" spans="1:253" s="285" customFormat="1" ht="33.75" customHeight="1">
      <c r="A1" s="614" t="s">
        <v>2729</v>
      </c>
      <c r="B1" s="615"/>
      <c r="C1" s="615"/>
    </row>
    <row r="2" spans="1:253" s="285" customFormat="1" ht="23.1" customHeight="1">
      <c r="A2" s="300"/>
      <c r="B2" s="287"/>
      <c r="C2" s="288" t="s">
        <v>1600</v>
      </c>
    </row>
    <row r="3" spans="1:253" s="285" customFormat="1" ht="26.25" customHeight="1">
      <c r="A3" s="289" t="s">
        <v>1601</v>
      </c>
      <c r="B3" s="289" t="s">
        <v>1359</v>
      </c>
      <c r="C3" s="289" t="s">
        <v>1602</v>
      </c>
    </row>
    <row r="4" spans="1:253" s="285" customFormat="1" ht="26.25" customHeight="1">
      <c r="A4" s="297" t="s">
        <v>1603</v>
      </c>
      <c r="B4" s="291">
        <v>472730</v>
      </c>
      <c r="C4" s="291">
        <v>381919</v>
      </c>
    </row>
    <row r="5" spans="1:253" s="285" customFormat="1" ht="26.25" customHeight="1">
      <c r="A5" s="297" t="s">
        <v>1605</v>
      </c>
      <c r="B5" s="291">
        <v>99770</v>
      </c>
      <c r="C5" s="291">
        <v>230263</v>
      </c>
    </row>
    <row r="6" spans="1:253" s="285" customFormat="1" ht="26.25" customHeight="1">
      <c r="A6" s="297" t="s">
        <v>1607</v>
      </c>
      <c r="B6" s="291"/>
      <c r="C6" s="291"/>
    </row>
    <row r="7" spans="1:253" s="285" customFormat="1" ht="26.25" customHeight="1">
      <c r="A7" s="297" t="s">
        <v>1609</v>
      </c>
      <c r="B7" s="291"/>
      <c r="C7" s="291"/>
    </row>
    <row r="8" spans="1:253" s="285" customFormat="1" ht="26.25" customHeight="1">
      <c r="A8" s="292" t="s">
        <v>1611</v>
      </c>
      <c r="B8" s="293">
        <v>2450</v>
      </c>
      <c r="C8" s="293"/>
    </row>
    <row r="9" spans="1:253" s="285" customFormat="1" ht="26.25" customHeight="1">
      <c r="A9" s="297"/>
      <c r="B9" s="291"/>
      <c r="C9" s="291"/>
    </row>
    <row r="10" spans="1:253" s="286" customFormat="1" ht="26.25" customHeight="1">
      <c r="A10" s="294" t="s">
        <v>1613</v>
      </c>
      <c r="B10" s="295">
        <v>574950</v>
      </c>
      <c r="C10" s="295">
        <v>612182</v>
      </c>
      <c r="E10" s="296"/>
      <c r="F10" s="296"/>
      <c r="H10" s="296"/>
      <c r="I10" s="296"/>
      <c r="K10" s="296"/>
    </row>
    <row r="11" spans="1:253" s="285" customFormat="1" ht="26.25" customHeight="1">
      <c r="A11" s="297" t="s">
        <v>1572</v>
      </c>
      <c r="B11" s="291">
        <v>66789</v>
      </c>
      <c r="C11" s="291">
        <v>66294</v>
      </c>
    </row>
    <row r="12" spans="1:253" s="285" customFormat="1" ht="26.25" customHeight="1">
      <c r="A12" s="297"/>
      <c r="B12" s="291"/>
      <c r="C12" s="291"/>
    </row>
    <row r="13" spans="1:253" s="286" customFormat="1" ht="26.25" customHeight="1">
      <c r="A13" s="298" t="s">
        <v>1616</v>
      </c>
      <c r="B13" s="299">
        <v>641739</v>
      </c>
      <c r="C13" s="299">
        <v>678476</v>
      </c>
    </row>
    <row r="14" spans="1:253" s="265" customFormat="1">
      <c r="IP14" s="102"/>
      <c r="IQ14" s="102"/>
      <c r="IR14" s="102"/>
      <c r="IS14" s="102"/>
    </row>
  </sheetData>
  <mergeCells count="1">
    <mergeCell ref="A1:C1"/>
  </mergeCells>
  <phoneticPr fontId="68" type="noConversion"/>
  <pageMargins left="0.75" right="0.75" top="1" bottom="1" header="0.5" footer="0.5"/>
</worksheet>
</file>

<file path=xl/worksheets/sheet28.xml><?xml version="1.0" encoding="utf-8"?>
<worksheet xmlns="http://schemas.openxmlformats.org/spreadsheetml/2006/main" xmlns:r="http://schemas.openxmlformats.org/officeDocument/2006/relationships">
  <dimension ref="A1:IS14"/>
  <sheetViews>
    <sheetView zoomScaleSheetLayoutView="100" workbookViewId="0">
      <selection activeCell="E18" sqref="E18"/>
    </sheetView>
  </sheetViews>
  <sheetFormatPr defaultColWidth="25.125" defaultRowHeight="14.25"/>
  <cols>
    <col min="1" max="1" width="31.625" style="264" customWidth="1"/>
    <col min="2" max="3" width="25.5" style="264" customWidth="1"/>
    <col min="4" max="248" width="9.125" style="265" customWidth="1"/>
    <col min="249" max="249" width="25.75" style="265" customWidth="1"/>
    <col min="250" max="253" width="25.125" style="102"/>
  </cols>
  <sheetData>
    <row r="1" spans="1:253" s="285" customFormat="1" ht="33.75" customHeight="1">
      <c r="A1" s="616" t="s">
        <v>2728</v>
      </c>
      <c r="B1" s="617"/>
      <c r="C1" s="617"/>
    </row>
    <row r="2" spans="1:253" s="285" customFormat="1" ht="23.1" customHeight="1">
      <c r="A2" s="287"/>
      <c r="B2" s="287"/>
      <c r="C2" s="288" t="s">
        <v>1600</v>
      </c>
    </row>
    <row r="3" spans="1:253" s="285" customFormat="1" ht="26.25" customHeight="1">
      <c r="A3" s="289" t="s">
        <v>1601</v>
      </c>
      <c r="B3" s="289" t="s">
        <v>1359</v>
      </c>
      <c r="C3" s="289" t="s">
        <v>1602</v>
      </c>
    </row>
    <row r="4" spans="1:253" s="285" customFormat="1" ht="26.25" customHeight="1">
      <c r="A4" s="290" t="s">
        <v>1604</v>
      </c>
      <c r="B4" s="291">
        <v>29549</v>
      </c>
      <c r="C4" s="291">
        <v>25985</v>
      </c>
    </row>
    <row r="5" spans="1:253" s="285" customFormat="1" ht="26.25" customHeight="1">
      <c r="A5" s="290" t="s">
        <v>1606</v>
      </c>
      <c r="B5" s="291">
        <v>345500</v>
      </c>
      <c r="C5" s="291">
        <v>344000</v>
      </c>
    </row>
    <row r="6" spans="1:253" s="285" customFormat="1" ht="26.25" customHeight="1">
      <c r="A6" s="290" t="s">
        <v>1608</v>
      </c>
      <c r="B6" s="291">
        <v>10000</v>
      </c>
      <c r="C6" s="291">
        <v>6000</v>
      </c>
    </row>
    <row r="7" spans="1:253" s="285" customFormat="1" ht="26.25" customHeight="1">
      <c r="A7" s="290" t="s">
        <v>1610</v>
      </c>
      <c r="B7" s="291"/>
      <c r="C7" s="291"/>
    </row>
    <row r="8" spans="1:253" s="285" customFormat="1" ht="26.25" customHeight="1">
      <c r="A8" s="292" t="s">
        <v>1575</v>
      </c>
      <c r="B8" s="293">
        <v>249298</v>
      </c>
      <c r="C8" s="293">
        <v>249298</v>
      </c>
    </row>
    <row r="9" spans="1:253" s="285" customFormat="1" ht="26.25" customHeight="1">
      <c r="A9" s="290" t="s">
        <v>1612</v>
      </c>
      <c r="B9" s="291">
        <v>7387</v>
      </c>
      <c r="C9" s="291">
        <v>5462</v>
      </c>
    </row>
    <row r="10" spans="1:253" s="286" customFormat="1" ht="26.25" customHeight="1">
      <c r="A10" s="294" t="s">
        <v>1614</v>
      </c>
      <c r="B10" s="295">
        <v>641734</v>
      </c>
      <c r="C10" s="295">
        <v>630745</v>
      </c>
      <c r="E10" s="296"/>
      <c r="F10" s="296"/>
      <c r="H10" s="296"/>
      <c r="I10" s="296"/>
      <c r="K10" s="296"/>
    </row>
    <row r="11" spans="1:253" s="285" customFormat="1" ht="26.25" customHeight="1">
      <c r="A11" s="297" t="s">
        <v>1615</v>
      </c>
      <c r="B11" s="291">
        <v>5</v>
      </c>
      <c r="C11" s="291">
        <v>47731</v>
      </c>
    </row>
    <row r="12" spans="1:253" s="285" customFormat="1" ht="26.25" customHeight="1">
      <c r="A12" s="297"/>
      <c r="B12" s="291"/>
      <c r="C12" s="291"/>
    </row>
    <row r="13" spans="1:253" s="286" customFormat="1" ht="26.25" customHeight="1">
      <c r="A13" s="298" t="s">
        <v>1617</v>
      </c>
      <c r="B13" s="299">
        <v>641739</v>
      </c>
      <c r="C13" s="299">
        <v>678476</v>
      </c>
    </row>
    <row r="14" spans="1:253" s="265" customFormat="1">
      <c r="IP14" s="102"/>
      <c r="IQ14" s="102"/>
      <c r="IR14" s="102"/>
      <c r="IS14" s="102"/>
    </row>
  </sheetData>
  <mergeCells count="1">
    <mergeCell ref="A1:C1"/>
  </mergeCells>
  <phoneticPr fontId="68" type="noConversion"/>
  <pageMargins left="0.75" right="0.75" top="1" bottom="1" header="0.5" footer="0.5"/>
</worksheet>
</file>

<file path=xl/worksheets/sheet29.xml><?xml version="1.0" encoding="utf-8"?>
<worksheet xmlns="http://schemas.openxmlformats.org/spreadsheetml/2006/main" xmlns:r="http://schemas.openxmlformats.org/officeDocument/2006/relationships">
  <sheetPr>
    <pageSetUpPr fitToPage="1"/>
  </sheetPr>
  <dimension ref="A1:IP55"/>
  <sheetViews>
    <sheetView showGridLines="0" showZeros="0" view="pageBreakPreview" topLeftCell="A43" zoomScaleNormal="100" workbookViewId="0">
      <selection activeCell="I28" sqref="I28"/>
    </sheetView>
  </sheetViews>
  <sheetFormatPr defaultColWidth="9.125" defaultRowHeight="14.25"/>
  <cols>
    <col min="1" max="1" width="34.5" style="264" customWidth="1"/>
    <col min="2" max="4" width="15.75" style="264" customWidth="1"/>
    <col min="5" max="5" width="33.125" style="264" customWidth="1"/>
    <col min="6" max="8" width="15.125" style="264" customWidth="1"/>
    <col min="9" max="250" width="9.125" style="265"/>
  </cols>
  <sheetData>
    <row r="1" spans="1:8" ht="36" customHeight="1">
      <c r="A1" s="617" t="s">
        <v>1618</v>
      </c>
      <c r="B1" s="617"/>
      <c r="C1" s="617"/>
      <c r="D1" s="617"/>
      <c r="E1" s="617"/>
      <c r="F1" s="617"/>
      <c r="G1" s="617"/>
      <c r="H1" s="617"/>
    </row>
    <row r="2" spans="1:8" ht="23.1" customHeight="1">
      <c r="A2" s="266"/>
      <c r="B2" s="266"/>
      <c r="C2" s="266"/>
      <c r="D2" s="266"/>
      <c r="E2" s="266"/>
      <c r="F2" s="266"/>
      <c r="G2" s="266"/>
      <c r="H2" s="267" t="s">
        <v>1600</v>
      </c>
    </row>
    <row r="3" spans="1:8" s="262" customFormat="1" ht="30" customHeight="1">
      <c r="A3" s="268" t="s">
        <v>1601</v>
      </c>
      <c r="B3" s="268" t="s">
        <v>1619</v>
      </c>
      <c r="C3" s="268" t="s">
        <v>1239</v>
      </c>
      <c r="D3" s="269" t="s">
        <v>1502</v>
      </c>
      <c r="E3" s="268" t="s">
        <v>1601</v>
      </c>
      <c r="F3" s="268" t="s">
        <v>1619</v>
      </c>
      <c r="G3" s="268" t="s">
        <v>1239</v>
      </c>
      <c r="H3" s="269" t="s">
        <v>1502</v>
      </c>
    </row>
    <row r="4" spans="1:8" ht="17.649999999999999" customHeight="1">
      <c r="A4" s="270" t="s">
        <v>1603</v>
      </c>
      <c r="B4" s="271">
        <v>381919</v>
      </c>
      <c r="C4" s="271">
        <v>284719</v>
      </c>
      <c r="D4" s="272">
        <f>B4/C4-1</f>
        <v>0.34138922938054717</v>
      </c>
      <c r="E4" s="273" t="s">
        <v>1604</v>
      </c>
      <c r="F4" s="273">
        <v>25985</v>
      </c>
      <c r="G4" s="273">
        <v>13272</v>
      </c>
      <c r="H4" s="272">
        <f>F4/G4-1</f>
        <v>0.9578812537673298</v>
      </c>
    </row>
    <row r="5" spans="1:8" ht="17.649999999999999" customHeight="1">
      <c r="A5" s="273" t="s">
        <v>1620</v>
      </c>
      <c r="B5" s="271"/>
      <c r="C5" s="271"/>
      <c r="D5" s="272"/>
      <c r="E5" s="273" t="s">
        <v>1621</v>
      </c>
      <c r="F5" s="273">
        <v>0</v>
      </c>
      <c r="G5" s="273">
        <v>0</v>
      </c>
      <c r="H5" s="272"/>
    </row>
    <row r="6" spans="1:8" ht="17.649999999999999" customHeight="1">
      <c r="A6" s="273" t="s">
        <v>1622</v>
      </c>
      <c r="B6" s="271"/>
      <c r="C6" s="271"/>
      <c r="D6" s="272"/>
      <c r="E6" s="273" t="s">
        <v>1623</v>
      </c>
      <c r="F6" s="273">
        <v>0</v>
      </c>
      <c r="G6" s="273">
        <v>0</v>
      </c>
      <c r="H6" s="272"/>
    </row>
    <row r="7" spans="1:8" ht="17.649999999999999" customHeight="1">
      <c r="A7" s="273" t="s">
        <v>1624</v>
      </c>
      <c r="B7" s="271"/>
      <c r="C7" s="271"/>
      <c r="D7" s="272"/>
      <c r="E7" s="273" t="s">
        <v>1625</v>
      </c>
      <c r="F7" s="273">
        <v>1188</v>
      </c>
      <c r="G7" s="273">
        <v>196</v>
      </c>
      <c r="H7" s="272">
        <f>F7/G7-1</f>
        <v>5.0612244897959187</v>
      </c>
    </row>
    <row r="8" spans="1:8" ht="17.649999999999999" customHeight="1">
      <c r="A8" s="273" t="s">
        <v>1626</v>
      </c>
      <c r="B8" s="271"/>
      <c r="C8" s="271"/>
      <c r="D8" s="272"/>
      <c r="E8" s="273" t="s">
        <v>1627</v>
      </c>
      <c r="F8" s="273">
        <v>0</v>
      </c>
      <c r="G8" s="273">
        <v>0</v>
      </c>
      <c r="H8" s="272"/>
    </row>
    <row r="9" spans="1:8" ht="17.649999999999999" customHeight="1">
      <c r="A9" s="273" t="s">
        <v>1628</v>
      </c>
      <c r="B9" s="271"/>
      <c r="C9" s="271"/>
      <c r="D9" s="272"/>
      <c r="E9" s="273" t="s">
        <v>1629</v>
      </c>
      <c r="F9" s="273">
        <v>0</v>
      </c>
      <c r="G9" s="273">
        <v>0</v>
      </c>
      <c r="H9" s="272"/>
    </row>
    <row r="10" spans="1:8" ht="17.649999999999999" customHeight="1">
      <c r="A10" s="273" t="s">
        <v>1630</v>
      </c>
      <c r="B10" s="271"/>
      <c r="C10" s="271"/>
      <c r="D10" s="272"/>
      <c r="E10" s="273" t="s">
        <v>1631</v>
      </c>
      <c r="F10" s="273">
        <v>0</v>
      </c>
      <c r="G10" s="273">
        <v>0</v>
      </c>
      <c r="H10" s="272"/>
    </row>
    <row r="11" spans="1:8" ht="17.649999999999999" customHeight="1">
      <c r="A11" s="273" t="s">
        <v>1632</v>
      </c>
      <c r="B11" s="271"/>
      <c r="C11" s="271"/>
      <c r="D11" s="272"/>
      <c r="E11" s="273" t="s">
        <v>1633</v>
      </c>
      <c r="F11" s="271">
        <v>0</v>
      </c>
      <c r="G11" s="273">
        <v>113</v>
      </c>
      <c r="H11" s="272">
        <f t="shared" ref="H11:H17" si="0">F11/G11-1</f>
        <v>-1</v>
      </c>
    </row>
    <row r="12" spans="1:8" ht="17.649999999999999" customHeight="1">
      <c r="A12" s="273" t="s">
        <v>1634</v>
      </c>
      <c r="B12" s="271"/>
      <c r="C12" s="271"/>
      <c r="D12" s="272"/>
      <c r="E12" s="273" t="s">
        <v>1635</v>
      </c>
      <c r="F12" s="273">
        <v>0</v>
      </c>
      <c r="G12" s="273">
        <v>0</v>
      </c>
      <c r="H12" s="272"/>
    </row>
    <row r="13" spans="1:8" ht="17.649999999999999" customHeight="1">
      <c r="A13" s="273" t="s">
        <v>1636</v>
      </c>
      <c r="B13" s="271"/>
      <c r="C13" s="271"/>
      <c r="D13" s="272"/>
      <c r="E13" s="273" t="s">
        <v>1637</v>
      </c>
      <c r="F13" s="273">
        <v>24797</v>
      </c>
      <c r="G13" s="273">
        <v>12963</v>
      </c>
      <c r="H13" s="272">
        <f t="shared" si="0"/>
        <v>0.91290596312581962</v>
      </c>
    </row>
    <row r="14" spans="1:8" ht="17.649999999999999" customHeight="1">
      <c r="A14" s="273" t="s">
        <v>1638</v>
      </c>
      <c r="B14" s="271"/>
      <c r="C14" s="271"/>
      <c r="D14" s="272"/>
      <c r="E14" s="273" t="s">
        <v>1606</v>
      </c>
      <c r="F14" s="273">
        <v>344000</v>
      </c>
      <c r="G14" s="273">
        <v>357800</v>
      </c>
      <c r="H14" s="272">
        <f t="shared" si="0"/>
        <v>-3.8569032979318019E-2</v>
      </c>
    </row>
    <row r="15" spans="1:8" ht="17.649999999999999" customHeight="1">
      <c r="A15" s="273" t="s">
        <v>1639</v>
      </c>
      <c r="B15" s="271"/>
      <c r="C15" s="271"/>
      <c r="D15" s="272"/>
      <c r="E15" s="273" t="s">
        <v>1640</v>
      </c>
      <c r="F15" s="273">
        <v>204000</v>
      </c>
      <c r="G15" s="273">
        <v>302800</v>
      </c>
      <c r="H15" s="272">
        <f t="shared" si="0"/>
        <v>-0.32628797886393657</v>
      </c>
    </row>
    <row r="16" spans="1:8" ht="17.649999999999999" customHeight="1">
      <c r="A16" s="273" t="s">
        <v>1641</v>
      </c>
      <c r="B16" s="271"/>
      <c r="C16" s="271"/>
      <c r="D16" s="272"/>
      <c r="E16" s="273" t="s">
        <v>1642</v>
      </c>
      <c r="F16" s="273">
        <v>80000</v>
      </c>
      <c r="G16" s="273">
        <v>5000</v>
      </c>
      <c r="H16" s="272">
        <f t="shared" si="0"/>
        <v>15</v>
      </c>
    </row>
    <row r="17" spans="1:8" ht="17.649999999999999" customHeight="1">
      <c r="A17" s="273" t="s">
        <v>1643</v>
      </c>
      <c r="B17" s="271"/>
      <c r="C17" s="271"/>
      <c r="D17" s="272"/>
      <c r="E17" s="273" t="s">
        <v>1644</v>
      </c>
      <c r="F17" s="273">
        <v>60000</v>
      </c>
      <c r="G17" s="273">
        <v>50000</v>
      </c>
      <c r="H17" s="272">
        <f t="shared" si="0"/>
        <v>0.19999999999999996</v>
      </c>
    </row>
    <row r="18" spans="1:8" ht="17.649999999999999" customHeight="1">
      <c r="A18" s="273" t="s">
        <v>1645</v>
      </c>
      <c r="B18" s="271"/>
      <c r="C18" s="271"/>
      <c r="D18" s="272"/>
      <c r="E18" s="273" t="s">
        <v>1646</v>
      </c>
      <c r="F18" s="273"/>
      <c r="G18" s="273"/>
      <c r="H18" s="272"/>
    </row>
    <row r="19" spans="1:8" ht="17.649999999999999" customHeight="1">
      <c r="A19" s="273" t="s">
        <v>1647</v>
      </c>
      <c r="B19" s="271"/>
      <c r="C19" s="271"/>
      <c r="D19" s="272"/>
      <c r="E19" s="273" t="s">
        <v>1648</v>
      </c>
      <c r="F19" s="273"/>
      <c r="G19" s="273"/>
      <c r="H19" s="272"/>
    </row>
    <row r="20" spans="1:8" ht="17.649999999999999" customHeight="1">
      <c r="A20" s="273" t="s">
        <v>1649</v>
      </c>
      <c r="B20" s="271"/>
      <c r="C20" s="271"/>
      <c r="D20" s="272"/>
      <c r="E20" s="273" t="s">
        <v>1650</v>
      </c>
      <c r="F20" s="273"/>
      <c r="G20" s="273"/>
      <c r="H20" s="272"/>
    </row>
    <row r="21" spans="1:8" ht="17.649999999999999" customHeight="1">
      <c r="A21" s="273" t="s">
        <v>1651</v>
      </c>
      <c r="B21" s="271"/>
      <c r="C21" s="271"/>
      <c r="D21" s="272"/>
      <c r="E21" s="273" t="s">
        <v>1652</v>
      </c>
      <c r="F21" s="273"/>
      <c r="G21" s="273"/>
      <c r="H21" s="272"/>
    </row>
    <row r="22" spans="1:8" ht="17.649999999999999" customHeight="1">
      <c r="A22" s="273" t="s">
        <v>1653</v>
      </c>
      <c r="B22" s="271"/>
      <c r="C22" s="271"/>
      <c r="D22" s="272"/>
      <c r="E22" s="273" t="s">
        <v>1654</v>
      </c>
      <c r="F22" s="273"/>
      <c r="G22" s="273"/>
      <c r="H22" s="272"/>
    </row>
    <row r="23" spans="1:8" ht="17.649999999999999" customHeight="1">
      <c r="A23" s="273" t="s">
        <v>1655</v>
      </c>
      <c r="B23" s="271"/>
      <c r="C23" s="271"/>
      <c r="D23" s="272"/>
      <c r="E23" s="273" t="s">
        <v>1656</v>
      </c>
      <c r="F23" s="273">
        <v>6000</v>
      </c>
      <c r="G23" s="273">
        <v>-10023</v>
      </c>
      <c r="H23" s="272">
        <f>F23/G23-1</f>
        <v>-1.598623166716552</v>
      </c>
    </row>
    <row r="24" spans="1:8" ht="17.649999999999999" customHeight="1">
      <c r="A24" s="273" t="s">
        <v>1657</v>
      </c>
      <c r="B24" s="271"/>
      <c r="C24" s="271"/>
      <c r="D24" s="272"/>
      <c r="E24" s="273" t="s">
        <v>1658</v>
      </c>
      <c r="F24" s="273">
        <v>6000</v>
      </c>
      <c r="G24" s="273">
        <v>-10023</v>
      </c>
      <c r="H24" s="272">
        <f>F24/G24-1</f>
        <v>-1.598623166716552</v>
      </c>
    </row>
    <row r="25" spans="1:8" ht="17.649999999999999" customHeight="1">
      <c r="A25" s="273" t="s">
        <v>1659</v>
      </c>
      <c r="B25" s="271"/>
      <c r="C25" s="271"/>
      <c r="D25" s="272"/>
      <c r="E25" s="273" t="s">
        <v>1610</v>
      </c>
      <c r="F25" s="273"/>
      <c r="G25" s="273">
        <v>0</v>
      </c>
      <c r="H25" s="272"/>
    </row>
    <row r="26" spans="1:8" ht="17.649999999999999" customHeight="1">
      <c r="A26" s="273" t="s">
        <v>1660</v>
      </c>
      <c r="B26" s="271"/>
      <c r="C26" s="271"/>
      <c r="D26" s="272"/>
      <c r="E26" s="273" t="s">
        <v>1661</v>
      </c>
      <c r="F26" s="273"/>
      <c r="G26" s="273">
        <v>0</v>
      </c>
      <c r="H26" s="272"/>
    </row>
    <row r="27" spans="1:8" ht="17.649999999999999" customHeight="1">
      <c r="A27" s="273" t="s">
        <v>1662</v>
      </c>
      <c r="B27" s="271"/>
      <c r="C27" s="271"/>
      <c r="D27" s="272"/>
      <c r="E27" s="273" t="s">
        <v>1663</v>
      </c>
      <c r="F27" s="273"/>
      <c r="G27" s="273">
        <v>0</v>
      </c>
      <c r="H27" s="272"/>
    </row>
    <row r="28" spans="1:8" ht="17.649999999999999" customHeight="1">
      <c r="A28" s="273" t="s">
        <v>1664</v>
      </c>
      <c r="B28" s="271"/>
      <c r="C28" s="271"/>
      <c r="D28" s="272"/>
      <c r="E28" s="273" t="s">
        <v>1665</v>
      </c>
      <c r="F28" s="273"/>
      <c r="G28" s="273">
        <v>0</v>
      </c>
      <c r="H28" s="272"/>
    </row>
    <row r="29" spans="1:8" ht="17.649999999999999" customHeight="1">
      <c r="A29" s="273" t="s">
        <v>1666</v>
      </c>
      <c r="B29" s="271"/>
      <c r="C29" s="271"/>
      <c r="D29" s="272"/>
      <c r="E29" s="273" t="s">
        <v>1667</v>
      </c>
      <c r="F29" s="273">
        <v>5462</v>
      </c>
      <c r="G29" s="273">
        <v>2691</v>
      </c>
      <c r="H29" s="272">
        <f>F29/G29-1</f>
        <v>1.0297287253808993</v>
      </c>
    </row>
    <row r="30" spans="1:8" ht="17.649999999999999" customHeight="1">
      <c r="A30" s="273" t="s">
        <v>1668</v>
      </c>
      <c r="B30" s="271"/>
      <c r="C30" s="271"/>
      <c r="D30" s="272"/>
      <c r="E30" s="273" t="s">
        <v>1669</v>
      </c>
      <c r="F30" s="273">
        <v>5462</v>
      </c>
      <c r="G30" s="273">
        <v>2691</v>
      </c>
      <c r="H30" s="272">
        <f>F30/G30-1</f>
        <v>1.0297287253808993</v>
      </c>
    </row>
    <row r="31" spans="1:8" ht="17.649999999999999" customHeight="1">
      <c r="A31" s="273" t="s">
        <v>1670</v>
      </c>
      <c r="B31" s="271"/>
      <c r="C31" s="271"/>
      <c r="D31" s="272"/>
      <c r="E31" s="273"/>
      <c r="F31" s="273"/>
      <c r="G31" s="273"/>
      <c r="H31" s="272"/>
    </row>
    <row r="32" spans="1:8" ht="17.649999999999999" customHeight="1">
      <c r="A32" s="273" t="s">
        <v>1671</v>
      </c>
      <c r="B32" s="271"/>
      <c r="C32" s="271"/>
      <c r="D32" s="272"/>
      <c r="E32" s="273"/>
      <c r="F32" s="273"/>
      <c r="G32" s="273"/>
      <c r="H32" s="272"/>
    </row>
    <row r="33" spans="1:8" ht="17.649999999999999" customHeight="1">
      <c r="A33" s="273" t="s">
        <v>1672</v>
      </c>
      <c r="B33" s="271"/>
      <c r="C33" s="271"/>
      <c r="D33" s="272"/>
      <c r="E33" s="273"/>
      <c r="F33" s="273"/>
      <c r="G33" s="273"/>
      <c r="H33" s="272"/>
    </row>
    <row r="34" spans="1:8" ht="17.649999999999999" customHeight="1">
      <c r="A34" s="273" t="s">
        <v>1673</v>
      </c>
      <c r="B34" s="271">
        <v>381919</v>
      </c>
      <c r="C34" s="271">
        <v>284719</v>
      </c>
      <c r="D34" s="272">
        <f t="shared" ref="D34:D39" si="1">B34/C34-1</f>
        <v>0.34138922938054717</v>
      </c>
      <c r="E34" s="273"/>
      <c r="F34" s="273"/>
      <c r="G34" s="273"/>
      <c r="H34" s="272"/>
    </row>
    <row r="35" spans="1:8" ht="17.649999999999999" customHeight="1">
      <c r="A35" s="270" t="s">
        <v>1605</v>
      </c>
      <c r="B35" s="271">
        <v>230263</v>
      </c>
      <c r="C35" s="271">
        <v>118442</v>
      </c>
      <c r="D35" s="272">
        <f t="shared" si="1"/>
        <v>0.94409922155991954</v>
      </c>
      <c r="E35" s="273"/>
      <c r="F35" s="273"/>
      <c r="G35" s="273"/>
      <c r="H35" s="272"/>
    </row>
    <row r="36" spans="1:8" ht="17.649999999999999" customHeight="1">
      <c r="A36" s="273" t="s">
        <v>1674</v>
      </c>
      <c r="B36" s="271"/>
      <c r="C36" s="271"/>
      <c r="D36" s="272"/>
      <c r="E36" s="273"/>
      <c r="F36" s="273"/>
      <c r="G36" s="273"/>
      <c r="H36" s="272"/>
    </row>
    <row r="37" spans="1:8" ht="17.649999999999999" customHeight="1">
      <c r="A37" s="273" t="s">
        <v>1675</v>
      </c>
      <c r="B37" s="271"/>
      <c r="C37" s="271"/>
      <c r="D37" s="272"/>
      <c r="E37" s="273"/>
      <c r="F37" s="273"/>
      <c r="G37" s="273"/>
      <c r="H37" s="272"/>
    </row>
    <row r="38" spans="1:8" ht="17.649999999999999" customHeight="1">
      <c r="A38" s="273" t="s">
        <v>1676</v>
      </c>
      <c r="B38" s="271"/>
      <c r="C38" s="271"/>
      <c r="D38" s="272"/>
      <c r="E38" s="273"/>
      <c r="F38" s="273"/>
      <c r="G38" s="273"/>
      <c r="H38" s="272"/>
    </row>
    <row r="39" spans="1:8" ht="17.649999999999999" customHeight="1">
      <c r="A39" s="273" t="s">
        <v>1677</v>
      </c>
      <c r="B39" s="271">
        <v>230263</v>
      </c>
      <c r="C39" s="271">
        <v>118442</v>
      </c>
      <c r="D39" s="272">
        <f t="shared" si="1"/>
        <v>0.94409922155991954</v>
      </c>
      <c r="E39" s="273"/>
      <c r="F39" s="273"/>
      <c r="G39" s="273"/>
      <c r="H39" s="272"/>
    </row>
    <row r="40" spans="1:8" ht="17.649999999999999" customHeight="1">
      <c r="A40" s="270" t="s">
        <v>1607</v>
      </c>
      <c r="B40" s="271"/>
      <c r="C40" s="271"/>
      <c r="D40" s="272"/>
      <c r="E40" s="273"/>
      <c r="F40" s="273"/>
      <c r="G40" s="273"/>
      <c r="H40" s="272"/>
    </row>
    <row r="41" spans="1:8" ht="17.649999999999999" customHeight="1">
      <c r="A41" s="273" t="s">
        <v>1678</v>
      </c>
      <c r="B41" s="271"/>
      <c r="C41" s="271"/>
      <c r="D41" s="272"/>
      <c r="E41" s="273"/>
      <c r="F41" s="273"/>
      <c r="G41" s="273"/>
      <c r="H41" s="272"/>
    </row>
    <row r="42" spans="1:8" ht="17.649999999999999" customHeight="1">
      <c r="A42" s="273" t="s">
        <v>1679</v>
      </c>
      <c r="B42" s="271"/>
      <c r="C42" s="271"/>
      <c r="D42" s="272"/>
      <c r="E42" s="273"/>
      <c r="F42" s="273"/>
      <c r="G42" s="273"/>
      <c r="H42" s="272"/>
    </row>
    <row r="43" spans="1:8" ht="17.649999999999999" customHeight="1">
      <c r="A43" s="274" t="s">
        <v>1680</v>
      </c>
      <c r="B43" s="271"/>
      <c r="C43" s="271"/>
      <c r="D43" s="272"/>
      <c r="E43" s="273"/>
      <c r="F43" s="273"/>
      <c r="G43" s="273"/>
      <c r="H43" s="272"/>
    </row>
    <row r="44" spans="1:8" ht="17.649999999999999" customHeight="1">
      <c r="A44" s="273" t="s">
        <v>1681</v>
      </c>
      <c r="B44" s="271"/>
      <c r="C44" s="271"/>
      <c r="D44" s="272"/>
      <c r="E44" s="273"/>
      <c r="F44" s="273"/>
      <c r="G44" s="273"/>
      <c r="H44" s="272"/>
    </row>
    <row r="45" spans="1:8" ht="17.649999999999999" customHeight="1">
      <c r="A45" s="270" t="s">
        <v>1609</v>
      </c>
      <c r="B45" s="271"/>
      <c r="C45" s="271"/>
      <c r="D45" s="272"/>
      <c r="E45" s="273"/>
      <c r="F45" s="273"/>
      <c r="G45" s="273"/>
      <c r="H45" s="272"/>
    </row>
    <row r="46" spans="1:8" ht="17.649999999999999" customHeight="1">
      <c r="A46" s="273" t="s">
        <v>1682</v>
      </c>
      <c r="B46" s="271"/>
      <c r="C46" s="271"/>
      <c r="D46" s="272"/>
      <c r="E46" s="273"/>
      <c r="F46" s="273"/>
      <c r="G46" s="273"/>
      <c r="H46" s="272"/>
    </row>
    <row r="47" spans="1:8" ht="17.649999999999999" customHeight="1">
      <c r="A47" s="273" t="s">
        <v>1683</v>
      </c>
      <c r="B47" s="271"/>
      <c r="C47" s="271"/>
      <c r="D47" s="272"/>
      <c r="E47" s="273"/>
      <c r="F47" s="273"/>
      <c r="G47" s="273"/>
      <c r="H47" s="272"/>
    </row>
    <row r="48" spans="1:8" ht="17.649999999999999" customHeight="1">
      <c r="A48" s="273" t="s">
        <v>1684</v>
      </c>
      <c r="B48" s="271"/>
      <c r="C48" s="271"/>
      <c r="D48" s="272"/>
      <c r="E48" s="273"/>
      <c r="F48" s="273"/>
      <c r="G48" s="273"/>
      <c r="H48" s="272"/>
    </row>
    <row r="49" spans="1:8" ht="17.649999999999999" customHeight="1">
      <c r="A49" s="270" t="s">
        <v>1611</v>
      </c>
      <c r="B49" s="271">
        <v>0</v>
      </c>
      <c r="C49" s="271">
        <v>5127</v>
      </c>
      <c r="D49" s="272">
        <f>B49/C49-1</f>
        <v>-1</v>
      </c>
      <c r="E49" s="273"/>
      <c r="F49" s="273"/>
      <c r="G49" s="273"/>
      <c r="H49" s="272"/>
    </row>
    <row r="50" spans="1:8" ht="17.649999999999999" customHeight="1">
      <c r="A50" s="275" t="s">
        <v>1613</v>
      </c>
      <c r="B50" s="276">
        <f>B4+B35+B40+B45+B49</f>
        <v>612182</v>
      </c>
      <c r="C50" s="276">
        <f>C4+C35+C40+C45+C49</f>
        <v>408288</v>
      </c>
      <c r="D50" s="272">
        <f>B50/C50-1</f>
        <v>0.49938768712281534</v>
      </c>
      <c r="E50" s="273" t="s">
        <v>1614</v>
      </c>
      <c r="F50" s="273">
        <f>SUM(F4,F14,F23,F29)</f>
        <v>381447</v>
      </c>
      <c r="G50" s="273">
        <f>SUM(G4,G14,G23,G29)</f>
        <v>363740</v>
      </c>
      <c r="H50" s="272">
        <f>F50/G50-1</f>
        <v>4.8680376092813615E-2</v>
      </c>
    </row>
    <row r="51" spans="1:8" ht="17.649999999999999" customHeight="1">
      <c r="A51" s="277" t="s">
        <v>1572</v>
      </c>
      <c r="B51" s="278">
        <v>66294</v>
      </c>
      <c r="C51" s="279">
        <v>129688</v>
      </c>
      <c r="D51" s="272">
        <f>B51/C51-1</f>
        <v>-0.48881932021466901</v>
      </c>
      <c r="E51" s="273" t="s">
        <v>1575</v>
      </c>
      <c r="F51" s="273">
        <v>249298</v>
      </c>
      <c r="G51" s="273">
        <v>107942</v>
      </c>
      <c r="H51" s="272">
        <f>F51/G51-1</f>
        <v>1.3095551314594873</v>
      </c>
    </row>
    <row r="52" spans="1:8" ht="17.649999999999999" customHeight="1">
      <c r="A52" s="277"/>
      <c r="B52" s="278"/>
      <c r="C52" s="278"/>
      <c r="D52" s="280"/>
      <c r="E52" s="273" t="s">
        <v>1615</v>
      </c>
      <c r="F52" s="281">
        <f>B55-F50-F51</f>
        <v>47731</v>
      </c>
      <c r="G52" s="281">
        <f>C55-G50-G51</f>
        <v>66294</v>
      </c>
      <c r="H52" s="272">
        <f>F52/G52-1</f>
        <v>-0.28001025733852236</v>
      </c>
    </row>
    <row r="53" spans="1:8" ht="17.649999999999999" customHeight="1">
      <c r="A53" s="277"/>
      <c r="B53" s="278"/>
      <c r="C53" s="278"/>
      <c r="D53" s="280"/>
      <c r="E53" s="273"/>
      <c r="F53" s="273"/>
      <c r="G53" s="273"/>
      <c r="H53" s="272"/>
    </row>
    <row r="54" spans="1:8" ht="17.850000000000001" customHeight="1">
      <c r="A54" s="277"/>
      <c r="B54" s="278"/>
      <c r="C54" s="278"/>
      <c r="D54" s="280"/>
      <c r="E54" s="273"/>
      <c r="F54" s="273"/>
      <c r="G54" s="273"/>
      <c r="H54" s="272"/>
    </row>
    <row r="55" spans="1:8" s="263" customFormat="1" ht="17.649999999999999" customHeight="1">
      <c r="A55" s="282" t="s">
        <v>96</v>
      </c>
      <c r="B55" s="283">
        <f>B50+B51</f>
        <v>678476</v>
      </c>
      <c r="C55" s="283">
        <f>C50+C51</f>
        <v>537976</v>
      </c>
      <c r="D55" s="284">
        <f>B55/C55-1</f>
        <v>0.26116406679851889</v>
      </c>
      <c r="E55" s="282" t="s">
        <v>1614</v>
      </c>
      <c r="F55" s="282">
        <f>F50+F51+F52</f>
        <v>678476</v>
      </c>
      <c r="G55" s="270">
        <f>SUM(G50:G54)</f>
        <v>537976</v>
      </c>
      <c r="H55" s="284">
        <f>F55/G55-1</f>
        <v>0.26116406679851889</v>
      </c>
    </row>
  </sheetData>
  <mergeCells count="1">
    <mergeCell ref="A1:H1"/>
  </mergeCells>
  <phoneticPr fontId="68" type="noConversion"/>
  <printOptions horizontalCentered="1" gridLines="1"/>
  <pageMargins left="0.38958333333333334" right="0.38958333333333334" top="0.59027777777777779" bottom="0.62986111111111109" header="0" footer="0"/>
  <pageSetup paperSize="8" fitToHeight="0" orientation="landscape" blackAndWhite="1" r:id="rId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T45"/>
  <sheetViews>
    <sheetView showZeros="0" view="pageBreakPreview" zoomScaleNormal="110" workbookViewId="0">
      <pane ySplit="3" topLeftCell="A25" activePane="bottomLeft" state="frozen"/>
      <selection pane="bottomLeft" sqref="A1:IV65536"/>
    </sheetView>
  </sheetViews>
  <sheetFormatPr defaultRowHeight="14.25"/>
  <cols>
    <col min="1" max="1" width="25.625" style="305" customWidth="1"/>
    <col min="2" max="4" width="14" style="305" customWidth="1"/>
    <col min="5" max="5" width="14" style="305" hidden="1" customWidth="1"/>
    <col min="6" max="6" width="14" style="305" customWidth="1"/>
    <col min="7" max="7" width="11.125" style="508" customWidth="1"/>
    <col min="8" max="8" width="31.75" style="305" customWidth="1"/>
    <col min="9" max="11" width="13.625" style="305" customWidth="1"/>
    <col min="12" max="12" width="13.625" style="305" hidden="1" customWidth="1"/>
    <col min="13" max="13" width="13.625" style="305" customWidth="1"/>
    <col min="14" max="14" width="11.125" style="305" customWidth="1"/>
    <col min="15" max="15" width="30.75" style="305" customWidth="1"/>
    <col min="16" max="254" width="9" style="305"/>
  </cols>
  <sheetData>
    <row r="1" spans="1:244" ht="42" customHeight="1">
      <c r="A1" s="593" t="s">
        <v>20</v>
      </c>
      <c r="B1" s="593"/>
      <c r="C1" s="593"/>
      <c r="D1" s="593"/>
      <c r="E1" s="593"/>
      <c r="F1" s="593"/>
      <c r="G1" s="593"/>
      <c r="H1" s="593"/>
      <c r="I1" s="593"/>
      <c r="J1" s="593"/>
      <c r="K1" s="593"/>
      <c r="L1" s="593"/>
      <c r="M1" s="593"/>
      <c r="N1" s="593"/>
    </row>
    <row r="2" spans="1:244" ht="14.25" customHeight="1">
      <c r="A2" s="513"/>
      <c r="B2" s="513"/>
      <c r="C2" s="513"/>
      <c r="D2" s="513"/>
      <c r="E2" s="513"/>
      <c r="F2" s="513"/>
      <c r="G2" s="509"/>
      <c r="H2" s="513"/>
      <c r="I2" s="514"/>
      <c r="J2" s="514"/>
      <c r="K2" s="514"/>
      <c r="L2" s="514"/>
      <c r="M2" s="443"/>
      <c r="N2" s="443" t="s">
        <v>21</v>
      </c>
    </row>
    <row r="3" spans="1:244" ht="37.9" customHeight="1">
      <c r="A3" s="366" t="s">
        <v>22</v>
      </c>
      <c r="B3" s="333" t="s">
        <v>23</v>
      </c>
      <c r="C3" s="333" t="s">
        <v>24</v>
      </c>
      <c r="D3" s="333" t="s">
        <v>25</v>
      </c>
      <c r="E3" s="515" t="s">
        <v>26</v>
      </c>
      <c r="F3" s="446" t="s">
        <v>27</v>
      </c>
      <c r="G3" s="446" t="s">
        <v>28</v>
      </c>
      <c r="H3" s="366" t="s">
        <v>29</v>
      </c>
      <c r="I3" s="333" t="s">
        <v>23</v>
      </c>
      <c r="J3" s="333" t="s">
        <v>24</v>
      </c>
      <c r="K3" s="333" t="s">
        <v>25</v>
      </c>
      <c r="L3" s="515" t="s">
        <v>26</v>
      </c>
      <c r="M3" s="446" t="s">
        <v>27</v>
      </c>
      <c r="N3" s="446" t="s">
        <v>28</v>
      </c>
    </row>
    <row r="4" spans="1:244" s="306" customFormat="1" ht="17.25" customHeight="1">
      <c r="A4" s="370" t="s">
        <v>30</v>
      </c>
      <c r="B4" s="458">
        <f>SUM(B5:B18)</f>
        <v>30174717</v>
      </c>
      <c r="C4" s="458">
        <f>SUM(C5:C18)</f>
        <v>30044717</v>
      </c>
      <c r="D4" s="458">
        <f>SUM(D5:D18)</f>
        <v>30678631</v>
      </c>
      <c r="E4" s="458">
        <f>SUM(E5:E18)</f>
        <v>28996334</v>
      </c>
      <c r="F4" s="492">
        <f>D4/E4-1</f>
        <v>5.8017575601108762E-2</v>
      </c>
      <c r="G4" s="336">
        <f>D4/B4-1</f>
        <v>1.6699874931718428E-2</v>
      </c>
      <c r="H4" s="511" t="s">
        <v>31</v>
      </c>
      <c r="I4" s="281">
        <v>4261973</v>
      </c>
      <c r="J4" s="281">
        <v>4798867</v>
      </c>
      <c r="K4" s="281">
        <v>4760304</v>
      </c>
      <c r="L4" s="281">
        <v>3583981</v>
      </c>
      <c r="M4" s="516">
        <f t="shared" ref="M4:M17" si="0">K4/L4-1</f>
        <v>0.32821686275680584</v>
      </c>
      <c r="N4" s="339">
        <f>K4/I4-1</f>
        <v>0.11692495470994313</v>
      </c>
    </row>
    <row r="5" spans="1:244" ht="17.25" customHeight="1">
      <c r="A5" s="373" t="s">
        <v>32</v>
      </c>
      <c r="B5" s="281">
        <v>11450048</v>
      </c>
      <c r="C5" s="281">
        <v>11342048</v>
      </c>
      <c r="D5" s="281">
        <v>11637876</v>
      </c>
      <c r="E5" s="281">
        <v>10469728</v>
      </c>
      <c r="F5" s="496">
        <f t="shared" ref="F5:F17" si="1">D5/E5-1</f>
        <v>0.11157386323694363</v>
      </c>
      <c r="G5" s="339">
        <f t="shared" ref="G5:G27" si="2">D5/B5-1</f>
        <v>1.6404123371360546E-2</v>
      </c>
      <c r="H5" s="511" t="s">
        <v>33</v>
      </c>
      <c r="I5" s="281"/>
      <c r="J5" s="281"/>
      <c r="K5" s="281"/>
      <c r="L5" s="281">
        <v>0</v>
      </c>
      <c r="M5" s="516"/>
      <c r="N5" s="339"/>
    </row>
    <row r="6" spans="1:244" ht="17.25" customHeight="1">
      <c r="A6" s="373" t="s">
        <v>34</v>
      </c>
      <c r="B6" s="527">
        <v>7575286</v>
      </c>
      <c r="C6" s="281">
        <v>7563286</v>
      </c>
      <c r="D6" s="281">
        <v>7478100</v>
      </c>
      <c r="E6" s="281">
        <v>6806150</v>
      </c>
      <c r="F6" s="496">
        <f t="shared" si="1"/>
        <v>9.8726886712752426E-2</v>
      </c>
      <c r="G6" s="339">
        <f t="shared" si="2"/>
        <v>-1.2829350601416212E-2</v>
      </c>
      <c r="H6" s="511" t="s">
        <v>35</v>
      </c>
      <c r="I6" s="281">
        <v>10699</v>
      </c>
      <c r="J6" s="281">
        <v>10997</v>
      </c>
      <c r="K6" s="281">
        <v>10997</v>
      </c>
      <c r="L6" s="281">
        <v>11589</v>
      </c>
      <c r="M6" s="516">
        <f t="shared" si="0"/>
        <v>-5.1082923461903573E-2</v>
      </c>
      <c r="N6" s="339">
        <f t="shared" ref="N6:N28" si="3">K6/I6-1</f>
        <v>2.7853070380409406E-2</v>
      </c>
    </row>
    <row r="7" spans="1:244" ht="17.25" customHeight="1">
      <c r="A7" s="373" t="s">
        <v>36</v>
      </c>
      <c r="B7" s="527">
        <v>3155023</v>
      </c>
      <c r="C7" s="281">
        <v>3103023</v>
      </c>
      <c r="D7" s="281">
        <v>2962675</v>
      </c>
      <c r="E7" s="281">
        <v>3734303</v>
      </c>
      <c r="F7" s="496">
        <f t="shared" si="1"/>
        <v>-0.20663240235192482</v>
      </c>
      <c r="G7" s="339">
        <f t="shared" si="2"/>
        <v>-6.0965641137956883E-2</v>
      </c>
      <c r="H7" s="511" t="s">
        <v>37</v>
      </c>
      <c r="I7" s="281">
        <v>3228663</v>
      </c>
      <c r="J7" s="281">
        <v>2973983</v>
      </c>
      <c r="K7" s="281">
        <v>2956609</v>
      </c>
      <c r="L7" s="281">
        <v>2902905</v>
      </c>
      <c r="M7" s="516">
        <f t="shared" si="0"/>
        <v>1.8500088704246354E-2</v>
      </c>
      <c r="N7" s="339">
        <f t="shared" si="3"/>
        <v>-8.426212336189931E-2</v>
      </c>
    </row>
    <row r="8" spans="1:244" ht="17.25" customHeight="1">
      <c r="A8" s="528" t="s">
        <v>38</v>
      </c>
      <c r="B8" s="281">
        <v>90</v>
      </c>
      <c r="C8" s="281">
        <v>90</v>
      </c>
      <c r="D8" s="281">
        <v>38</v>
      </c>
      <c r="E8" s="281">
        <v>35</v>
      </c>
      <c r="F8" s="496">
        <f t="shared" si="1"/>
        <v>8.5714285714285632E-2</v>
      </c>
      <c r="G8" s="339">
        <f t="shared" si="2"/>
        <v>-0.57777777777777772</v>
      </c>
      <c r="H8" s="511" t="s">
        <v>39</v>
      </c>
      <c r="I8" s="281">
        <v>7141098</v>
      </c>
      <c r="J8" s="281">
        <v>7399687</v>
      </c>
      <c r="K8" s="281">
        <v>7165514</v>
      </c>
      <c r="L8" s="281">
        <v>5845062</v>
      </c>
      <c r="M8" s="516">
        <f t="shared" si="0"/>
        <v>0.22590898094836298</v>
      </c>
      <c r="N8" s="339">
        <f t="shared" si="3"/>
        <v>3.4190820515276332E-3</v>
      </c>
    </row>
    <row r="9" spans="1:244" ht="17.25" customHeight="1">
      <c r="A9" s="373" t="s">
        <v>40</v>
      </c>
      <c r="B9" s="527">
        <v>1587808</v>
      </c>
      <c r="C9" s="281">
        <v>1587808</v>
      </c>
      <c r="D9" s="281">
        <v>1805048</v>
      </c>
      <c r="E9" s="281">
        <v>1596511</v>
      </c>
      <c r="F9" s="496">
        <f t="shared" si="1"/>
        <v>0.13062045923892796</v>
      </c>
      <c r="G9" s="339">
        <f t="shared" si="2"/>
        <v>0.13681754972893456</v>
      </c>
      <c r="H9" s="511" t="s">
        <v>41</v>
      </c>
      <c r="I9" s="281">
        <v>3133664</v>
      </c>
      <c r="J9" s="281">
        <v>5498826</v>
      </c>
      <c r="K9" s="281">
        <v>5484249</v>
      </c>
      <c r="L9" s="281">
        <v>5549818</v>
      </c>
      <c r="M9" s="516">
        <f t="shared" si="0"/>
        <v>-1.181462166867453E-2</v>
      </c>
      <c r="N9" s="339">
        <f t="shared" si="3"/>
        <v>0.75010754184239281</v>
      </c>
    </row>
    <row r="10" spans="1:244" ht="17.25" customHeight="1">
      <c r="A10" s="373" t="s">
        <v>42</v>
      </c>
      <c r="B10" s="527">
        <v>741340</v>
      </c>
      <c r="C10" s="281">
        <v>741340</v>
      </c>
      <c r="D10" s="281">
        <v>633162</v>
      </c>
      <c r="E10" s="281">
        <v>771496</v>
      </c>
      <c r="F10" s="496">
        <f t="shared" si="1"/>
        <v>-0.17930617916359903</v>
      </c>
      <c r="G10" s="339">
        <f t="shared" si="2"/>
        <v>-0.14592224890063943</v>
      </c>
      <c r="H10" s="511" t="s">
        <v>43</v>
      </c>
      <c r="I10" s="281">
        <v>702296</v>
      </c>
      <c r="J10" s="281">
        <v>674097</v>
      </c>
      <c r="K10" s="281">
        <v>669909</v>
      </c>
      <c r="L10" s="281">
        <v>659109</v>
      </c>
      <c r="M10" s="516">
        <f t="shared" si="0"/>
        <v>1.638575713576973E-2</v>
      </c>
      <c r="N10" s="339">
        <f t="shared" si="3"/>
        <v>-4.6115882761684546E-2</v>
      </c>
    </row>
    <row r="11" spans="1:244" ht="17.25" customHeight="1">
      <c r="A11" s="373" t="s">
        <v>44</v>
      </c>
      <c r="B11" s="527">
        <v>458300</v>
      </c>
      <c r="C11" s="281">
        <v>458300</v>
      </c>
      <c r="D11" s="281">
        <v>408501</v>
      </c>
      <c r="E11" s="281">
        <v>454756</v>
      </c>
      <c r="F11" s="496">
        <f t="shared" si="1"/>
        <v>-0.10171388612794552</v>
      </c>
      <c r="G11" s="339">
        <f t="shared" si="2"/>
        <v>-0.1086602662011783</v>
      </c>
      <c r="H11" s="511" t="s">
        <v>45</v>
      </c>
      <c r="I11" s="281">
        <v>1863637</v>
      </c>
      <c r="J11" s="281">
        <v>1785472</v>
      </c>
      <c r="K11" s="281">
        <v>1769842</v>
      </c>
      <c r="L11" s="281">
        <v>1977496</v>
      </c>
      <c r="M11" s="516">
        <f t="shared" si="0"/>
        <v>-0.10500855627520866</v>
      </c>
      <c r="N11" s="339">
        <f t="shared" si="3"/>
        <v>-5.0329007204729215E-2</v>
      </c>
    </row>
    <row r="12" spans="1:244" ht="17.25" customHeight="1">
      <c r="A12" s="373" t="s">
        <v>46</v>
      </c>
      <c r="B12" s="527">
        <v>1999400</v>
      </c>
      <c r="C12" s="281">
        <v>1999400</v>
      </c>
      <c r="D12" s="281">
        <v>75257</v>
      </c>
      <c r="E12" s="281">
        <v>87958</v>
      </c>
      <c r="F12" s="496">
        <f t="shared" si="1"/>
        <v>-0.14439846290274905</v>
      </c>
      <c r="G12" s="339">
        <f t="shared" si="2"/>
        <v>-0.96236020806241873</v>
      </c>
      <c r="H12" s="511" t="s">
        <v>47</v>
      </c>
      <c r="I12" s="281">
        <v>3274209</v>
      </c>
      <c r="J12" s="281">
        <v>3371537</v>
      </c>
      <c r="K12" s="281">
        <v>3354865</v>
      </c>
      <c r="L12" s="281">
        <v>2814988</v>
      </c>
      <c r="M12" s="516">
        <f t="shared" si="0"/>
        <v>0.19178660797133062</v>
      </c>
      <c r="N12" s="339">
        <f t="shared" si="3"/>
        <v>2.4633735964930681E-2</v>
      </c>
    </row>
    <row r="13" spans="1:244" ht="17.25" customHeight="1">
      <c r="A13" s="373" t="s">
        <v>48</v>
      </c>
      <c r="B13" s="527">
        <v>1385426</v>
      </c>
      <c r="C13" s="281">
        <v>1415426</v>
      </c>
      <c r="D13" s="281">
        <v>3896380</v>
      </c>
      <c r="E13" s="281">
        <v>3277188</v>
      </c>
      <c r="F13" s="496">
        <f t="shared" si="1"/>
        <v>0.18894003029426454</v>
      </c>
      <c r="G13" s="339">
        <f t="shared" si="2"/>
        <v>1.8124057149208981</v>
      </c>
      <c r="H13" s="511" t="s">
        <v>49</v>
      </c>
      <c r="I13" s="281">
        <v>2048779</v>
      </c>
      <c r="J13" s="281">
        <v>3631398</v>
      </c>
      <c r="K13" s="281">
        <v>3316349</v>
      </c>
      <c r="L13" s="281">
        <v>2524860</v>
      </c>
      <c r="M13" s="516">
        <f t="shared" si="0"/>
        <v>0.31347837107800047</v>
      </c>
      <c r="N13" s="339">
        <f t="shared" si="3"/>
        <v>0.61869533024303736</v>
      </c>
    </row>
    <row r="14" spans="1:244" ht="17.25" customHeight="1">
      <c r="A14" s="373" t="s">
        <v>50</v>
      </c>
      <c r="B14" s="527">
        <v>160000</v>
      </c>
      <c r="C14" s="281">
        <v>160000</v>
      </c>
      <c r="D14" s="281">
        <v>144193</v>
      </c>
      <c r="E14" s="281">
        <v>145938</v>
      </c>
      <c r="F14" s="496">
        <f t="shared" si="1"/>
        <v>-1.1957132480916566E-2</v>
      </c>
      <c r="G14" s="339">
        <f t="shared" si="2"/>
        <v>-9.8793750000000014E-2</v>
      </c>
      <c r="H14" s="511" t="s">
        <v>51</v>
      </c>
      <c r="I14" s="281">
        <v>7205015</v>
      </c>
      <c r="J14" s="281">
        <v>10179555</v>
      </c>
      <c r="K14" s="281">
        <v>10154044</v>
      </c>
      <c r="L14" s="281">
        <v>8213591</v>
      </c>
      <c r="M14" s="516">
        <f t="shared" si="0"/>
        <v>0.236249041375447</v>
      </c>
      <c r="N14" s="339">
        <f t="shared" si="3"/>
        <v>0.40930227071005398</v>
      </c>
    </row>
    <row r="15" spans="1:244" ht="17.25" customHeight="1">
      <c r="A15" s="373" t="s">
        <v>52</v>
      </c>
      <c r="B15" s="527">
        <v>14300</v>
      </c>
      <c r="C15" s="281">
        <v>14300</v>
      </c>
      <c r="D15" s="281">
        <v>3474</v>
      </c>
      <c r="E15" s="281">
        <v>1202</v>
      </c>
      <c r="F15" s="496">
        <f t="shared" si="1"/>
        <v>1.8901830282861898</v>
      </c>
      <c r="G15" s="339">
        <f t="shared" si="2"/>
        <v>-0.75706293706293704</v>
      </c>
      <c r="H15" s="511" t="s">
        <v>53</v>
      </c>
      <c r="I15" s="281">
        <v>1151541</v>
      </c>
      <c r="J15" s="281">
        <v>843755</v>
      </c>
      <c r="K15" s="281">
        <v>833313</v>
      </c>
      <c r="L15" s="281">
        <v>788779</v>
      </c>
      <c r="M15" s="516">
        <f t="shared" si="0"/>
        <v>5.6459413853563456E-2</v>
      </c>
      <c r="N15" s="339">
        <f t="shared" si="3"/>
        <v>-0.27634969141350585</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ht="17.25" customHeight="1">
      <c r="A16" s="373" t="s">
        <v>54</v>
      </c>
      <c r="B16" s="527">
        <v>1643596</v>
      </c>
      <c r="C16" s="529">
        <v>1655596</v>
      </c>
      <c r="D16" s="529">
        <v>1615290</v>
      </c>
      <c r="E16" s="529">
        <v>1647303</v>
      </c>
      <c r="F16" s="496">
        <f t="shared" si="1"/>
        <v>-1.9433583256996401E-2</v>
      </c>
      <c r="G16" s="339">
        <f t="shared" si="2"/>
        <v>-1.7221993725952123E-2</v>
      </c>
      <c r="H16" s="511" t="s">
        <v>55</v>
      </c>
      <c r="I16" s="281">
        <v>2116058</v>
      </c>
      <c r="J16" s="281">
        <v>1293582</v>
      </c>
      <c r="K16" s="281">
        <v>1285931</v>
      </c>
      <c r="L16" s="281">
        <v>2266757</v>
      </c>
      <c r="M16" s="516">
        <f t="shared" si="0"/>
        <v>-0.4327001085692026</v>
      </c>
      <c r="N16" s="339">
        <f t="shared" si="3"/>
        <v>-0.39229879332230022</v>
      </c>
    </row>
    <row r="17" spans="1:14" customFormat="1" ht="17.25" customHeight="1">
      <c r="A17" s="494" t="s">
        <v>56</v>
      </c>
      <c r="B17" s="527">
        <v>4100</v>
      </c>
      <c r="C17" s="527">
        <v>4100</v>
      </c>
      <c r="D17" s="529">
        <v>5967</v>
      </c>
      <c r="E17" s="529">
        <v>3766</v>
      </c>
      <c r="F17" s="496">
        <f t="shared" si="1"/>
        <v>0.58443972384492837</v>
      </c>
      <c r="G17" s="339">
        <f t="shared" si="2"/>
        <v>0.45536585365853655</v>
      </c>
      <c r="H17" s="511" t="s">
        <v>57</v>
      </c>
      <c r="I17" s="281">
        <v>770999</v>
      </c>
      <c r="J17" s="281">
        <v>614699</v>
      </c>
      <c r="K17" s="281">
        <v>578479</v>
      </c>
      <c r="L17" s="281">
        <v>1182516</v>
      </c>
      <c r="M17" s="516">
        <f t="shared" si="0"/>
        <v>-0.51080661910705649</v>
      </c>
      <c r="N17" s="339">
        <f t="shared" si="3"/>
        <v>-0.24970200998963687</v>
      </c>
    </row>
    <row r="18" spans="1:14" customFormat="1" ht="17.25" customHeight="1">
      <c r="A18" s="494" t="s">
        <v>58</v>
      </c>
      <c r="B18" s="529">
        <v>0</v>
      </c>
      <c r="C18" s="529">
        <v>0</v>
      </c>
      <c r="D18" s="529">
        <v>12670</v>
      </c>
      <c r="E18" s="529">
        <v>0</v>
      </c>
      <c r="F18" s="496"/>
      <c r="G18" s="336"/>
      <c r="H18" s="511" t="s">
        <v>59</v>
      </c>
      <c r="I18" s="281">
        <v>216531</v>
      </c>
      <c r="J18" s="281">
        <v>224763</v>
      </c>
      <c r="K18" s="281">
        <v>199478</v>
      </c>
      <c r="L18" s="281">
        <v>196519</v>
      </c>
      <c r="M18" s="516">
        <f t="shared" ref="M18:M23" si="4">K18/L18-1</f>
        <v>1.505706827329667E-2</v>
      </c>
      <c r="N18" s="339">
        <f t="shared" si="3"/>
        <v>-7.8755466884649294E-2</v>
      </c>
    </row>
    <row r="19" spans="1:14" customFormat="1" ht="17.25" customHeight="1">
      <c r="A19" s="490" t="s">
        <v>60</v>
      </c>
      <c r="B19" s="458">
        <f>SUM(B20:B27)</f>
        <v>5854274</v>
      </c>
      <c r="C19" s="458">
        <f>SUM(C20:C27)</f>
        <v>5862874</v>
      </c>
      <c r="D19" s="458">
        <f>SUM(D20:D27)</f>
        <v>7055200</v>
      </c>
      <c r="E19" s="458">
        <f>SUM(E20:E27)</f>
        <v>6388080</v>
      </c>
      <c r="F19" s="492">
        <f t="shared" ref="F19:F33" si="5">D19/E19-1</f>
        <v>0.1044320046085836</v>
      </c>
      <c r="G19" s="336">
        <f t="shared" si="2"/>
        <v>0.20513662326020277</v>
      </c>
      <c r="H19" s="511" t="s">
        <v>61</v>
      </c>
      <c r="I19" s="281">
        <v>246745</v>
      </c>
      <c r="J19" s="281">
        <v>310682</v>
      </c>
      <c r="K19" s="281">
        <v>310301</v>
      </c>
      <c r="L19" s="281">
        <v>263644</v>
      </c>
      <c r="M19" s="516">
        <f t="shared" si="4"/>
        <v>0.17696970156726488</v>
      </c>
      <c r="N19" s="339">
        <f t="shared" si="3"/>
        <v>0.25757766114814884</v>
      </c>
    </row>
    <row r="20" spans="1:14" customFormat="1" ht="17.25" customHeight="1">
      <c r="A20" s="494" t="s">
        <v>62</v>
      </c>
      <c r="B20" s="527">
        <v>3601605</v>
      </c>
      <c r="C20" s="281">
        <v>3601605</v>
      </c>
      <c r="D20" s="281">
        <v>3417080</v>
      </c>
      <c r="E20" s="281">
        <v>3891746</v>
      </c>
      <c r="F20" s="496">
        <f t="shared" si="5"/>
        <v>-0.12196736374881612</v>
      </c>
      <c r="G20" s="339">
        <f t="shared" si="2"/>
        <v>-5.1234102573713636E-2</v>
      </c>
      <c r="H20" s="511" t="s">
        <v>63</v>
      </c>
      <c r="I20" s="281">
        <v>285085</v>
      </c>
      <c r="J20" s="281">
        <v>310979</v>
      </c>
      <c r="K20" s="281">
        <v>310979</v>
      </c>
      <c r="L20" s="281">
        <v>434377</v>
      </c>
      <c r="M20" s="516">
        <f t="shared" si="4"/>
        <v>-0.28408041862253297</v>
      </c>
      <c r="N20" s="339">
        <f t="shared" si="3"/>
        <v>9.0829050984793991E-2</v>
      </c>
    </row>
    <row r="21" spans="1:14" s="306" customFormat="1" ht="17.25" customHeight="1">
      <c r="A21" s="494" t="s">
        <v>64</v>
      </c>
      <c r="B21" s="527">
        <v>300186</v>
      </c>
      <c r="C21" s="281">
        <v>299534</v>
      </c>
      <c r="D21" s="281">
        <v>374018</v>
      </c>
      <c r="E21" s="281">
        <v>341452</v>
      </c>
      <c r="F21" s="496">
        <f t="shared" si="5"/>
        <v>9.5375045394374691E-2</v>
      </c>
      <c r="G21" s="339">
        <f t="shared" si="2"/>
        <v>0.24595417507811823</v>
      </c>
      <c r="H21" s="511" t="s">
        <v>65</v>
      </c>
      <c r="I21" s="281">
        <v>184475</v>
      </c>
      <c r="J21" s="281">
        <v>186834</v>
      </c>
      <c r="K21" s="281">
        <v>184678</v>
      </c>
      <c r="L21" s="281">
        <v>210736</v>
      </c>
      <c r="M21" s="516">
        <f t="shared" si="4"/>
        <v>-0.12365234226710198</v>
      </c>
      <c r="N21" s="339">
        <f t="shared" si="3"/>
        <v>1.1004201111262102E-3</v>
      </c>
    </row>
    <row r="22" spans="1:14" ht="17.25" customHeight="1">
      <c r="A22" s="494" t="s">
        <v>66</v>
      </c>
      <c r="B22" s="527">
        <v>345926</v>
      </c>
      <c r="C22" s="281">
        <v>346426</v>
      </c>
      <c r="D22" s="281">
        <v>402672</v>
      </c>
      <c r="E22" s="281">
        <v>470714</v>
      </c>
      <c r="F22" s="496">
        <f t="shared" si="5"/>
        <v>-0.14455061884711307</v>
      </c>
      <c r="G22" s="339">
        <f t="shared" si="2"/>
        <v>0.16404086423107822</v>
      </c>
      <c r="H22" s="511" t="s">
        <v>67</v>
      </c>
      <c r="I22" s="281">
        <v>1763851</v>
      </c>
      <c r="J22" s="281">
        <v>1672517</v>
      </c>
      <c r="K22" s="281">
        <v>1580171</v>
      </c>
      <c r="L22" s="281">
        <v>2632245</v>
      </c>
      <c r="M22" s="516">
        <f t="shared" si="4"/>
        <v>-0.3996869592306187</v>
      </c>
      <c r="N22" s="339">
        <f t="shared" si="3"/>
        <v>-0.10413578017644343</v>
      </c>
    </row>
    <row r="23" spans="1:14" ht="17.25" customHeight="1">
      <c r="A23" s="373" t="s">
        <v>68</v>
      </c>
      <c r="B23" s="527">
        <v>146500</v>
      </c>
      <c r="C23" s="281">
        <v>148952</v>
      </c>
      <c r="D23" s="281">
        <v>521941</v>
      </c>
      <c r="E23" s="281">
        <v>143978</v>
      </c>
      <c r="F23" s="496">
        <f t="shared" si="5"/>
        <v>2.6251441192404394</v>
      </c>
      <c r="G23" s="339">
        <f t="shared" si="2"/>
        <v>2.5627372013651879</v>
      </c>
      <c r="H23" s="511" t="s">
        <v>69</v>
      </c>
      <c r="I23" s="281">
        <v>117066</v>
      </c>
      <c r="J23" s="281">
        <v>111957</v>
      </c>
      <c r="K23" s="281">
        <v>110891</v>
      </c>
      <c r="L23" s="281">
        <v>113582</v>
      </c>
      <c r="M23" s="516">
        <f t="shared" si="4"/>
        <v>-2.3692134317057301E-2</v>
      </c>
      <c r="N23" s="339">
        <f t="shared" si="3"/>
        <v>-5.2748022483043777E-2</v>
      </c>
    </row>
    <row r="24" spans="1:14" ht="17.25" customHeight="1">
      <c r="A24" s="373" t="s">
        <v>70</v>
      </c>
      <c r="B24" s="527">
        <v>840452</v>
      </c>
      <c r="C24" s="281">
        <v>844852</v>
      </c>
      <c r="D24" s="281">
        <v>1525487</v>
      </c>
      <c r="E24" s="281">
        <v>904214</v>
      </c>
      <c r="F24" s="496">
        <f t="shared" si="5"/>
        <v>0.68708624285843833</v>
      </c>
      <c r="G24" s="339">
        <f t="shared" si="2"/>
        <v>0.81507926687068388</v>
      </c>
      <c r="H24" s="511" t="s">
        <v>71</v>
      </c>
      <c r="I24" s="281">
        <v>498209</v>
      </c>
      <c r="J24" s="281">
        <v>408414</v>
      </c>
      <c r="K24" s="281">
        <v>400222</v>
      </c>
      <c r="L24" s="281">
        <v>0</v>
      </c>
      <c r="M24" s="516"/>
      <c r="N24" s="339">
        <f t="shared" si="3"/>
        <v>-0.19667850239558093</v>
      </c>
    </row>
    <row r="25" spans="1:14" ht="17.25" customHeight="1">
      <c r="A25" s="373" t="s">
        <v>72</v>
      </c>
      <c r="B25" s="527">
        <v>100</v>
      </c>
      <c r="C25" s="281">
        <v>100</v>
      </c>
      <c r="D25" s="281">
        <v>121</v>
      </c>
      <c r="E25" s="281">
        <v>148</v>
      </c>
      <c r="F25" s="496">
        <f t="shared" si="5"/>
        <v>-0.18243243243243246</v>
      </c>
      <c r="G25" s="339">
        <f t="shared" si="2"/>
        <v>0.20999999999999996</v>
      </c>
      <c r="H25" s="511" t="s">
        <v>73</v>
      </c>
      <c r="I25" s="281">
        <v>504800</v>
      </c>
      <c r="J25" s="281"/>
      <c r="K25" s="281"/>
      <c r="L25" s="281"/>
      <c r="M25" s="516"/>
      <c r="N25" s="339">
        <f t="shared" si="3"/>
        <v>-1</v>
      </c>
    </row>
    <row r="26" spans="1:14" ht="17.25" customHeight="1">
      <c r="A26" s="373" t="s">
        <v>74</v>
      </c>
      <c r="B26" s="527">
        <v>300800</v>
      </c>
      <c r="C26" s="281">
        <v>301800</v>
      </c>
      <c r="D26" s="281">
        <v>460614</v>
      </c>
      <c r="E26" s="281">
        <v>285645</v>
      </c>
      <c r="F26" s="496">
        <f t="shared" si="5"/>
        <v>0.61254004095993286</v>
      </c>
      <c r="G26" s="339">
        <f t="shared" si="2"/>
        <v>0.53129654255319148</v>
      </c>
      <c r="H26" s="511" t="s">
        <v>75</v>
      </c>
      <c r="I26" s="281">
        <v>1793884</v>
      </c>
      <c r="J26" s="281">
        <v>62723</v>
      </c>
      <c r="K26" s="281">
        <v>57298</v>
      </c>
      <c r="L26" s="281">
        <v>614116</v>
      </c>
      <c r="M26" s="516">
        <f>K26/L26-1</f>
        <v>-0.90669840876967867</v>
      </c>
      <c r="N26" s="339">
        <f t="shared" si="3"/>
        <v>-0.96805925020792871</v>
      </c>
    </row>
    <row r="27" spans="1:14" ht="17.25" customHeight="1">
      <c r="A27" s="373" t="s">
        <v>76</v>
      </c>
      <c r="B27" s="527">
        <v>318705</v>
      </c>
      <c r="C27" s="281">
        <v>319605</v>
      </c>
      <c r="D27" s="281">
        <v>353267</v>
      </c>
      <c r="E27" s="281">
        <v>350183</v>
      </c>
      <c r="F27" s="496">
        <f t="shared" si="5"/>
        <v>8.8068238606671123E-3</v>
      </c>
      <c r="G27" s="339">
        <f t="shared" si="2"/>
        <v>0.10844511381999022</v>
      </c>
      <c r="H27" s="511" t="s">
        <v>77</v>
      </c>
      <c r="I27" s="281">
        <v>44990</v>
      </c>
      <c r="J27" s="281">
        <v>32691</v>
      </c>
      <c r="K27" s="281">
        <v>32691</v>
      </c>
      <c r="L27" s="281">
        <v>38818</v>
      </c>
      <c r="M27" s="516">
        <f>K27/L27-1</f>
        <v>-0.15783914678757283</v>
      </c>
      <c r="N27" s="339">
        <f t="shared" si="3"/>
        <v>-0.27337186041342521</v>
      </c>
    </row>
    <row r="28" spans="1:14" ht="17.25" customHeight="1">
      <c r="A28" s="373"/>
      <c r="B28" s="527"/>
      <c r="C28" s="281"/>
      <c r="D28" s="281"/>
      <c r="E28" s="281"/>
      <c r="F28" s="496"/>
      <c r="G28" s="383"/>
      <c r="H28" s="511" t="s">
        <v>78</v>
      </c>
      <c r="I28" s="281">
        <v>5300</v>
      </c>
      <c r="J28" s="281">
        <v>222</v>
      </c>
      <c r="K28" s="281">
        <v>222</v>
      </c>
      <c r="L28" s="281">
        <v>110</v>
      </c>
      <c r="M28" s="516">
        <f>K28/L28-1</f>
        <v>1.0181818181818181</v>
      </c>
      <c r="N28" s="339">
        <f t="shared" si="3"/>
        <v>-0.95811320754716978</v>
      </c>
    </row>
    <row r="29" spans="1:14" ht="17.25" customHeight="1">
      <c r="A29" s="350"/>
      <c r="B29" s="279"/>
      <c r="C29" s="279"/>
      <c r="D29" s="279"/>
      <c r="E29" s="279"/>
      <c r="F29" s="492"/>
      <c r="G29" s="383"/>
      <c r="H29" s="511"/>
      <c r="I29" s="281"/>
      <c r="J29" s="281"/>
      <c r="K29" s="281"/>
      <c r="L29" s="281"/>
      <c r="M29" s="516"/>
      <c r="N29" s="519"/>
    </row>
    <row r="30" spans="1:14" ht="17.25" customHeight="1">
      <c r="A30" s="350"/>
      <c r="B30" s="279"/>
      <c r="C30" s="279"/>
      <c r="D30" s="279"/>
      <c r="E30" s="279"/>
      <c r="F30" s="492"/>
      <c r="G30" s="538"/>
      <c r="H30" s="539"/>
      <c r="I30" s="529"/>
      <c r="J30" s="529"/>
      <c r="K30" s="529"/>
      <c r="L30" s="529"/>
      <c r="M30" s="540"/>
      <c r="N30" s="519"/>
    </row>
    <row r="31" spans="1:14" ht="17.25" customHeight="1">
      <c r="A31" s="350"/>
      <c r="B31" s="279"/>
      <c r="C31" s="279"/>
      <c r="D31" s="279"/>
      <c r="E31" s="279"/>
      <c r="F31" s="492"/>
      <c r="G31" s="383"/>
      <c r="H31" s="383"/>
      <c r="I31" s="281"/>
      <c r="J31" s="281"/>
      <c r="K31" s="281"/>
      <c r="L31" s="281"/>
      <c r="M31" s="516"/>
      <c r="N31" s="519"/>
    </row>
    <row r="32" spans="1:14" ht="17.25" customHeight="1">
      <c r="A32" s="350"/>
      <c r="B32" s="279"/>
      <c r="C32" s="279"/>
      <c r="D32" s="279"/>
      <c r="E32" s="279"/>
      <c r="F32" s="492"/>
      <c r="G32" s="530"/>
      <c r="H32" s="517"/>
      <c r="I32" s="458"/>
      <c r="J32" s="458"/>
      <c r="K32" s="458"/>
      <c r="L32" s="458"/>
      <c r="M32" s="518"/>
      <c r="N32" s="519"/>
    </row>
    <row r="33" spans="1:14" ht="17.25" customHeight="1">
      <c r="A33" s="478" t="s">
        <v>79</v>
      </c>
      <c r="B33" s="458">
        <f>B4+B19</f>
        <v>36028991</v>
      </c>
      <c r="C33" s="458">
        <f>C4+C19</f>
        <v>35907591</v>
      </c>
      <c r="D33" s="458">
        <f>D4+D19</f>
        <v>37733831</v>
      </c>
      <c r="E33" s="458">
        <f>E4+E19</f>
        <v>35384414</v>
      </c>
      <c r="F33" s="492">
        <f t="shared" si="5"/>
        <v>6.6396945276527619E-2</v>
      </c>
      <c r="G33" s="336">
        <f t="shared" ref="G33:G41" si="6">D33/B33-1</f>
        <v>4.7318560766800299E-2</v>
      </c>
      <c r="H33" s="517" t="s">
        <v>80</v>
      </c>
      <c r="I33" s="458">
        <f>SUM(I4:I28)</f>
        <v>42569567</v>
      </c>
      <c r="J33" s="458">
        <f>SUM(J4:J28)</f>
        <v>46398237</v>
      </c>
      <c r="K33" s="458">
        <f>SUM(K4:K28)</f>
        <v>45527336</v>
      </c>
      <c r="L33" s="458">
        <f>SUM(L4:L28)</f>
        <v>42825598</v>
      </c>
      <c r="M33" s="520">
        <f t="shared" ref="M33:M42" si="7">K33/L33-1</f>
        <v>6.3086988300782076E-2</v>
      </c>
      <c r="N33" s="336">
        <f t="shared" ref="N33:N42" si="8">K33/I33-1</f>
        <v>6.9480833572960643E-2</v>
      </c>
    </row>
    <row r="34" spans="1:14" ht="17.25" customHeight="1">
      <c r="A34" s="478"/>
      <c r="B34" s="523"/>
      <c r="C34" s="523"/>
      <c r="D34" s="523"/>
      <c r="E34" s="523"/>
      <c r="F34" s="531"/>
      <c r="G34" s="532"/>
      <c r="H34" s="478"/>
      <c r="I34" s="521"/>
      <c r="J34" s="521"/>
      <c r="K34" s="521"/>
      <c r="L34" s="521"/>
      <c r="M34" s="520"/>
      <c r="N34" s="519"/>
    </row>
    <row r="35" spans="1:14" ht="17.25" customHeight="1">
      <c r="A35" s="533" t="s">
        <v>81</v>
      </c>
      <c r="B35" s="480">
        <f>SUM(B36:B41)</f>
        <v>12860917</v>
      </c>
      <c r="C35" s="480">
        <f>SUM(C36:C41)</f>
        <v>16602552</v>
      </c>
      <c r="D35" s="480">
        <f>SUM(D36:D41)</f>
        <v>18124561</v>
      </c>
      <c r="E35" s="480">
        <f>SUM(E36:E41)</f>
        <v>17274829</v>
      </c>
      <c r="F35" s="492">
        <f t="shared" ref="F35:F41" si="9">D35/E35-1</f>
        <v>4.9189025257500463E-2</v>
      </c>
      <c r="G35" s="336">
        <f t="shared" si="6"/>
        <v>0.40927439310898284</v>
      </c>
      <c r="H35" s="522" t="s">
        <v>82</v>
      </c>
      <c r="I35" s="480">
        <f>SUM(I36:I42)</f>
        <v>6320341</v>
      </c>
      <c r="J35" s="480">
        <f>SUM(J36:J42)</f>
        <v>6111906</v>
      </c>
      <c r="K35" s="480">
        <f>SUM(K36:K42)</f>
        <v>10331056</v>
      </c>
      <c r="L35" s="480">
        <f>SUM(L36:L42)</f>
        <v>9833645</v>
      </c>
      <c r="M35" s="520">
        <f t="shared" si="7"/>
        <v>5.0582566281373698E-2</v>
      </c>
      <c r="N35" s="336">
        <f t="shared" si="8"/>
        <v>0.63457256499293324</v>
      </c>
    </row>
    <row r="36" spans="1:14" s="306" customFormat="1" ht="17.25" customHeight="1">
      <c r="A36" s="534" t="s">
        <v>83</v>
      </c>
      <c r="B36" s="535">
        <v>2515000</v>
      </c>
      <c r="C36" s="535">
        <v>2515000</v>
      </c>
      <c r="D36" s="535">
        <v>3707599</v>
      </c>
      <c r="E36" s="535">
        <v>2868138</v>
      </c>
      <c r="F36" s="496">
        <f t="shared" si="9"/>
        <v>0.29268501027495897</v>
      </c>
      <c r="G36" s="339">
        <f t="shared" si="6"/>
        <v>0.47419443339960243</v>
      </c>
      <c r="H36" s="481" t="s">
        <v>84</v>
      </c>
      <c r="I36" s="523">
        <v>1800000</v>
      </c>
      <c r="J36" s="523">
        <v>1800000</v>
      </c>
      <c r="K36" s="523">
        <v>1409233</v>
      </c>
      <c r="L36" s="523">
        <v>1512634</v>
      </c>
      <c r="M36" s="516">
        <f t="shared" si="7"/>
        <v>-6.8358241319446789E-2</v>
      </c>
      <c r="N36" s="339">
        <f t="shared" si="8"/>
        <v>-0.2170927777777778</v>
      </c>
    </row>
    <row r="37" spans="1:14" s="305" customFormat="1" ht="17.25" customHeight="1">
      <c r="A37" s="534" t="s">
        <v>85</v>
      </c>
      <c r="B37" s="535">
        <v>70000</v>
      </c>
      <c r="C37" s="535">
        <v>70000</v>
      </c>
      <c r="D37" s="535">
        <v>399410</v>
      </c>
      <c r="E37" s="535">
        <v>324980</v>
      </c>
      <c r="F37" s="496">
        <f t="shared" si="9"/>
        <v>0.22902947873715296</v>
      </c>
      <c r="G37" s="339">
        <f t="shared" si="6"/>
        <v>4.705857142857143</v>
      </c>
      <c r="H37" s="481" t="s">
        <v>86</v>
      </c>
      <c r="I37" s="523">
        <v>1600000</v>
      </c>
      <c r="J37" s="523">
        <v>1600000</v>
      </c>
      <c r="K37" s="523">
        <v>923742</v>
      </c>
      <c r="L37" s="523">
        <v>737862</v>
      </c>
      <c r="M37" s="516">
        <f t="shared" si="7"/>
        <v>0.25191702513478131</v>
      </c>
      <c r="N37" s="339">
        <f t="shared" si="8"/>
        <v>-0.42266124999999999</v>
      </c>
    </row>
    <row r="38" spans="1:14" s="306" customFormat="1" ht="17.25" customHeight="1">
      <c r="A38" s="534" t="s">
        <v>87</v>
      </c>
      <c r="B38" s="535">
        <v>90000</v>
      </c>
      <c r="C38" s="535">
        <v>110000</v>
      </c>
      <c r="D38" s="535">
        <v>110000</v>
      </c>
      <c r="E38" s="535">
        <v>130000</v>
      </c>
      <c r="F38" s="496">
        <f t="shared" si="9"/>
        <v>-0.15384615384615385</v>
      </c>
      <c r="G38" s="339">
        <f t="shared" si="6"/>
        <v>0.22222222222222232</v>
      </c>
      <c r="H38" s="481" t="s">
        <v>88</v>
      </c>
      <c r="I38" s="523">
        <v>303000</v>
      </c>
      <c r="J38" s="523">
        <v>303000</v>
      </c>
      <c r="K38" s="523">
        <v>303000</v>
      </c>
      <c r="L38" s="523">
        <v>230000</v>
      </c>
      <c r="M38" s="516">
        <f t="shared" si="7"/>
        <v>0.31739130434782603</v>
      </c>
      <c r="N38" s="339">
        <f t="shared" si="8"/>
        <v>0</v>
      </c>
    </row>
    <row r="39" spans="1:14" s="305" customFormat="1" ht="17.25" customHeight="1">
      <c r="A39" s="534" t="s">
        <v>89</v>
      </c>
      <c r="B39" s="535">
        <v>3687854</v>
      </c>
      <c r="C39" s="535">
        <v>6962807</v>
      </c>
      <c r="D39" s="535">
        <v>6962807</v>
      </c>
      <c r="E39" s="535">
        <v>7357715</v>
      </c>
      <c r="F39" s="496">
        <f t="shared" si="9"/>
        <v>-5.3672641574184388E-2</v>
      </c>
      <c r="G39" s="339">
        <f t="shared" si="6"/>
        <v>0.88803759584842568</v>
      </c>
      <c r="H39" s="483" t="s">
        <v>90</v>
      </c>
      <c r="I39" s="523">
        <v>2493454</v>
      </c>
      <c r="J39" s="523">
        <v>2304906</v>
      </c>
      <c r="K39" s="523">
        <v>6838826</v>
      </c>
      <c r="L39" s="523">
        <v>6168362</v>
      </c>
      <c r="M39" s="516">
        <f t="shared" si="7"/>
        <v>0.10869400985221045</v>
      </c>
      <c r="N39" s="339">
        <f t="shared" si="8"/>
        <v>1.7427119168831671</v>
      </c>
    </row>
    <row r="40" spans="1:14" s="305" customFormat="1" ht="17.25" customHeight="1">
      <c r="A40" s="534" t="s">
        <v>91</v>
      </c>
      <c r="B40" s="535">
        <v>5336021</v>
      </c>
      <c r="C40" s="535">
        <v>5740362</v>
      </c>
      <c r="D40" s="535">
        <v>5740362</v>
      </c>
      <c r="E40" s="535">
        <v>5236988</v>
      </c>
      <c r="F40" s="496">
        <f t="shared" si="9"/>
        <v>9.6118990534253657E-2</v>
      </c>
      <c r="G40" s="339">
        <f t="shared" si="6"/>
        <v>7.5775751257350699E-2</v>
      </c>
      <c r="H40" s="481" t="s">
        <v>92</v>
      </c>
      <c r="I40" s="523">
        <v>0</v>
      </c>
      <c r="J40" s="523">
        <v>0</v>
      </c>
      <c r="K40" s="523">
        <v>2418</v>
      </c>
      <c r="L40" s="523">
        <v>545</v>
      </c>
      <c r="M40" s="516">
        <f t="shared" si="7"/>
        <v>3.4366972477064222</v>
      </c>
      <c r="N40" s="339"/>
    </row>
    <row r="41" spans="1:14" s="305" customFormat="1" ht="17.25" customHeight="1">
      <c r="A41" s="534" t="s">
        <v>93</v>
      </c>
      <c r="B41" s="535">
        <v>1162042</v>
      </c>
      <c r="C41" s="535">
        <v>1204383</v>
      </c>
      <c r="D41" s="535">
        <v>1204383</v>
      </c>
      <c r="E41" s="535">
        <v>1357008</v>
      </c>
      <c r="F41" s="496">
        <f t="shared" si="9"/>
        <v>-0.11247170245127514</v>
      </c>
      <c r="G41" s="339">
        <f t="shared" si="6"/>
        <v>3.6436720875837603E-2</v>
      </c>
      <c r="H41" s="483" t="s">
        <v>94</v>
      </c>
      <c r="I41" s="523">
        <v>104000</v>
      </c>
      <c r="J41" s="523">
        <v>104000</v>
      </c>
      <c r="K41" s="523">
        <v>-17064</v>
      </c>
      <c r="L41" s="523">
        <v>22200</v>
      </c>
      <c r="M41" s="516">
        <f t="shared" si="7"/>
        <v>-1.7686486486486488</v>
      </c>
      <c r="N41" s="339">
        <f t="shared" si="8"/>
        <v>-1.164076923076923</v>
      </c>
    </row>
    <row r="42" spans="1:14" ht="17.25" customHeight="1">
      <c r="A42" s="534"/>
      <c r="B42" s="281"/>
      <c r="C42" s="281"/>
      <c r="D42" s="281"/>
      <c r="E42" s="281"/>
      <c r="F42" s="536"/>
      <c r="G42" s="521"/>
      <c r="H42" s="483" t="s">
        <v>95</v>
      </c>
      <c r="I42" s="524">
        <v>19887</v>
      </c>
      <c r="J42" s="525"/>
      <c r="K42" s="523">
        <v>870901</v>
      </c>
      <c r="L42" s="523">
        <v>1162042</v>
      </c>
      <c r="M42" s="516">
        <f t="shared" si="7"/>
        <v>-0.25054257935599578</v>
      </c>
      <c r="N42" s="339">
        <f t="shared" si="8"/>
        <v>42.792477497862926</v>
      </c>
    </row>
    <row r="43" spans="1:14" ht="17.25" customHeight="1">
      <c r="A43" s="533"/>
      <c r="B43" s="523"/>
      <c r="C43" s="523"/>
      <c r="D43" s="523"/>
      <c r="E43" s="523"/>
      <c r="F43" s="536"/>
      <c r="G43" s="537"/>
      <c r="H43" s="483"/>
      <c r="I43" s="281"/>
      <c r="J43" s="281"/>
      <c r="K43" s="281"/>
      <c r="L43" s="281"/>
      <c r="M43" s="516"/>
      <c r="N43" s="519"/>
    </row>
    <row r="44" spans="1:14" ht="17.25" customHeight="1">
      <c r="A44" s="551" t="s">
        <v>96</v>
      </c>
      <c r="B44" s="480">
        <f>B33+B35</f>
        <v>48889908</v>
      </c>
      <c r="C44" s="480">
        <f>C33+C35</f>
        <v>52510143</v>
      </c>
      <c r="D44" s="480">
        <f>D33+D35</f>
        <v>55858392</v>
      </c>
      <c r="E44" s="480">
        <f>E33+E35</f>
        <v>52659243</v>
      </c>
      <c r="F44" s="492">
        <f>D44/E44-1</f>
        <v>6.0751898769224599E-2</v>
      </c>
      <c r="G44" s="336">
        <f>D44/B44-1</f>
        <v>0.14253420153705343</v>
      </c>
      <c r="H44" s="526" t="s">
        <v>97</v>
      </c>
      <c r="I44" s="480">
        <f>I33+I35</f>
        <v>48889908</v>
      </c>
      <c r="J44" s="480">
        <f>C44</f>
        <v>52510143</v>
      </c>
      <c r="K44" s="480">
        <f>K33+K35</f>
        <v>55858392</v>
      </c>
      <c r="L44" s="480">
        <f>L33+L35</f>
        <v>52659243</v>
      </c>
      <c r="M44" s="520">
        <f>K44/L44-1</f>
        <v>6.0751898769224599E-2</v>
      </c>
      <c r="N44" s="336">
        <f>K44/I44-1</f>
        <v>0.14253420153705343</v>
      </c>
    </row>
    <row r="45" spans="1:14" ht="17.25" customHeight="1"/>
  </sheetData>
  <mergeCells count="1">
    <mergeCell ref="A1:N1"/>
  </mergeCells>
  <phoneticPr fontId="68" type="noConversion"/>
  <printOptions horizontalCentered="1"/>
  <pageMargins left="0.75138888888888888" right="0.75138888888888888" top="0.97986111111111107" bottom="0.97986111111111107" header="0.50763888888888886" footer="0.50763888888888886"/>
  <pageSetup paperSize="8" scale="85" orientation="landscape" r:id="rId1"/>
  <headerFooter scaleWithDoc="0" alignWithMargins="0">
    <oddFooter>&amp;C第 3 页</oddFooter>
  </headerFooter>
</worksheet>
</file>

<file path=xl/worksheets/sheet30.xml><?xml version="1.0" encoding="utf-8"?>
<worksheet xmlns="http://schemas.openxmlformats.org/spreadsheetml/2006/main" xmlns:r="http://schemas.openxmlformats.org/officeDocument/2006/relationships">
  <dimension ref="A1:C64"/>
  <sheetViews>
    <sheetView topLeftCell="A40" workbookViewId="0">
      <selection activeCell="B65" sqref="B65"/>
    </sheetView>
  </sheetViews>
  <sheetFormatPr defaultColWidth="16.5" defaultRowHeight="17.100000000000001" customHeight="1"/>
  <cols>
    <col min="1" max="1" width="51.375" style="561" customWidth="1"/>
    <col min="2" max="2" width="43.125" style="561" customWidth="1"/>
    <col min="3" max="3" width="19.625" style="561" customWidth="1"/>
    <col min="4" max="249" width="12.125" style="561" customWidth="1"/>
    <col min="250" max="250" width="39.75" style="561" customWidth="1"/>
    <col min="251" max="253" width="16.5" style="561" customWidth="1"/>
    <col min="254" max="254" width="12.125" style="561" customWidth="1"/>
    <col min="255" max="255" width="37.25" style="561" customWidth="1"/>
    <col min="256" max="16384" width="16.5" style="561"/>
  </cols>
  <sheetData>
    <row r="1" spans="1:3" ht="22.5">
      <c r="A1" s="613" t="s">
        <v>2604</v>
      </c>
      <c r="B1" s="613"/>
      <c r="C1" s="613"/>
    </row>
    <row r="2" spans="1:3" ht="14.25">
      <c r="A2" s="618"/>
      <c r="B2" s="618"/>
      <c r="C2" s="618"/>
    </row>
    <row r="3" spans="1:3" ht="14.25">
      <c r="A3" s="619" t="s">
        <v>2731</v>
      </c>
      <c r="B3" s="619"/>
      <c r="C3" s="581"/>
    </row>
    <row r="4" spans="1:3" ht="14.25">
      <c r="A4" s="562" t="s">
        <v>1601</v>
      </c>
      <c r="B4" s="562" t="s">
        <v>1602</v>
      </c>
    </row>
    <row r="5" spans="1:3" ht="14.25">
      <c r="A5" s="562" t="s">
        <v>2605</v>
      </c>
      <c r="B5" s="563">
        <f>B6</f>
        <v>686504</v>
      </c>
    </row>
    <row r="6" spans="1:3" ht="14.25">
      <c r="A6" s="564" t="s">
        <v>2606</v>
      </c>
      <c r="B6" s="563">
        <f>B7</f>
        <v>686504</v>
      </c>
    </row>
    <row r="7" spans="1:3" ht="14.25">
      <c r="A7" s="564" t="s">
        <v>2607</v>
      </c>
      <c r="B7" s="563">
        <f>B8+B40+B45+B51+B55</f>
        <v>686504</v>
      </c>
    </row>
    <row r="8" spans="1:3" ht="14.25">
      <c r="A8" s="564" t="s">
        <v>2608</v>
      </c>
      <c r="B8" s="563">
        <f>SUM(B9:B39)</f>
        <v>452398</v>
      </c>
    </row>
    <row r="9" spans="1:3" ht="14.25">
      <c r="A9" s="565" t="s">
        <v>2609</v>
      </c>
      <c r="B9" s="563">
        <v>0</v>
      </c>
    </row>
    <row r="10" spans="1:3" ht="14.25">
      <c r="A10" s="565" t="s">
        <v>2610</v>
      </c>
      <c r="B10" s="563">
        <v>0</v>
      </c>
    </row>
    <row r="11" spans="1:3" ht="14.25">
      <c r="A11" s="565" t="s">
        <v>2611</v>
      </c>
      <c r="B11" s="563">
        <v>0</v>
      </c>
    </row>
    <row r="12" spans="1:3" ht="14.25">
      <c r="A12" s="565" t="s">
        <v>2612</v>
      </c>
      <c r="B12" s="563">
        <v>0</v>
      </c>
    </row>
    <row r="13" spans="1:3" ht="14.25">
      <c r="A13" s="565" t="s">
        <v>2613</v>
      </c>
      <c r="B13" s="563">
        <v>0</v>
      </c>
    </row>
    <row r="14" spans="1:3" ht="14.25">
      <c r="A14" s="565" t="s">
        <v>2614</v>
      </c>
      <c r="B14" s="563">
        <v>0</v>
      </c>
    </row>
    <row r="15" spans="1:3" ht="14.25">
      <c r="A15" s="565" t="s">
        <v>2615</v>
      </c>
      <c r="B15" s="563">
        <v>0</v>
      </c>
    </row>
    <row r="16" spans="1:3" ht="14.25">
      <c r="A16" s="565" t="s">
        <v>2616</v>
      </c>
      <c r="B16" s="563">
        <v>0</v>
      </c>
    </row>
    <row r="17" spans="1:2" ht="14.25">
      <c r="A17" s="565" t="s">
        <v>2617</v>
      </c>
      <c r="B17" s="563">
        <v>0</v>
      </c>
    </row>
    <row r="18" spans="1:2" ht="14.25">
      <c r="A18" s="565" t="s">
        <v>2618</v>
      </c>
      <c r="B18" s="563">
        <v>0</v>
      </c>
    </row>
    <row r="19" spans="1:2" ht="14.25">
      <c r="A19" s="565" t="s">
        <v>2619</v>
      </c>
      <c r="B19" s="563">
        <v>0</v>
      </c>
    </row>
    <row r="20" spans="1:2" ht="14.25">
      <c r="A20" s="565" t="s">
        <v>2620</v>
      </c>
      <c r="B20" s="563">
        <v>19971</v>
      </c>
    </row>
    <row r="21" spans="1:2" ht="14.25">
      <c r="A21" s="565" t="s">
        <v>2621</v>
      </c>
      <c r="B21" s="563">
        <v>0</v>
      </c>
    </row>
    <row r="22" spans="1:2" ht="14.25">
      <c r="A22" s="565" t="s">
        <v>2622</v>
      </c>
      <c r="B22" s="563">
        <v>1175</v>
      </c>
    </row>
    <row r="23" spans="1:2" ht="14.25">
      <c r="A23" s="565" t="s">
        <v>2623</v>
      </c>
      <c r="B23" s="563">
        <v>0</v>
      </c>
    </row>
    <row r="24" spans="1:2" ht="14.25">
      <c r="A24" s="565" t="s">
        <v>2624</v>
      </c>
      <c r="B24" s="563">
        <v>998</v>
      </c>
    </row>
    <row r="25" spans="1:2" ht="14.25">
      <c r="A25" s="565" t="s">
        <v>2625</v>
      </c>
      <c r="B25" s="563">
        <v>0</v>
      </c>
    </row>
    <row r="26" spans="1:2" ht="14.25">
      <c r="A26" s="565" t="s">
        <v>2626</v>
      </c>
      <c r="B26" s="563">
        <v>0</v>
      </c>
    </row>
    <row r="27" spans="1:2" ht="14.25">
      <c r="A27" s="565" t="s">
        <v>2627</v>
      </c>
      <c r="B27" s="563">
        <v>0</v>
      </c>
    </row>
    <row r="28" spans="1:2" ht="14.25">
      <c r="A28" s="565" t="s">
        <v>2628</v>
      </c>
      <c r="B28" s="563">
        <v>0</v>
      </c>
    </row>
    <row r="29" spans="1:2" ht="14.25">
      <c r="A29" s="565" t="s">
        <v>2629</v>
      </c>
      <c r="B29" s="563">
        <v>0</v>
      </c>
    </row>
    <row r="30" spans="1:2" ht="14.25">
      <c r="A30" s="565" t="s">
        <v>2630</v>
      </c>
      <c r="B30" s="563">
        <v>0</v>
      </c>
    </row>
    <row r="31" spans="1:2" ht="14.25">
      <c r="A31" s="565" t="s">
        <v>2631</v>
      </c>
      <c r="B31" s="563">
        <v>0</v>
      </c>
    </row>
    <row r="32" spans="1:2" ht="14.25">
      <c r="A32" s="565" t="s">
        <v>2632</v>
      </c>
      <c r="B32" s="563">
        <v>0</v>
      </c>
    </row>
    <row r="33" spans="1:2" ht="14.25">
      <c r="A33" s="565" t="s">
        <v>2633</v>
      </c>
      <c r="B33" s="563">
        <v>0</v>
      </c>
    </row>
    <row r="34" spans="1:2" ht="14.25">
      <c r="A34" s="565" t="s">
        <v>2634</v>
      </c>
      <c r="B34" s="563">
        <v>0</v>
      </c>
    </row>
    <row r="35" spans="1:2" ht="14.25">
      <c r="A35" s="565" t="s">
        <v>2635</v>
      </c>
      <c r="B35" s="563">
        <v>0</v>
      </c>
    </row>
    <row r="36" spans="1:2" ht="14.25">
      <c r="A36" s="565" t="s">
        <v>2636</v>
      </c>
      <c r="B36" s="563">
        <v>0</v>
      </c>
    </row>
    <row r="37" spans="1:2" ht="14.25">
      <c r="A37" s="565" t="s">
        <v>2637</v>
      </c>
      <c r="B37" s="563">
        <v>0</v>
      </c>
    </row>
    <row r="38" spans="1:2" ht="14.25">
      <c r="A38" s="565" t="s">
        <v>2638</v>
      </c>
      <c r="B38" s="563">
        <v>0</v>
      </c>
    </row>
    <row r="39" spans="1:2" ht="14.25">
      <c r="A39" s="565" t="s">
        <v>2639</v>
      </c>
      <c r="B39" s="563">
        <v>430254</v>
      </c>
    </row>
    <row r="40" spans="1:2" ht="14.25">
      <c r="A40" s="564" t="s">
        <v>2640</v>
      </c>
      <c r="B40" s="563">
        <f>SUM(B41:B44)</f>
        <v>234106</v>
      </c>
    </row>
    <row r="41" spans="1:2" ht="14.25">
      <c r="A41" s="565" t="s">
        <v>2641</v>
      </c>
      <c r="B41" s="563">
        <v>2114</v>
      </c>
    </row>
    <row r="42" spans="1:2" ht="14.25">
      <c r="A42" s="565" t="s">
        <v>2642</v>
      </c>
      <c r="B42" s="563">
        <v>1729</v>
      </c>
    </row>
    <row r="43" spans="1:2" ht="14.25">
      <c r="A43" s="565" t="s">
        <v>2643</v>
      </c>
      <c r="B43" s="563">
        <v>0</v>
      </c>
    </row>
    <row r="44" spans="1:2" ht="14.25">
      <c r="A44" s="565" t="s">
        <v>2644</v>
      </c>
      <c r="B44" s="563">
        <v>230263</v>
      </c>
    </row>
    <row r="45" spans="1:2" ht="14.25">
      <c r="A45" s="564" t="s">
        <v>2645</v>
      </c>
      <c r="B45" s="563">
        <f>SUM(B46:B50)</f>
        <v>0</v>
      </c>
    </row>
    <row r="46" spans="1:2" ht="14.25">
      <c r="A46" s="565" t="s">
        <v>2646</v>
      </c>
      <c r="B46" s="563">
        <v>0</v>
      </c>
    </row>
    <row r="47" spans="1:2" ht="14.25">
      <c r="A47" s="565" t="s">
        <v>2647</v>
      </c>
      <c r="B47" s="563">
        <v>0</v>
      </c>
    </row>
    <row r="48" spans="1:2" ht="14.25">
      <c r="A48" s="565" t="s">
        <v>2648</v>
      </c>
      <c r="B48" s="563">
        <v>0</v>
      </c>
    </row>
    <row r="49" spans="1:2" ht="14.25">
      <c r="A49" s="565" t="s">
        <v>2649</v>
      </c>
      <c r="B49" s="563">
        <v>0</v>
      </c>
    </row>
    <row r="50" spans="1:2" ht="14.25">
      <c r="A50" s="565" t="s">
        <v>2650</v>
      </c>
      <c r="B50" s="563">
        <v>0</v>
      </c>
    </row>
    <row r="51" spans="1:2" ht="14.25">
      <c r="A51" s="564" t="s">
        <v>2651</v>
      </c>
      <c r="B51" s="563">
        <f>SUM(B52:B54)</f>
        <v>0</v>
      </c>
    </row>
    <row r="52" spans="1:2" ht="14.25">
      <c r="A52" s="565" t="s">
        <v>2652</v>
      </c>
      <c r="B52" s="563">
        <v>0</v>
      </c>
    </row>
    <row r="53" spans="1:2" ht="14.25">
      <c r="A53" s="565" t="s">
        <v>2653</v>
      </c>
      <c r="B53" s="563">
        <v>0</v>
      </c>
    </row>
    <row r="54" spans="1:2" ht="14.25">
      <c r="A54" s="565" t="s">
        <v>2654</v>
      </c>
      <c r="B54" s="563">
        <v>0</v>
      </c>
    </row>
    <row r="55" spans="1:2" ht="14.25">
      <c r="A55" s="564" t="s">
        <v>2655</v>
      </c>
      <c r="B55" s="563">
        <v>0</v>
      </c>
    </row>
    <row r="56" spans="1:2" ht="14.25">
      <c r="A56" s="566"/>
      <c r="B56" s="566"/>
    </row>
    <row r="57" spans="1:2" ht="14.25">
      <c r="A57" s="590" t="s">
        <v>2605</v>
      </c>
      <c r="B57" s="568">
        <v>686504</v>
      </c>
    </row>
    <row r="58" spans="1:2" ht="14.25">
      <c r="A58" s="567" t="s">
        <v>2656</v>
      </c>
      <c r="B58" s="569">
        <v>0</v>
      </c>
    </row>
    <row r="59" spans="1:2" ht="14.25">
      <c r="A59" s="567" t="s">
        <v>2657</v>
      </c>
      <c r="B59" s="569">
        <v>0</v>
      </c>
    </row>
    <row r="60" spans="1:2" ht="14.25">
      <c r="A60" s="567" t="s">
        <v>2658</v>
      </c>
      <c r="B60" s="568">
        <v>141202</v>
      </c>
    </row>
    <row r="61" spans="1:2" ht="14.25">
      <c r="A61" s="567" t="s">
        <v>2659</v>
      </c>
      <c r="B61" s="569">
        <v>0</v>
      </c>
    </row>
    <row r="62" spans="1:2" ht="14.25">
      <c r="A62" s="567" t="s">
        <v>2660</v>
      </c>
      <c r="B62" s="569">
        <v>0</v>
      </c>
    </row>
    <row r="63" spans="1:2" ht="14.25">
      <c r="A63" s="567"/>
      <c r="B63" s="570"/>
    </row>
    <row r="64" spans="1:2" ht="14.25">
      <c r="A64" s="566" t="s">
        <v>1616</v>
      </c>
      <c r="B64" s="568">
        <v>827706</v>
      </c>
    </row>
  </sheetData>
  <mergeCells count="3">
    <mergeCell ref="A1:C1"/>
    <mergeCell ref="A2:C2"/>
    <mergeCell ref="A3:B3"/>
  </mergeCells>
  <phoneticPr fontId="68"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H46"/>
  <sheetViews>
    <sheetView topLeftCell="A31" workbookViewId="0">
      <selection activeCell="A49" sqref="A49"/>
    </sheetView>
  </sheetViews>
  <sheetFormatPr defaultColWidth="39.75" defaultRowHeight="17.100000000000001" customHeight="1"/>
  <cols>
    <col min="1" max="1" width="50.875" style="561" customWidth="1"/>
    <col min="2" max="2" width="35.375" style="561" customWidth="1"/>
    <col min="3" max="3" width="16.5" style="561" customWidth="1"/>
    <col min="4" max="4" width="12.125" style="561" customWidth="1"/>
    <col min="5" max="5" width="37.25" style="561" customWidth="1"/>
    <col min="6" max="8" width="16.5" style="561" customWidth="1"/>
    <col min="9" max="255" width="12.125" style="561" customWidth="1"/>
    <col min="256" max="16384" width="39.75" style="561"/>
  </cols>
  <sheetData>
    <row r="1" spans="1:8" ht="22.5">
      <c r="A1" s="613" t="s">
        <v>2661</v>
      </c>
      <c r="B1" s="613"/>
      <c r="C1" s="585"/>
      <c r="D1" s="585"/>
      <c r="E1" s="585"/>
      <c r="F1" s="585"/>
      <c r="G1" s="585"/>
      <c r="H1" s="585"/>
    </row>
    <row r="2" spans="1:8" ht="14.25">
      <c r="A2" s="581"/>
      <c r="B2" s="581"/>
      <c r="C2" s="581"/>
      <c r="D2" s="581"/>
      <c r="E2" s="581"/>
      <c r="F2" s="581"/>
      <c r="G2" s="581"/>
      <c r="H2" s="581"/>
    </row>
    <row r="3" spans="1:8" ht="14.25">
      <c r="A3" s="581"/>
      <c r="B3" s="582" t="s">
        <v>21</v>
      </c>
      <c r="C3" s="581"/>
      <c r="D3" s="581"/>
      <c r="E3" s="581"/>
      <c r="F3" s="581"/>
      <c r="G3" s="581"/>
    </row>
    <row r="4" spans="1:8" ht="14.25">
      <c r="A4" s="558" t="s">
        <v>1601</v>
      </c>
      <c r="B4" s="558" t="s">
        <v>1602</v>
      </c>
    </row>
    <row r="5" spans="1:8" ht="14.25">
      <c r="A5" s="558" t="s">
        <v>2662</v>
      </c>
      <c r="B5" s="559">
        <f>B6+B9</f>
        <v>411169</v>
      </c>
    </row>
    <row r="6" spans="1:8" ht="14.25">
      <c r="A6" s="583" t="s">
        <v>2428</v>
      </c>
      <c r="B6" s="559">
        <f>B7</f>
        <v>0</v>
      </c>
    </row>
    <row r="7" spans="1:8" ht="14.25">
      <c r="A7" s="583" t="s">
        <v>537</v>
      </c>
      <c r="B7" s="559">
        <f>B8</f>
        <v>0</v>
      </c>
    </row>
    <row r="8" spans="1:8" ht="14.25">
      <c r="A8" s="584" t="s">
        <v>2663</v>
      </c>
      <c r="B8" s="559">
        <v>0</v>
      </c>
    </row>
    <row r="9" spans="1:8" ht="14.25">
      <c r="A9" s="583" t="s">
        <v>2662</v>
      </c>
      <c r="B9" s="559">
        <f>B10+B20+B29+B31+B35</f>
        <v>411169</v>
      </c>
    </row>
    <row r="10" spans="1:8" ht="14.25">
      <c r="A10" s="583" t="s">
        <v>2664</v>
      </c>
      <c r="B10" s="559">
        <f>SUM(B11:B19)</f>
        <v>32400</v>
      </c>
    </row>
    <row r="11" spans="1:8" ht="14.25">
      <c r="A11" s="584" t="s">
        <v>2665</v>
      </c>
      <c r="B11" s="559">
        <v>0</v>
      </c>
    </row>
    <row r="12" spans="1:8" ht="14.25">
      <c r="A12" s="584" t="s">
        <v>2666</v>
      </c>
      <c r="B12" s="559">
        <v>0</v>
      </c>
    </row>
    <row r="13" spans="1:8" ht="14.25">
      <c r="A13" s="584" t="s">
        <v>2667</v>
      </c>
      <c r="B13" s="559">
        <v>1188</v>
      </c>
    </row>
    <row r="14" spans="1:8" ht="14.25">
      <c r="A14" s="584" t="s">
        <v>2668</v>
      </c>
      <c r="B14" s="559">
        <v>0</v>
      </c>
    </row>
    <row r="15" spans="1:8" ht="14.25">
      <c r="A15" s="584" t="s">
        <v>2669</v>
      </c>
      <c r="B15" s="559">
        <v>0</v>
      </c>
    </row>
    <row r="16" spans="1:8" ht="14.25">
      <c r="A16" s="584" t="s">
        <v>2670</v>
      </c>
      <c r="B16" s="559">
        <v>0</v>
      </c>
    </row>
    <row r="17" spans="1:2" ht="14.25">
      <c r="A17" s="584" t="s">
        <v>2671</v>
      </c>
      <c r="B17" s="559">
        <v>517</v>
      </c>
    </row>
    <row r="18" spans="1:2" ht="14.25">
      <c r="A18" s="584" t="s">
        <v>2672</v>
      </c>
      <c r="B18" s="559">
        <v>0</v>
      </c>
    </row>
    <row r="19" spans="1:2" ht="14.25">
      <c r="A19" s="584" t="s">
        <v>2673</v>
      </c>
      <c r="B19" s="559">
        <v>30695</v>
      </c>
    </row>
    <row r="20" spans="1:2" ht="14.25">
      <c r="A20" s="583" t="s">
        <v>2674</v>
      </c>
      <c r="B20" s="559">
        <f>SUM(B21:B28)</f>
        <v>362400</v>
      </c>
    </row>
    <row r="21" spans="1:2" ht="14.25">
      <c r="A21" s="584" t="s">
        <v>2675</v>
      </c>
      <c r="B21" s="559">
        <v>204000</v>
      </c>
    </row>
    <row r="22" spans="1:2" ht="14.25">
      <c r="A22" s="584" t="s">
        <v>2676</v>
      </c>
      <c r="B22" s="559">
        <v>80000</v>
      </c>
    </row>
    <row r="23" spans="1:2" ht="14.25">
      <c r="A23" s="584" t="s">
        <v>2677</v>
      </c>
      <c r="B23" s="559">
        <v>60000</v>
      </c>
    </row>
    <row r="24" spans="1:2" ht="14.25">
      <c r="A24" s="584" t="s">
        <v>2678</v>
      </c>
      <c r="B24" s="559">
        <v>0</v>
      </c>
    </row>
    <row r="25" spans="1:2" ht="14.25">
      <c r="A25" s="584" t="s">
        <v>2679</v>
      </c>
      <c r="B25" s="559">
        <v>0</v>
      </c>
    </row>
    <row r="26" spans="1:2" ht="14.25">
      <c r="A26" s="584" t="s">
        <v>2680</v>
      </c>
      <c r="B26" s="559">
        <v>0</v>
      </c>
    </row>
    <row r="27" spans="1:2" ht="14.25">
      <c r="A27" s="584" t="s">
        <v>2681</v>
      </c>
      <c r="B27" s="559">
        <v>0</v>
      </c>
    </row>
    <row r="28" spans="1:2" ht="14.25">
      <c r="A28" s="584" t="s">
        <v>2682</v>
      </c>
      <c r="B28" s="559">
        <v>18400</v>
      </c>
    </row>
    <row r="29" spans="1:2" ht="14.25">
      <c r="A29" s="583" t="s">
        <v>2683</v>
      </c>
      <c r="B29" s="559">
        <f>B30</f>
        <v>7039</v>
      </c>
    </row>
    <row r="30" spans="1:2" ht="14.25">
      <c r="A30" s="584" t="s">
        <v>2684</v>
      </c>
      <c r="B30" s="559">
        <v>7039</v>
      </c>
    </row>
    <row r="31" spans="1:2" ht="14.25">
      <c r="A31" s="583" t="s">
        <v>2685</v>
      </c>
      <c r="B31" s="559">
        <f>B32+B33+B34</f>
        <v>0</v>
      </c>
    </row>
    <row r="32" spans="1:2" ht="14.25">
      <c r="A32" s="584" t="s">
        <v>2686</v>
      </c>
      <c r="B32" s="559">
        <v>0</v>
      </c>
    </row>
    <row r="33" spans="1:2" ht="14.25">
      <c r="A33" s="584" t="s">
        <v>2687</v>
      </c>
      <c r="B33" s="559">
        <v>0</v>
      </c>
    </row>
    <row r="34" spans="1:2" ht="14.25">
      <c r="A34" s="584" t="s">
        <v>2688</v>
      </c>
      <c r="B34" s="559">
        <v>0</v>
      </c>
    </row>
    <row r="35" spans="1:2" ht="14.25">
      <c r="A35" s="583" t="s">
        <v>2689</v>
      </c>
      <c r="B35" s="559">
        <f>B36</f>
        <v>9330</v>
      </c>
    </row>
    <row r="36" spans="1:2" ht="14.25">
      <c r="A36" s="584" t="s">
        <v>2690</v>
      </c>
      <c r="B36" s="559">
        <v>9330</v>
      </c>
    </row>
    <row r="37" spans="1:2" ht="14.25">
      <c r="A37" s="584"/>
      <c r="B37" s="586"/>
    </row>
    <row r="38" spans="1:2" ht="14.25">
      <c r="A38" s="591" t="s">
        <v>2662</v>
      </c>
      <c r="B38" s="588">
        <v>411169</v>
      </c>
    </row>
    <row r="39" spans="1:2" ht="14.25">
      <c r="A39" s="587" t="s">
        <v>2691</v>
      </c>
      <c r="B39" s="584">
        <v>0</v>
      </c>
    </row>
    <row r="40" spans="1:2" ht="14.25">
      <c r="A40" s="587" t="s">
        <v>2692</v>
      </c>
      <c r="B40" s="584">
        <v>0</v>
      </c>
    </row>
    <row r="41" spans="1:2" ht="14.25">
      <c r="A41" s="587" t="s">
        <v>2693</v>
      </c>
      <c r="B41" s="588">
        <v>331399</v>
      </c>
    </row>
    <row r="42" spans="1:2" ht="14.25">
      <c r="A42" s="587" t="s">
        <v>2694</v>
      </c>
      <c r="B42" s="584">
        <v>0</v>
      </c>
    </row>
    <row r="43" spans="1:2" ht="14.25">
      <c r="A43" s="587" t="s">
        <v>2695</v>
      </c>
      <c r="B43" s="584">
        <v>0</v>
      </c>
    </row>
    <row r="44" spans="1:2" ht="14.25">
      <c r="A44" s="587" t="s">
        <v>2696</v>
      </c>
      <c r="B44" s="588">
        <v>85138</v>
      </c>
    </row>
    <row r="45" spans="1:2" ht="14.25">
      <c r="A45" s="589" t="s">
        <v>1617</v>
      </c>
      <c r="B45" s="588">
        <v>827706</v>
      </c>
    </row>
    <row r="46" spans="1:2" ht="14.25">
      <c r="A46" s="584"/>
      <c r="B46" s="586"/>
    </row>
  </sheetData>
  <mergeCells count="1">
    <mergeCell ref="A1:B1"/>
  </mergeCells>
  <phoneticPr fontId="68"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sheetPr>
    <pageSetUpPr fitToPage="1"/>
  </sheetPr>
  <dimension ref="B19"/>
  <sheetViews>
    <sheetView zoomScaleSheetLayoutView="100" workbookViewId="0">
      <selection activeCell="C30" sqref="C30"/>
    </sheetView>
  </sheetViews>
  <sheetFormatPr defaultColWidth="9" defaultRowHeight="14.25"/>
  <sheetData>
    <row r="19" spans="2:2" ht="35.25">
      <c r="B19" s="261" t="s">
        <v>1685</v>
      </c>
    </row>
  </sheetData>
  <phoneticPr fontId="68" type="noConversion"/>
  <printOptions horizontalCentered="1"/>
  <pageMargins left="0.70833333333333337" right="0.70833333333333337" top="0.75138888888888888" bottom="0.75138888888888888" header="0.31041666666666667" footer="0.31041666666666667"/>
  <pageSetup paperSize="8" orientation="landscape"/>
  <headerFooter scaleWithDoc="0" alignWithMargins="0"/>
</worksheet>
</file>

<file path=xl/worksheets/sheet33.xml><?xml version="1.0" encoding="utf-8"?>
<worksheet xmlns="http://schemas.openxmlformats.org/spreadsheetml/2006/main" xmlns:r="http://schemas.openxmlformats.org/officeDocument/2006/relationships">
  <dimension ref="A1:S17"/>
  <sheetViews>
    <sheetView topLeftCell="B1" zoomScale="55" zoomScaleSheetLayoutView="100" workbookViewId="0">
      <selection sqref="A1:S1"/>
    </sheetView>
  </sheetViews>
  <sheetFormatPr defaultColWidth="8" defaultRowHeight="13.5"/>
  <cols>
    <col min="1" max="1" width="22.375" style="34" bestFit="1" customWidth="1"/>
    <col min="2" max="19" width="23" style="34" bestFit="1" customWidth="1"/>
    <col min="20" max="16384" width="8" style="104"/>
  </cols>
  <sheetData>
    <row r="1" spans="1:19" ht="35.25" customHeight="1">
      <c r="A1" s="621" t="s">
        <v>1686</v>
      </c>
      <c r="B1" s="621"/>
      <c r="C1" s="621"/>
      <c r="D1" s="622"/>
      <c r="E1" s="621"/>
      <c r="F1" s="623"/>
      <c r="G1" s="623"/>
      <c r="H1" s="621"/>
      <c r="I1" s="621"/>
      <c r="J1" s="621"/>
      <c r="K1" s="621"/>
      <c r="L1" s="621"/>
      <c r="M1" s="621"/>
      <c r="N1" s="621"/>
      <c r="O1" s="621"/>
      <c r="P1" s="621"/>
      <c r="Q1" s="621"/>
      <c r="R1" s="621"/>
      <c r="S1" s="621"/>
    </row>
    <row r="2" spans="1:19" ht="14.25" customHeight="1">
      <c r="A2" s="249"/>
      <c r="B2" s="249"/>
      <c r="C2" s="249"/>
      <c r="D2" s="250"/>
      <c r="E2" s="249"/>
      <c r="F2" s="251"/>
      <c r="G2" s="251"/>
      <c r="H2" s="249"/>
      <c r="I2" s="249"/>
      <c r="J2" s="249"/>
      <c r="K2" s="249"/>
      <c r="L2" s="249"/>
      <c r="M2" s="249"/>
      <c r="N2" s="249"/>
      <c r="O2" s="249"/>
      <c r="P2" s="249"/>
      <c r="Q2" s="249"/>
      <c r="R2" s="249"/>
      <c r="S2" s="249"/>
    </row>
    <row r="3" spans="1:19" ht="21" customHeight="1">
      <c r="A3" s="250"/>
      <c r="B3" s="250"/>
      <c r="C3" s="250"/>
      <c r="D3" s="250"/>
      <c r="E3" s="250"/>
      <c r="F3" s="251"/>
      <c r="G3" s="251"/>
      <c r="H3" s="250"/>
      <c r="I3" s="250"/>
      <c r="J3" s="259"/>
      <c r="K3" s="250"/>
      <c r="L3" s="250"/>
      <c r="M3" s="250"/>
      <c r="N3" s="250"/>
      <c r="O3" s="259"/>
      <c r="P3" s="259"/>
      <c r="Q3" s="259"/>
      <c r="R3" s="259"/>
      <c r="S3" s="259" t="s">
        <v>1687</v>
      </c>
    </row>
    <row r="4" spans="1:19" ht="21" customHeight="1">
      <c r="A4" s="252" t="s">
        <v>1688</v>
      </c>
      <c r="B4" s="253"/>
      <c r="C4" s="252"/>
      <c r="D4" s="252"/>
      <c r="E4" s="252"/>
      <c r="F4" s="254"/>
      <c r="G4" s="254"/>
      <c r="H4" s="252"/>
      <c r="I4" s="252"/>
      <c r="J4" s="260"/>
      <c r="K4" s="252"/>
      <c r="L4" s="252"/>
      <c r="M4" s="252"/>
      <c r="N4" s="252"/>
      <c r="O4" s="260"/>
      <c r="P4" s="260"/>
      <c r="Q4" s="260"/>
      <c r="R4" s="260"/>
      <c r="S4" s="260" t="s">
        <v>1689</v>
      </c>
    </row>
    <row r="5" spans="1:19" ht="28.5" customHeight="1">
      <c r="A5" s="620" t="s">
        <v>1690</v>
      </c>
      <c r="B5" s="620" t="s">
        <v>1691</v>
      </c>
      <c r="C5" s="620"/>
      <c r="D5" s="620" t="s">
        <v>1692</v>
      </c>
      <c r="E5" s="620"/>
      <c r="F5" s="620" t="s">
        <v>1693</v>
      </c>
      <c r="G5" s="624"/>
      <c r="H5" s="625" t="s">
        <v>1694</v>
      </c>
      <c r="I5" s="620"/>
      <c r="J5" s="620" t="s">
        <v>1695</v>
      </c>
      <c r="K5" s="620"/>
      <c r="L5" s="620" t="s">
        <v>1696</v>
      </c>
      <c r="M5" s="620"/>
      <c r="N5" s="620" t="s">
        <v>1697</v>
      </c>
      <c r="O5" s="620"/>
      <c r="P5" s="620" t="s">
        <v>1698</v>
      </c>
      <c r="Q5" s="620"/>
      <c r="R5" s="620" t="s">
        <v>1699</v>
      </c>
      <c r="S5" s="620"/>
    </row>
    <row r="6" spans="1:19" ht="28.5" customHeight="1">
      <c r="A6" s="620"/>
      <c r="B6" s="255" t="s">
        <v>1700</v>
      </c>
      <c r="C6" s="255" t="s">
        <v>1701</v>
      </c>
      <c r="D6" s="256" t="s">
        <v>1700</v>
      </c>
      <c r="E6" s="256" t="s">
        <v>1701</v>
      </c>
      <c r="F6" s="256" t="s">
        <v>1700</v>
      </c>
      <c r="G6" s="257" t="s">
        <v>1701</v>
      </c>
      <c r="H6" s="258" t="s">
        <v>1700</v>
      </c>
      <c r="I6" s="256" t="s">
        <v>1701</v>
      </c>
      <c r="J6" s="255" t="s">
        <v>1700</v>
      </c>
      <c r="K6" s="255" t="s">
        <v>1701</v>
      </c>
      <c r="L6" s="255" t="s">
        <v>1700</v>
      </c>
      <c r="M6" s="255" t="s">
        <v>1701</v>
      </c>
      <c r="N6" s="255" t="s">
        <v>1700</v>
      </c>
      <c r="O6" s="255" t="s">
        <v>1701</v>
      </c>
      <c r="P6" s="255" t="s">
        <v>1700</v>
      </c>
      <c r="Q6" s="255" t="s">
        <v>1701</v>
      </c>
      <c r="R6" s="255" t="s">
        <v>1700</v>
      </c>
      <c r="S6" s="255" t="s">
        <v>1701</v>
      </c>
    </row>
    <row r="7" spans="1:19" ht="28.5" customHeight="1">
      <c r="A7" s="126" t="s">
        <v>1702</v>
      </c>
      <c r="B7" s="138">
        <f t="shared" ref="B7:B12" si="0">D7+F7+H7+J7+L7+N7+P7+R7</f>
        <v>617679081924.77002</v>
      </c>
      <c r="C7" s="138">
        <f t="shared" ref="C7:C12" si="1">E7+G7+I7+K7+M7+O7+Q7+S7</f>
        <v>705604656890.19006</v>
      </c>
      <c r="D7" s="138">
        <f t="shared" ref="D7:I7" si="2">D8+D9+D10+D11+D12+D13</f>
        <v>469162463118.38</v>
      </c>
      <c r="E7" s="138">
        <f t="shared" si="2"/>
        <v>539972942698.51001</v>
      </c>
      <c r="F7" s="138">
        <f t="shared" si="2"/>
        <v>42935729.560000002</v>
      </c>
      <c r="G7" s="127">
        <f t="shared" si="2"/>
        <v>48853509.640000001</v>
      </c>
      <c r="H7" s="221">
        <f t="shared" si="2"/>
        <v>22040427960.709999</v>
      </c>
      <c r="I7" s="138">
        <f t="shared" si="2"/>
        <v>22543968575.640003</v>
      </c>
      <c r="J7" s="138">
        <f t="shared" ref="J7:S7" si="3">J8+J9+J10+J11+J12</f>
        <v>96885555796.720016</v>
      </c>
      <c r="K7" s="138">
        <f t="shared" si="3"/>
        <v>113764669716.21001</v>
      </c>
      <c r="L7" s="138">
        <f t="shared" si="3"/>
        <v>2197825138.6900001</v>
      </c>
      <c r="M7" s="138">
        <f t="shared" si="3"/>
        <v>2859282125.5799999</v>
      </c>
      <c r="N7" s="138">
        <f t="shared" si="3"/>
        <v>5805033382.3000011</v>
      </c>
      <c r="O7" s="138">
        <f t="shared" si="3"/>
        <v>4832558182.2799997</v>
      </c>
      <c r="P7" s="138">
        <f t="shared" si="3"/>
        <v>16685503395.370001</v>
      </c>
      <c r="Q7" s="138">
        <f t="shared" si="3"/>
        <v>17125568398.93</v>
      </c>
      <c r="R7" s="138">
        <f t="shared" si="3"/>
        <v>4859337403.04</v>
      </c>
      <c r="S7" s="138">
        <f t="shared" si="3"/>
        <v>4456813683.4000006</v>
      </c>
    </row>
    <row r="8" spans="1:19" ht="28.5" customHeight="1">
      <c r="A8" s="126" t="s">
        <v>1703</v>
      </c>
      <c r="B8" s="138">
        <f t="shared" si="0"/>
        <v>0</v>
      </c>
      <c r="C8" s="138">
        <f t="shared" si="1"/>
        <v>0</v>
      </c>
      <c r="D8" s="138">
        <v>0</v>
      </c>
      <c r="E8" s="138">
        <v>0</v>
      </c>
      <c r="F8" s="138">
        <v>0</v>
      </c>
      <c r="G8" s="127">
        <v>0</v>
      </c>
      <c r="H8" s="221">
        <v>0</v>
      </c>
      <c r="I8" s="138">
        <v>0</v>
      </c>
      <c r="J8" s="138">
        <v>0</v>
      </c>
      <c r="K8" s="138">
        <v>0</v>
      </c>
      <c r="L8" s="138">
        <v>0</v>
      </c>
      <c r="M8" s="138">
        <v>0</v>
      </c>
      <c r="N8" s="138">
        <v>0</v>
      </c>
      <c r="O8" s="138">
        <v>0</v>
      </c>
      <c r="P8" s="138">
        <v>0</v>
      </c>
      <c r="Q8" s="138">
        <v>0</v>
      </c>
      <c r="R8" s="138">
        <v>0</v>
      </c>
      <c r="S8" s="138">
        <v>0</v>
      </c>
    </row>
    <row r="9" spans="1:19" ht="28.5" customHeight="1">
      <c r="A9" s="126" t="s">
        <v>1704</v>
      </c>
      <c r="B9" s="138">
        <f t="shared" si="0"/>
        <v>2506943835.9799995</v>
      </c>
      <c r="C9" s="138">
        <f t="shared" si="1"/>
        <v>5342696695.21</v>
      </c>
      <c r="D9" s="138">
        <v>629861393.11000001</v>
      </c>
      <c r="E9" s="138">
        <v>955544024.38</v>
      </c>
      <c r="F9" s="138">
        <v>1579759.18</v>
      </c>
      <c r="G9" s="127">
        <v>104078.43</v>
      </c>
      <c r="H9" s="221">
        <v>448258172.60000002</v>
      </c>
      <c r="I9" s="138">
        <v>1453128279.9000001</v>
      </c>
      <c r="J9" s="138">
        <v>457510597.81999999</v>
      </c>
      <c r="K9" s="138">
        <v>913840862.46000004</v>
      </c>
      <c r="L9" s="138">
        <v>100653695.56</v>
      </c>
      <c r="M9" s="138">
        <v>602653560.01999998</v>
      </c>
      <c r="N9" s="138">
        <v>42256679.810000002</v>
      </c>
      <c r="O9" s="138">
        <v>366483738.13</v>
      </c>
      <c r="P9" s="138">
        <v>143596777.61000001</v>
      </c>
      <c r="Q9" s="138">
        <v>579887335.55999994</v>
      </c>
      <c r="R9" s="138">
        <v>683226760.28999996</v>
      </c>
      <c r="S9" s="138">
        <v>471054816.32999998</v>
      </c>
    </row>
    <row r="10" spans="1:19" ht="28.5" customHeight="1">
      <c r="A10" s="126" t="s">
        <v>1705</v>
      </c>
      <c r="B10" s="138">
        <f t="shared" si="0"/>
        <v>581544461068.19006</v>
      </c>
      <c r="C10" s="138">
        <f t="shared" si="1"/>
        <v>600826178818.2301</v>
      </c>
      <c r="D10" s="138">
        <v>436297444997.65002</v>
      </c>
      <c r="E10" s="138">
        <v>441285310274.26001</v>
      </c>
      <c r="F10" s="138">
        <v>41355970.380000003</v>
      </c>
      <c r="G10" s="127">
        <v>48749431.210000001</v>
      </c>
      <c r="H10" s="221">
        <v>21592169788.110001</v>
      </c>
      <c r="I10" s="138">
        <v>21084653367.830002</v>
      </c>
      <c r="J10" s="138">
        <v>95051227519.940002</v>
      </c>
      <c r="K10" s="138">
        <v>111184980590.02</v>
      </c>
      <c r="L10" s="138">
        <v>2096568543.1300001</v>
      </c>
      <c r="M10" s="138">
        <v>2256025665.5599999</v>
      </c>
      <c r="N10" s="138">
        <v>5747676988.4700003</v>
      </c>
      <c r="O10" s="138">
        <v>4435019558.9099998</v>
      </c>
      <c r="P10" s="138">
        <v>16541906617.76</v>
      </c>
      <c r="Q10" s="138">
        <v>16545681063.370001</v>
      </c>
      <c r="R10" s="138">
        <v>4176110642.75</v>
      </c>
      <c r="S10" s="138">
        <v>3985758867.0700002</v>
      </c>
    </row>
    <row r="11" spans="1:19" ht="28.5" customHeight="1">
      <c r="A11" s="126" t="s">
        <v>1706</v>
      </c>
      <c r="B11" s="138">
        <f t="shared" si="0"/>
        <v>33627677020.599998</v>
      </c>
      <c r="C11" s="138">
        <f t="shared" si="1"/>
        <v>99435781376.75</v>
      </c>
      <c r="D11" s="138">
        <v>32235156727.619999</v>
      </c>
      <c r="E11" s="138">
        <f>97742983235.06-10894835.19</f>
        <v>97732088399.869995</v>
      </c>
      <c r="F11" s="138">
        <v>0</v>
      </c>
      <c r="G11" s="127">
        <v>0</v>
      </c>
      <c r="H11" s="221">
        <v>0</v>
      </c>
      <c r="I11" s="138">
        <v>6186927.9100000001</v>
      </c>
      <c r="J11" s="138">
        <v>1376817678.96</v>
      </c>
      <c r="K11" s="138">
        <v>1665848263.73</v>
      </c>
      <c r="L11" s="138">
        <v>602900</v>
      </c>
      <c r="M11" s="138">
        <v>602900</v>
      </c>
      <c r="N11" s="138">
        <v>15099714.02</v>
      </c>
      <c r="O11" s="138">
        <v>31054885.239999998</v>
      </c>
      <c r="P11" s="138">
        <v>0</v>
      </c>
      <c r="Q11" s="138">
        <v>0</v>
      </c>
      <c r="R11" s="138">
        <v>0</v>
      </c>
      <c r="S11" s="138">
        <v>0</v>
      </c>
    </row>
    <row r="12" spans="1:19" ht="28.5" customHeight="1">
      <c r="A12" s="126" t="s">
        <v>1707</v>
      </c>
      <c r="B12" s="138">
        <f t="shared" si="0"/>
        <v>0</v>
      </c>
      <c r="C12" s="138">
        <f t="shared" si="1"/>
        <v>0</v>
      </c>
      <c r="D12" s="138">
        <v>0</v>
      </c>
      <c r="E12" s="138">
        <v>0</v>
      </c>
      <c r="F12" s="138">
        <v>0</v>
      </c>
      <c r="G12" s="127">
        <v>0</v>
      </c>
      <c r="H12" s="221">
        <v>0</v>
      </c>
      <c r="I12" s="138">
        <v>0</v>
      </c>
      <c r="J12" s="138">
        <v>0</v>
      </c>
      <c r="K12" s="138">
        <v>0</v>
      </c>
      <c r="L12" s="138">
        <v>0</v>
      </c>
      <c r="M12" s="138">
        <v>0</v>
      </c>
      <c r="N12" s="138">
        <v>0</v>
      </c>
      <c r="O12" s="138">
        <v>0</v>
      </c>
      <c r="P12" s="138">
        <v>0</v>
      </c>
      <c r="Q12" s="138">
        <v>0</v>
      </c>
      <c r="R12" s="138">
        <v>0</v>
      </c>
      <c r="S12" s="138">
        <v>0</v>
      </c>
    </row>
    <row r="13" spans="1:19" ht="28.5" customHeight="1">
      <c r="A13" s="126" t="s">
        <v>1708</v>
      </c>
      <c r="B13" s="138">
        <f>D13+F13+H13</f>
        <v>0</v>
      </c>
      <c r="C13" s="138">
        <f>E13+G13+I13</f>
        <v>0</v>
      </c>
      <c r="D13" s="138">
        <v>0</v>
      </c>
      <c r="E13" s="138">
        <v>0</v>
      </c>
      <c r="F13" s="138">
        <v>0</v>
      </c>
      <c r="G13" s="138">
        <v>0</v>
      </c>
      <c r="H13" s="138">
        <v>0</v>
      </c>
      <c r="I13" s="138">
        <v>0</v>
      </c>
      <c r="J13" s="169" t="s">
        <v>1709</v>
      </c>
      <c r="K13" s="169" t="s">
        <v>1709</v>
      </c>
      <c r="L13" s="169" t="s">
        <v>1709</v>
      </c>
      <c r="M13" s="169" t="s">
        <v>1709</v>
      </c>
      <c r="N13" s="169" t="s">
        <v>1709</v>
      </c>
      <c r="O13" s="169" t="s">
        <v>1709</v>
      </c>
      <c r="P13" s="169" t="s">
        <v>1709</v>
      </c>
      <c r="Q13" s="169" t="s">
        <v>1709</v>
      </c>
      <c r="R13" s="169" t="s">
        <v>1709</v>
      </c>
      <c r="S13" s="169" t="s">
        <v>1709</v>
      </c>
    </row>
    <row r="14" spans="1:19" ht="28.5" customHeight="1">
      <c r="A14" s="126" t="s">
        <v>1710</v>
      </c>
      <c r="B14" s="138">
        <f t="shared" ref="B14:C17" si="4">D14+F14+H14+J14+L14+N14+P14+R14</f>
        <v>671060571.55999994</v>
      </c>
      <c r="C14" s="138">
        <f t="shared" si="4"/>
        <v>994366669.98000002</v>
      </c>
      <c r="D14" s="138">
        <f t="shared" ref="D14:S14" si="5">D15+D16</f>
        <v>622164788.15999997</v>
      </c>
      <c r="E14" s="138">
        <f t="shared" si="5"/>
        <v>795818259.97000003</v>
      </c>
      <c r="F14" s="138">
        <f t="shared" si="5"/>
        <v>7673059.6200000001</v>
      </c>
      <c r="G14" s="127">
        <f t="shared" si="5"/>
        <v>10906722.1</v>
      </c>
      <c r="H14" s="221">
        <f t="shared" si="5"/>
        <v>3453831.78</v>
      </c>
      <c r="I14" s="138">
        <f t="shared" si="5"/>
        <v>13327422.449999999</v>
      </c>
      <c r="J14" s="138">
        <f t="shared" si="5"/>
        <v>18876531.219999999</v>
      </c>
      <c r="K14" s="138">
        <f t="shared" si="5"/>
        <v>54286372.030000001</v>
      </c>
      <c r="L14" s="138">
        <f t="shared" si="5"/>
        <v>17943117.02</v>
      </c>
      <c r="M14" s="138">
        <f t="shared" si="5"/>
        <v>116490518.23999999</v>
      </c>
      <c r="N14" s="138">
        <f t="shared" si="5"/>
        <v>221368.12</v>
      </c>
      <c r="O14" s="138">
        <f t="shared" si="5"/>
        <v>1625624.42</v>
      </c>
      <c r="P14" s="138">
        <f t="shared" si="5"/>
        <v>48491.64</v>
      </c>
      <c r="Q14" s="138">
        <f t="shared" si="5"/>
        <v>174080</v>
      </c>
      <c r="R14" s="138">
        <f t="shared" si="5"/>
        <v>679384</v>
      </c>
      <c r="S14" s="138">
        <f t="shared" si="5"/>
        <v>1737670.77</v>
      </c>
    </row>
    <row r="15" spans="1:19" ht="28.5" customHeight="1">
      <c r="A15" s="126" t="s">
        <v>1711</v>
      </c>
      <c r="B15" s="138">
        <f t="shared" si="4"/>
        <v>0</v>
      </c>
      <c r="C15" s="138">
        <f t="shared" si="4"/>
        <v>0</v>
      </c>
      <c r="D15" s="138">
        <v>0</v>
      </c>
      <c r="E15" s="138">
        <v>0</v>
      </c>
      <c r="F15" s="138">
        <v>0</v>
      </c>
      <c r="G15" s="127">
        <v>0</v>
      </c>
      <c r="H15" s="221">
        <v>0</v>
      </c>
      <c r="I15" s="138">
        <v>0</v>
      </c>
      <c r="J15" s="138">
        <v>0</v>
      </c>
      <c r="K15" s="138">
        <v>0</v>
      </c>
      <c r="L15" s="138">
        <v>0</v>
      </c>
      <c r="M15" s="138">
        <v>0</v>
      </c>
      <c r="N15" s="138">
        <v>0</v>
      </c>
      <c r="O15" s="138">
        <v>0</v>
      </c>
      <c r="P15" s="138">
        <v>0</v>
      </c>
      <c r="Q15" s="138">
        <v>0</v>
      </c>
      <c r="R15" s="138">
        <v>0</v>
      </c>
      <c r="S15" s="138">
        <v>0</v>
      </c>
    </row>
    <row r="16" spans="1:19" ht="28.5" customHeight="1">
      <c r="A16" s="126" t="s">
        <v>1712</v>
      </c>
      <c r="B16" s="138">
        <f t="shared" si="4"/>
        <v>671060571.55999994</v>
      </c>
      <c r="C16" s="138">
        <f t="shared" si="4"/>
        <v>994366669.98000002</v>
      </c>
      <c r="D16" s="138">
        <v>622164788.15999997</v>
      </c>
      <c r="E16" s="138">
        <v>795818259.97000003</v>
      </c>
      <c r="F16" s="138">
        <v>7673059.6200000001</v>
      </c>
      <c r="G16" s="127">
        <v>10906722.1</v>
      </c>
      <c r="H16" s="221">
        <v>3453831.78</v>
      </c>
      <c r="I16" s="138">
        <v>13327422.449999999</v>
      </c>
      <c r="J16" s="138">
        <v>18876531.219999999</v>
      </c>
      <c r="K16" s="138">
        <v>54286372.030000001</v>
      </c>
      <c r="L16" s="138">
        <v>17943117.02</v>
      </c>
      <c r="M16" s="138">
        <v>116490518.23999999</v>
      </c>
      <c r="N16" s="138">
        <v>221368.12</v>
      </c>
      <c r="O16" s="138">
        <v>1625624.42</v>
      </c>
      <c r="P16" s="138">
        <v>48491.64</v>
      </c>
      <c r="Q16" s="138">
        <v>174080</v>
      </c>
      <c r="R16" s="138">
        <v>679384</v>
      </c>
      <c r="S16" s="138">
        <v>1737670.77</v>
      </c>
    </row>
    <row r="17" spans="1:19" ht="28.5" customHeight="1">
      <c r="A17" s="126" t="s">
        <v>1713</v>
      </c>
      <c r="B17" s="138">
        <f t="shared" si="4"/>
        <v>617008021353.21021</v>
      </c>
      <c r="C17" s="138">
        <f t="shared" si="4"/>
        <v>704610290220.21008</v>
      </c>
      <c r="D17" s="138">
        <f t="shared" ref="D17:S17" si="6">D7-D14</f>
        <v>468540298330.22003</v>
      </c>
      <c r="E17" s="138">
        <f t="shared" si="6"/>
        <v>539177124438.54004</v>
      </c>
      <c r="F17" s="130">
        <f t="shared" si="6"/>
        <v>35262669.940000005</v>
      </c>
      <c r="G17" s="133">
        <f t="shared" si="6"/>
        <v>37946787.539999999</v>
      </c>
      <c r="H17" s="221">
        <f t="shared" si="6"/>
        <v>22036974128.93</v>
      </c>
      <c r="I17" s="138">
        <f t="shared" si="6"/>
        <v>22530641153.190002</v>
      </c>
      <c r="J17" s="138">
        <f t="shared" si="6"/>
        <v>96866679265.500015</v>
      </c>
      <c r="K17" s="138">
        <f t="shared" si="6"/>
        <v>113710383344.18001</v>
      </c>
      <c r="L17" s="138">
        <f t="shared" si="6"/>
        <v>2179882021.6700001</v>
      </c>
      <c r="M17" s="138">
        <f t="shared" si="6"/>
        <v>2742791607.3400002</v>
      </c>
      <c r="N17" s="138">
        <f t="shared" si="6"/>
        <v>5804812014.1800013</v>
      </c>
      <c r="O17" s="138">
        <f t="shared" si="6"/>
        <v>4830932557.8599997</v>
      </c>
      <c r="P17" s="138">
        <f t="shared" si="6"/>
        <v>16685454903.730001</v>
      </c>
      <c r="Q17" s="138">
        <f t="shared" si="6"/>
        <v>17125394318.93</v>
      </c>
      <c r="R17" s="138">
        <f t="shared" si="6"/>
        <v>4858658019.04</v>
      </c>
      <c r="S17" s="138">
        <f t="shared" si="6"/>
        <v>4455076012.6300001</v>
      </c>
    </row>
  </sheetData>
  <mergeCells count="11">
    <mergeCell ref="A1:S1"/>
    <mergeCell ref="B5:C5"/>
    <mergeCell ref="D5:E5"/>
    <mergeCell ref="F5:G5"/>
    <mergeCell ref="H5:I5"/>
    <mergeCell ref="J5:K5"/>
    <mergeCell ref="L5:M5"/>
    <mergeCell ref="N5:O5"/>
    <mergeCell ref="P5:Q5"/>
    <mergeCell ref="R5:S5"/>
    <mergeCell ref="A5:A6"/>
  </mergeCells>
  <phoneticPr fontId="68" type="noConversion"/>
  <pageMargins left="0.75" right="0.75" top="1" bottom="1" header="0.5" footer="0.5"/>
  <headerFooter scaleWithDoc="0" alignWithMargins="0"/>
</worksheet>
</file>

<file path=xl/worksheets/sheet34.xml><?xml version="1.0" encoding="utf-8"?>
<worksheet xmlns="http://schemas.openxmlformats.org/spreadsheetml/2006/main" xmlns:r="http://schemas.openxmlformats.org/officeDocument/2006/relationships">
  <dimension ref="A1:J22"/>
  <sheetViews>
    <sheetView zoomScaleSheetLayoutView="100" workbookViewId="0">
      <selection activeCell="A2" sqref="A2:J2"/>
    </sheetView>
  </sheetViews>
  <sheetFormatPr defaultColWidth="8" defaultRowHeight="13.5"/>
  <cols>
    <col min="1" max="1" width="42.125" style="34" bestFit="1" customWidth="1"/>
    <col min="2" max="10" width="25.75" style="34" bestFit="1" customWidth="1"/>
    <col min="11" max="16384" width="8" style="104"/>
  </cols>
  <sheetData>
    <row r="1" spans="1:10">
      <c r="A1" s="1"/>
    </row>
    <row r="2" spans="1:10" ht="32.25" customHeight="1">
      <c r="A2" s="626" t="s">
        <v>1714</v>
      </c>
      <c r="B2" s="626"/>
      <c r="C2" s="626"/>
      <c r="D2" s="626"/>
      <c r="E2" s="626"/>
      <c r="F2" s="626"/>
      <c r="G2" s="626"/>
      <c r="H2" s="626"/>
      <c r="I2" s="626"/>
      <c r="J2" s="626"/>
    </row>
    <row r="3" spans="1:10" ht="18" customHeight="1">
      <c r="A3" s="245"/>
      <c r="B3" s="245"/>
      <c r="C3" s="245"/>
      <c r="D3" s="245"/>
      <c r="E3" s="245"/>
      <c r="F3" s="245"/>
      <c r="G3" s="245"/>
      <c r="H3" s="245"/>
      <c r="I3" s="245"/>
      <c r="J3" s="117" t="s">
        <v>1715</v>
      </c>
    </row>
    <row r="4" spans="1:10" ht="18" customHeight="1">
      <c r="A4" s="119" t="s">
        <v>1688</v>
      </c>
      <c r="B4" s="246"/>
      <c r="C4" s="246"/>
      <c r="D4" s="246"/>
      <c r="E4" s="246"/>
      <c r="F4" s="246"/>
      <c r="G4" s="246"/>
      <c r="H4" s="246"/>
      <c r="I4" s="246"/>
      <c r="J4" s="120" t="s">
        <v>1689</v>
      </c>
    </row>
    <row r="5" spans="1:10" ht="28.5" customHeight="1">
      <c r="A5" s="121" t="s">
        <v>1716</v>
      </c>
      <c r="B5" s="142" t="s">
        <v>1592</v>
      </c>
      <c r="C5" s="247" t="s">
        <v>1717</v>
      </c>
      <c r="D5" s="142" t="s">
        <v>1718</v>
      </c>
      <c r="E5" s="142" t="s">
        <v>1719</v>
      </c>
      <c r="F5" s="142" t="s">
        <v>1720</v>
      </c>
      <c r="G5" s="142" t="s">
        <v>1721</v>
      </c>
      <c r="H5" s="142" t="s">
        <v>1697</v>
      </c>
      <c r="I5" s="142" t="s">
        <v>1698</v>
      </c>
      <c r="J5" s="142" t="s">
        <v>1699</v>
      </c>
    </row>
    <row r="6" spans="1:10" ht="27" customHeight="1">
      <c r="A6" s="248" t="s">
        <v>1722</v>
      </c>
      <c r="B6" s="233">
        <f>C6+D6+E6+F6+G6+H6+I6+J6</f>
        <v>186349013006.66998</v>
      </c>
      <c r="C6" s="233">
        <f>124247680364.05-10894835.19</f>
        <v>124236785528.86</v>
      </c>
      <c r="D6" s="233">
        <v>44500672.130000003</v>
      </c>
      <c r="E6" s="233">
        <v>9345452523.7600002</v>
      </c>
      <c r="F6" s="233">
        <v>39196662920.559998</v>
      </c>
      <c r="G6" s="233">
        <v>4088353494.21</v>
      </c>
      <c r="H6" s="233">
        <v>1983068457.26</v>
      </c>
      <c r="I6" s="233">
        <v>4690192932.3400002</v>
      </c>
      <c r="J6" s="233">
        <v>2763996477.5500002</v>
      </c>
    </row>
    <row r="7" spans="1:10" ht="27" customHeight="1">
      <c r="A7" s="187" t="s">
        <v>1723</v>
      </c>
      <c r="B7" s="233">
        <f>C7+D7+E7+F7+G7+H7+I7+J7</f>
        <v>152423707968.41</v>
      </c>
      <c r="C7" s="233">
        <v>99633350738.270004</v>
      </c>
      <c r="D7" s="233">
        <v>8671472.5299999993</v>
      </c>
      <c r="E7" s="233">
        <v>8974865045.3099995</v>
      </c>
      <c r="F7" s="233">
        <v>34920030335.330002</v>
      </c>
      <c r="G7" s="233">
        <v>2512266753.1599998</v>
      </c>
      <c r="H7" s="233">
        <v>1027179156.02</v>
      </c>
      <c r="I7" s="233">
        <v>2744797348.48</v>
      </c>
      <c r="J7" s="233">
        <v>2602547119.3099999</v>
      </c>
    </row>
    <row r="8" spans="1:10" ht="27" customHeight="1">
      <c r="A8" s="187" t="s">
        <v>1724</v>
      </c>
      <c r="B8" s="233">
        <f>C8+D8+E8+F8+G8+H8+I8+J8</f>
        <v>23042320176.489998</v>
      </c>
      <c r="C8" s="233">
        <v>16816411136.52</v>
      </c>
      <c r="D8" s="233">
        <v>1086337.6299999999</v>
      </c>
      <c r="E8" s="233">
        <v>360457086.64999998</v>
      </c>
      <c r="F8" s="233">
        <v>3675706691.0700002</v>
      </c>
      <c r="G8" s="233">
        <v>22419698.68</v>
      </c>
      <c r="H8" s="233">
        <v>85206379.870000005</v>
      </c>
      <c r="I8" s="233">
        <v>1921690832.01</v>
      </c>
      <c r="J8" s="233">
        <v>159342014.06</v>
      </c>
    </row>
    <row r="9" spans="1:10" ht="27" customHeight="1">
      <c r="A9" s="126" t="s">
        <v>1725</v>
      </c>
      <c r="B9" s="233">
        <f>C9+D9+E9+F9+G9+H9+I9+J9</f>
        <v>1586799007.8399999</v>
      </c>
      <c r="C9" s="233">
        <v>0</v>
      </c>
      <c r="D9" s="233">
        <v>34745246.060000002</v>
      </c>
      <c r="E9" s="233">
        <v>0</v>
      </c>
      <c r="F9" s="233">
        <v>0</v>
      </c>
      <c r="G9" s="233">
        <v>1552053761.78</v>
      </c>
      <c r="H9" s="233">
        <v>0</v>
      </c>
      <c r="I9" s="233">
        <v>0</v>
      </c>
      <c r="J9" s="233">
        <v>0</v>
      </c>
    </row>
    <row r="10" spans="1:10" ht="27" customHeight="1">
      <c r="A10" s="126" t="s">
        <v>1726</v>
      </c>
      <c r="B10" s="233">
        <f>C10+D10+E10</f>
        <v>5324622813.7300005</v>
      </c>
      <c r="C10" s="233">
        <f>5335517648.92-10894835.19</f>
        <v>5324622813.7300005</v>
      </c>
      <c r="D10" s="233">
        <v>0</v>
      </c>
      <c r="E10" s="233">
        <v>0</v>
      </c>
      <c r="F10" s="233"/>
      <c r="G10" s="233"/>
      <c r="H10" s="233"/>
      <c r="I10" s="233"/>
      <c r="J10" s="233"/>
    </row>
    <row r="11" spans="1:10" ht="27" customHeight="1">
      <c r="A11" s="126" t="s">
        <v>1727</v>
      </c>
      <c r="B11" s="233">
        <f t="shared" ref="B11:B17" si="0">C11+D11+E11+F11+G11+H11+I11+J11</f>
        <v>654834080.04000008</v>
      </c>
      <c r="C11" s="233">
        <v>56648720.490000002</v>
      </c>
      <c r="D11" s="233">
        <v>-2384.09</v>
      </c>
      <c r="E11" s="233">
        <v>391.8</v>
      </c>
      <c r="F11" s="233">
        <v>569863971.85000002</v>
      </c>
      <c r="G11" s="233">
        <v>1613280.59</v>
      </c>
      <c r="H11" s="233">
        <v>1624721.37</v>
      </c>
      <c r="I11" s="233">
        <v>22978033.850000001</v>
      </c>
      <c r="J11" s="233">
        <v>2107344.1800000002</v>
      </c>
    </row>
    <row r="12" spans="1:10" ht="27" customHeight="1">
      <c r="A12" s="126" t="s">
        <v>1728</v>
      </c>
      <c r="B12" s="233">
        <f>C12+D12+E12+F12+I12</f>
        <v>877230760.15999997</v>
      </c>
      <c r="C12" s="233">
        <v>846112119.85000002</v>
      </c>
      <c r="D12" s="233">
        <v>0</v>
      </c>
      <c r="E12" s="233">
        <v>0</v>
      </c>
      <c r="F12" s="233">
        <v>31061922.309999999</v>
      </c>
      <c r="G12" s="233"/>
      <c r="H12" s="233"/>
      <c r="I12" s="233">
        <v>56718</v>
      </c>
      <c r="J12" s="233"/>
    </row>
    <row r="13" spans="1:10" ht="27" customHeight="1">
      <c r="A13" s="126" t="s">
        <v>1729</v>
      </c>
      <c r="B13" s="233">
        <f>C13</f>
        <v>0</v>
      </c>
      <c r="C13" s="233">
        <v>0</v>
      </c>
      <c r="D13" s="233"/>
      <c r="E13" s="233"/>
      <c r="F13" s="233"/>
      <c r="G13" s="233"/>
      <c r="H13" s="233"/>
      <c r="I13" s="233"/>
      <c r="J13" s="233"/>
    </row>
    <row r="14" spans="1:10" ht="27" customHeight="1">
      <c r="A14" s="126" t="s">
        <v>1730</v>
      </c>
      <c r="B14" s="233">
        <f>C14</f>
        <v>0</v>
      </c>
      <c r="C14" s="233">
        <v>0</v>
      </c>
      <c r="D14" s="233"/>
      <c r="E14" s="233"/>
      <c r="F14" s="233"/>
      <c r="G14" s="233"/>
      <c r="H14" s="233"/>
      <c r="I14" s="233"/>
      <c r="J14" s="233"/>
    </row>
    <row r="15" spans="1:10" ht="27" customHeight="1">
      <c r="A15" s="187" t="s">
        <v>1731</v>
      </c>
      <c r="B15" s="233">
        <f t="shared" si="0"/>
        <v>98746744139.669998</v>
      </c>
      <c r="C15" s="233">
        <v>53599959420.540001</v>
      </c>
      <c r="D15" s="233">
        <v>41816554.530000001</v>
      </c>
      <c r="E15" s="233">
        <v>8851785499.5</v>
      </c>
      <c r="F15" s="233">
        <v>22352958841.880001</v>
      </c>
      <c r="G15" s="233">
        <v>3525443908.54</v>
      </c>
      <c r="H15" s="233">
        <v>2956947913.5799999</v>
      </c>
      <c r="I15" s="233">
        <v>4250253517.1399999</v>
      </c>
      <c r="J15" s="233">
        <v>3167578483.96</v>
      </c>
    </row>
    <row r="16" spans="1:10" ht="27" customHeight="1">
      <c r="A16" s="187" t="s">
        <v>1732</v>
      </c>
      <c r="B16" s="233">
        <f t="shared" si="0"/>
        <v>59508806718.239998</v>
      </c>
      <c r="C16" s="233">
        <v>18989347767.389999</v>
      </c>
      <c r="D16" s="233">
        <v>41816554.530000001</v>
      </c>
      <c r="E16" s="233">
        <v>8839525911.9899998</v>
      </c>
      <c r="F16" s="233">
        <v>20681093029.849998</v>
      </c>
      <c r="G16" s="233">
        <v>3384701733.73</v>
      </c>
      <c r="H16" s="233">
        <v>1725193343.98</v>
      </c>
      <c r="I16" s="233">
        <v>2679549892.8099999</v>
      </c>
      <c r="J16" s="233">
        <v>3167578483.96</v>
      </c>
    </row>
    <row r="17" spans="1:10" ht="27" customHeight="1">
      <c r="A17" s="187" t="s">
        <v>1733</v>
      </c>
      <c r="B17" s="233">
        <f t="shared" si="0"/>
        <v>1711316766.8599999</v>
      </c>
      <c r="C17" s="233">
        <v>216596</v>
      </c>
      <c r="D17" s="233">
        <v>0</v>
      </c>
      <c r="E17" s="233">
        <v>0</v>
      </c>
      <c r="F17" s="233">
        <v>1431421396.05</v>
      </c>
      <c r="G17" s="233">
        <v>140742174.81</v>
      </c>
      <c r="H17" s="233">
        <v>0</v>
      </c>
      <c r="I17" s="233">
        <v>138936600</v>
      </c>
      <c r="J17" s="233">
        <v>0</v>
      </c>
    </row>
    <row r="18" spans="1:10" ht="27" customHeight="1">
      <c r="A18" s="126" t="s">
        <v>1734</v>
      </c>
      <c r="B18" s="233">
        <f>C18+D18+E18+F18+I18</f>
        <v>3585495684.48</v>
      </c>
      <c r="C18" s="233">
        <v>3345051268.5</v>
      </c>
      <c r="D18" s="233">
        <v>0</v>
      </c>
      <c r="E18" s="233">
        <v>0</v>
      </c>
      <c r="F18" s="233">
        <v>240444415.97999999</v>
      </c>
      <c r="G18" s="233"/>
      <c r="H18" s="233"/>
      <c r="I18" s="233">
        <v>0</v>
      </c>
      <c r="J18" s="233"/>
    </row>
    <row r="19" spans="1:10" ht="27" customHeight="1">
      <c r="A19" s="126" t="s">
        <v>1735</v>
      </c>
      <c r="B19" s="233">
        <f>C19</f>
        <v>0</v>
      </c>
      <c r="C19" s="233">
        <v>0</v>
      </c>
      <c r="D19" s="233"/>
      <c r="E19" s="233"/>
      <c r="F19" s="233"/>
      <c r="G19" s="233"/>
      <c r="H19" s="233"/>
      <c r="I19" s="233"/>
      <c r="J19" s="233"/>
    </row>
    <row r="20" spans="1:10" ht="27" customHeight="1">
      <c r="A20" s="126" t="s">
        <v>1736</v>
      </c>
      <c r="B20" s="233">
        <f>C20</f>
        <v>0</v>
      </c>
      <c r="C20" s="233">
        <v>0</v>
      </c>
      <c r="D20" s="233"/>
      <c r="E20" s="233"/>
      <c r="F20" s="233"/>
      <c r="G20" s="233"/>
      <c r="H20" s="233"/>
      <c r="I20" s="233"/>
      <c r="J20" s="233"/>
    </row>
    <row r="21" spans="1:10" ht="27" customHeight="1">
      <c r="A21" s="248" t="s">
        <v>1737</v>
      </c>
      <c r="B21" s="233">
        <f>C21+D21+E21+F21+G21+H21+I21+J21</f>
        <v>87602268866.999969</v>
      </c>
      <c r="C21" s="233">
        <f>70647720943.51-10894835.19</f>
        <v>70636826108.319992</v>
      </c>
      <c r="D21" s="233">
        <v>2684117.6</v>
      </c>
      <c r="E21" s="233">
        <v>493667024.25999999</v>
      </c>
      <c r="F21" s="233">
        <v>16843704078.68</v>
      </c>
      <c r="G21" s="233">
        <v>562909585.66999996</v>
      </c>
      <c r="H21" s="233">
        <v>-973879456.32000005</v>
      </c>
      <c r="I21" s="233">
        <v>439939415.19999999</v>
      </c>
      <c r="J21" s="233">
        <v>-403582006.41000003</v>
      </c>
    </row>
    <row r="22" spans="1:10" ht="27" customHeight="1">
      <c r="A22" s="187" t="s">
        <v>1738</v>
      </c>
      <c r="B22" s="233">
        <f>C22+D22+E22+F22+G22+H22+I22+J22</f>
        <v>704610290220.20996</v>
      </c>
      <c r="C22" s="233">
        <f>539188019273.73-10894835.19</f>
        <v>539177124438.53998</v>
      </c>
      <c r="D22" s="233">
        <v>37946787.539999999</v>
      </c>
      <c r="E22" s="233">
        <v>22530641153.189999</v>
      </c>
      <c r="F22" s="233">
        <v>113710383344.17999</v>
      </c>
      <c r="G22" s="233">
        <v>2742791607.3400002</v>
      </c>
      <c r="H22" s="233">
        <v>4830932557.8599997</v>
      </c>
      <c r="I22" s="233">
        <v>17125394318.93</v>
      </c>
      <c r="J22" s="233">
        <v>4455076012.6300001</v>
      </c>
    </row>
  </sheetData>
  <mergeCells count="1">
    <mergeCell ref="A2:J2"/>
  </mergeCells>
  <phoneticPr fontId="68" type="noConversion"/>
  <pageMargins left="0.75" right="0.75" top="1" bottom="1" header="0.5" footer="0.5"/>
  <headerFooter scaleWithDoc="0" alignWithMargins="0"/>
</worksheet>
</file>

<file path=xl/worksheets/sheet35.xml><?xml version="1.0" encoding="utf-8"?>
<worksheet xmlns="http://schemas.openxmlformats.org/spreadsheetml/2006/main" xmlns:r="http://schemas.openxmlformats.org/officeDocument/2006/relationships">
  <dimension ref="A1:D6252"/>
  <sheetViews>
    <sheetView zoomScaleSheetLayoutView="100" workbookViewId="0">
      <selection activeCell="D10" sqref="D10"/>
    </sheetView>
  </sheetViews>
  <sheetFormatPr defaultColWidth="18.625" defaultRowHeight="18" customHeight="1"/>
  <cols>
    <col min="1" max="1" width="36.25" style="34" customWidth="1"/>
    <col min="2" max="2" width="43.5" style="69" customWidth="1"/>
    <col min="3" max="3" width="18.625" style="34" customWidth="1"/>
    <col min="4" max="16384" width="18.625" style="34"/>
  </cols>
  <sheetData>
    <row r="1" spans="1:2" s="67" customFormat="1" ht="18" customHeight="1">
      <c r="A1" s="70"/>
      <c r="B1" s="71"/>
    </row>
    <row r="2" spans="1:2" ht="42.75" customHeight="1">
      <c r="A2" s="627" t="s">
        <v>2707</v>
      </c>
      <c r="B2" s="628"/>
    </row>
    <row r="3" spans="1:2" ht="24.95" customHeight="1">
      <c r="A3" s="72"/>
      <c r="B3" s="73" t="s">
        <v>1689</v>
      </c>
    </row>
    <row r="4" spans="1:2" s="68" customFormat="1" ht="24.95" customHeight="1">
      <c r="A4" s="74" t="s">
        <v>1739</v>
      </c>
      <c r="B4" s="74" t="s">
        <v>1740</v>
      </c>
    </row>
    <row r="5" spans="1:2" ht="24.95" customHeight="1">
      <c r="A5" s="75" t="s">
        <v>1692</v>
      </c>
      <c r="B5" s="76">
        <v>124236785528.86</v>
      </c>
    </row>
    <row r="6" spans="1:2" ht="24.95" customHeight="1">
      <c r="A6" s="77" t="s">
        <v>1693</v>
      </c>
      <c r="B6" s="76">
        <v>44500672.130000003</v>
      </c>
    </row>
    <row r="7" spans="1:2" ht="24.95" customHeight="1">
      <c r="A7" s="77" t="s">
        <v>1694</v>
      </c>
      <c r="B7" s="76">
        <v>9345452523.7600002</v>
      </c>
    </row>
    <row r="8" spans="1:2" ht="24.95" customHeight="1">
      <c r="A8" s="77" t="s">
        <v>1695</v>
      </c>
      <c r="B8" s="76">
        <v>39196662920.559998</v>
      </c>
    </row>
    <row r="9" spans="1:2" ht="24.95" customHeight="1">
      <c r="A9" s="77" t="s">
        <v>1696</v>
      </c>
      <c r="B9" s="76">
        <v>4088353494.21</v>
      </c>
    </row>
    <row r="10" spans="1:2" ht="24.95" customHeight="1">
      <c r="A10" s="77" t="s">
        <v>1697</v>
      </c>
      <c r="B10" s="76">
        <v>1983068457.26</v>
      </c>
    </row>
    <row r="11" spans="1:2" ht="24.95" customHeight="1">
      <c r="A11" s="77" t="s">
        <v>1698</v>
      </c>
      <c r="B11" s="76">
        <v>4690192932.3400002</v>
      </c>
    </row>
    <row r="12" spans="1:2" ht="24.95" customHeight="1">
      <c r="A12" s="77" t="s">
        <v>1699</v>
      </c>
      <c r="B12" s="76">
        <v>2763996477.5500002</v>
      </c>
    </row>
    <row r="13" spans="1:2" ht="24.95" customHeight="1">
      <c r="A13" s="74" t="s">
        <v>1741</v>
      </c>
      <c r="B13" s="78">
        <f>SUM(B5:B12)</f>
        <v>186349013006.66998</v>
      </c>
    </row>
    <row r="14" spans="1:2" s="67" customFormat="1" ht="18" customHeight="1">
      <c r="B14" s="71"/>
    </row>
    <row r="15" spans="1:2" s="67" customFormat="1" ht="18" customHeight="1">
      <c r="B15" s="71"/>
    </row>
    <row r="16" spans="1:2" s="67" customFormat="1" ht="18" customHeight="1">
      <c r="B16" s="71"/>
    </row>
    <row r="17" spans="2:2" s="67" customFormat="1" ht="18" customHeight="1">
      <c r="B17" s="71"/>
    </row>
    <row r="18" spans="2:2" s="67" customFormat="1" ht="18" customHeight="1">
      <c r="B18" s="71"/>
    </row>
    <row r="19" spans="2:2" s="67" customFormat="1" ht="18" customHeight="1">
      <c r="B19" s="71"/>
    </row>
    <row r="20" spans="2:2" s="67" customFormat="1" ht="18" customHeight="1">
      <c r="B20" s="71"/>
    </row>
    <row r="21" spans="2:2" s="67" customFormat="1" ht="18" customHeight="1">
      <c r="B21" s="71"/>
    </row>
    <row r="22" spans="2:2" s="67" customFormat="1" ht="18" customHeight="1">
      <c r="B22" s="71"/>
    </row>
    <row r="23" spans="2:2" s="67" customFormat="1" ht="18" customHeight="1">
      <c r="B23" s="71"/>
    </row>
    <row r="24" spans="2:2" s="67" customFormat="1" ht="18" customHeight="1">
      <c r="B24" s="71"/>
    </row>
    <row r="25" spans="2:2" s="67" customFormat="1" ht="18" customHeight="1">
      <c r="B25" s="71"/>
    </row>
    <row r="26" spans="2:2" s="67" customFormat="1" ht="18" customHeight="1">
      <c r="B26" s="71"/>
    </row>
    <row r="27" spans="2:2" s="67" customFormat="1" ht="18" customHeight="1">
      <c r="B27" s="71"/>
    </row>
    <row r="28" spans="2:2" s="67" customFormat="1" ht="18" customHeight="1">
      <c r="B28" s="71"/>
    </row>
    <row r="29" spans="2:2" s="67" customFormat="1" ht="18" customHeight="1">
      <c r="B29" s="71"/>
    </row>
    <row r="30" spans="2:2" s="67" customFormat="1" ht="18" customHeight="1">
      <c r="B30" s="71"/>
    </row>
    <row r="31" spans="2:2" s="67" customFormat="1" ht="18" customHeight="1">
      <c r="B31" s="71"/>
    </row>
    <row r="32" spans="2:2" s="67" customFormat="1" ht="18" customHeight="1">
      <c r="B32" s="71"/>
    </row>
    <row r="33" spans="2:2" s="67" customFormat="1" ht="18" customHeight="1">
      <c r="B33" s="71"/>
    </row>
    <row r="34" spans="2:2" s="67" customFormat="1" ht="18" customHeight="1">
      <c r="B34" s="71"/>
    </row>
    <row r="35" spans="2:2" s="67" customFormat="1" ht="18" customHeight="1">
      <c r="B35" s="71"/>
    </row>
    <row r="36" spans="2:2" s="67" customFormat="1" ht="18" customHeight="1">
      <c r="B36" s="71"/>
    </row>
    <row r="37" spans="2:2" s="67" customFormat="1" ht="18" customHeight="1">
      <c r="B37" s="71"/>
    </row>
    <row r="38" spans="2:2" s="67" customFormat="1" ht="18" customHeight="1">
      <c r="B38" s="71"/>
    </row>
    <row r="39" spans="2:2" s="67" customFormat="1" ht="18" customHeight="1">
      <c r="B39" s="71"/>
    </row>
    <row r="40" spans="2:2" s="67" customFormat="1" ht="18" customHeight="1">
      <c r="B40" s="71"/>
    </row>
    <row r="41" spans="2:2" s="67" customFormat="1" ht="18" customHeight="1">
      <c r="B41" s="71"/>
    </row>
    <row r="42" spans="2:2" s="67" customFormat="1" ht="18" customHeight="1">
      <c r="B42" s="71"/>
    </row>
    <row r="43" spans="2:2" s="67" customFormat="1" ht="18" customHeight="1">
      <c r="B43" s="71"/>
    </row>
    <row r="44" spans="2:2" s="67" customFormat="1" ht="18" customHeight="1">
      <c r="B44" s="71"/>
    </row>
    <row r="45" spans="2:2" s="67" customFormat="1" ht="18" customHeight="1">
      <c r="B45" s="71"/>
    </row>
    <row r="46" spans="2:2" s="67" customFormat="1" ht="18" customHeight="1">
      <c r="B46" s="71"/>
    </row>
    <row r="47" spans="2:2" s="67" customFormat="1" ht="18" customHeight="1">
      <c r="B47" s="71"/>
    </row>
    <row r="48" spans="2:2" s="67" customFormat="1" ht="18" customHeight="1">
      <c r="B48" s="71"/>
    </row>
    <row r="49" spans="2:2" s="67" customFormat="1" ht="18" customHeight="1">
      <c r="B49" s="71"/>
    </row>
    <row r="50" spans="2:2" s="67" customFormat="1" ht="18" customHeight="1">
      <c r="B50" s="71"/>
    </row>
    <row r="51" spans="2:2" s="67" customFormat="1" ht="18" customHeight="1">
      <c r="B51" s="71"/>
    </row>
    <row r="52" spans="2:2" s="67" customFormat="1" ht="18" customHeight="1">
      <c r="B52" s="71"/>
    </row>
    <row r="53" spans="2:2" s="67" customFormat="1" ht="18" customHeight="1">
      <c r="B53" s="71"/>
    </row>
    <row r="54" spans="2:2" s="67" customFormat="1" ht="18" customHeight="1">
      <c r="B54" s="71"/>
    </row>
    <row r="55" spans="2:2" s="67" customFormat="1" ht="18" customHeight="1">
      <c r="B55" s="71"/>
    </row>
    <row r="56" spans="2:2" s="67" customFormat="1" ht="18" customHeight="1">
      <c r="B56" s="71"/>
    </row>
    <row r="57" spans="2:2" s="67" customFormat="1" ht="18" customHeight="1">
      <c r="B57" s="71"/>
    </row>
    <row r="58" spans="2:2" s="67" customFormat="1" ht="18" customHeight="1">
      <c r="B58" s="71"/>
    </row>
    <row r="59" spans="2:2" s="67" customFormat="1" ht="18" customHeight="1">
      <c r="B59" s="71"/>
    </row>
    <row r="60" spans="2:2" s="67" customFormat="1" ht="18" customHeight="1">
      <c r="B60" s="71"/>
    </row>
    <row r="61" spans="2:2" s="67" customFormat="1" ht="18" customHeight="1">
      <c r="B61" s="71"/>
    </row>
    <row r="62" spans="2:2" s="67" customFormat="1" ht="18" customHeight="1">
      <c r="B62" s="71"/>
    </row>
    <row r="63" spans="2:2" s="67" customFormat="1" ht="18" customHeight="1">
      <c r="B63" s="71"/>
    </row>
    <row r="64" spans="2:2" s="67" customFormat="1" ht="18" customHeight="1">
      <c r="B64" s="71"/>
    </row>
    <row r="65" spans="2:2" s="67" customFormat="1" ht="18" customHeight="1">
      <c r="B65" s="71"/>
    </row>
    <row r="66" spans="2:2" s="67" customFormat="1" ht="18" customHeight="1">
      <c r="B66" s="71"/>
    </row>
    <row r="67" spans="2:2" s="67" customFormat="1" ht="18" customHeight="1">
      <c r="B67" s="71"/>
    </row>
    <row r="68" spans="2:2" s="67" customFormat="1" ht="18" customHeight="1">
      <c r="B68" s="71"/>
    </row>
    <row r="69" spans="2:2" s="67" customFormat="1" ht="18" customHeight="1">
      <c r="B69" s="71"/>
    </row>
    <row r="70" spans="2:2" s="67" customFormat="1" ht="18" customHeight="1">
      <c r="B70" s="71"/>
    </row>
    <row r="71" spans="2:2" s="67" customFormat="1" ht="18" customHeight="1">
      <c r="B71" s="71"/>
    </row>
    <row r="72" spans="2:2" s="67" customFormat="1" ht="18" customHeight="1">
      <c r="B72" s="71"/>
    </row>
    <row r="73" spans="2:2" s="67" customFormat="1" ht="18" customHeight="1">
      <c r="B73" s="71"/>
    </row>
    <row r="74" spans="2:2" s="67" customFormat="1" ht="18" customHeight="1">
      <c r="B74" s="71"/>
    </row>
    <row r="75" spans="2:2" s="67" customFormat="1" ht="18" customHeight="1">
      <c r="B75" s="71"/>
    </row>
    <row r="76" spans="2:2" s="67" customFormat="1" ht="18" customHeight="1">
      <c r="B76" s="71"/>
    </row>
    <row r="77" spans="2:2" s="67" customFormat="1" ht="18" customHeight="1">
      <c r="B77" s="71"/>
    </row>
    <row r="78" spans="2:2" s="67" customFormat="1" ht="18" customHeight="1">
      <c r="B78" s="71"/>
    </row>
    <row r="79" spans="2:2" s="67" customFormat="1" ht="18" customHeight="1">
      <c r="B79" s="71"/>
    </row>
    <row r="80" spans="2:2" s="67" customFormat="1" ht="18" customHeight="1">
      <c r="B80" s="71"/>
    </row>
    <row r="81" spans="2:2" s="67" customFormat="1" ht="18" customHeight="1">
      <c r="B81" s="71"/>
    </row>
    <row r="82" spans="2:2" s="67" customFormat="1" ht="18" customHeight="1">
      <c r="B82" s="71"/>
    </row>
    <row r="83" spans="2:2" s="67" customFormat="1" ht="18" customHeight="1">
      <c r="B83" s="71"/>
    </row>
    <row r="84" spans="2:2" s="67" customFormat="1" ht="18" customHeight="1">
      <c r="B84" s="71"/>
    </row>
    <row r="85" spans="2:2" s="67" customFormat="1" ht="18" customHeight="1">
      <c r="B85" s="71"/>
    </row>
    <row r="86" spans="2:2" s="67" customFormat="1" ht="18" customHeight="1">
      <c r="B86" s="71"/>
    </row>
    <row r="87" spans="2:2" s="67" customFormat="1" ht="18" customHeight="1">
      <c r="B87" s="71"/>
    </row>
    <row r="88" spans="2:2" s="67" customFormat="1" ht="18" customHeight="1">
      <c r="B88" s="71"/>
    </row>
    <row r="89" spans="2:2" s="67" customFormat="1" ht="18" customHeight="1">
      <c r="B89" s="71"/>
    </row>
    <row r="90" spans="2:2" s="67" customFormat="1" ht="18" customHeight="1">
      <c r="B90" s="71"/>
    </row>
    <row r="91" spans="2:2" s="67" customFormat="1" ht="18" customHeight="1">
      <c r="B91" s="71"/>
    </row>
    <row r="92" spans="2:2" s="67" customFormat="1" ht="18" customHeight="1">
      <c r="B92" s="71"/>
    </row>
    <row r="93" spans="2:2" s="67" customFormat="1" ht="18" customHeight="1">
      <c r="B93" s="71"/>
    </row>
    <row r="94" spans="2:2" s="67" customFormat="1" ht="18" customHeight="1">
      <c r="B94" s="71"/>
    </row>
    <row r="95" spans="2:2" s="67" customFormat="1" ht="18" customHeight="1">
      <c r="B95" s="71"/>
    </row>
    <row r="96" spans="2:2" s="67" customFormat="1" ht="18" customHeight="1">
      <c r="B96" s="71"/>
    </row>
    <row r="97" spans="2:2" s="67" customFormat="1" ht="18" customHeight="1">
      <c r="B97" s="71"/>
    </row>
    <row r="98" spans="2:2" s="67" customFormat="1" ht="18" customHeight="1">
      <c r="B98" s="71"/>
    </row>
    <row r="99" spans="2:2" s="67" customFormat="1" ht="18" customHeight="1">
      <c r="B99" s="71"/>
    </row>
    <row r="100" spans="2:2" s="67" customFormat="1" ht="18" customHeight="1">
      <c r="B100" s="71"/>
    </row>
    <row r="101" spans="2:2" s="67" customFormat="1" ht="18" customHeight="1">
      <c r="B101" s="71"/>
    </row>
    <row r="102" spans="2:2" s="67" customFormat="1" ht="18" customHeight="1">
      <c r="B102" s="71"/>
    </row>
    <row r="103" spans="2:2" s="67" customFormat="1" ht="18" customHeight="1">
      <c r="B103" s="71"/>
    </row>
    <row r="104" spans="2:2" s="67" customFormat="1" ht="18" customHeight="1">
      <c r="B104" s="71"/>
    </row>
    <row r="105" spans="2:2" s="67" customFormat="1" ht="18" customHeight="1">
      <c r="B105" s="71"/>
    </row>
    <row r="106" spans="2:2" s="67" customFormat="1" ht="18" customHeight="1">
      <c r="B106" s="71"/>
    </row>
    <row r="107" spans="2:2" s="67" customFormat="1" ht="18" customHeight="1">
      <c r="B107" s="71"/>
    </row>
    <row r="108" spans="2:2" s="67" customFormat="1" ht="18" customHeight="1">
      <c r="B108" s="71"/>
    </row>
    <row r="109" spans="2:2" s="67" customFormat="1" ht="18" customHeight="1">
      <c r="B109" s="71"/>
    </row>
    <row r="110" spans="2:2" s="67" customFormat="1" ht="18" customHeight="1">
      <c r="B110" s="71"/>
    </row>
    <row r="111" spans="2:2" s="67" customFormat="1" ht="18" customHeight="1">
      <c r="B111" s="71"/>
    </row>
    <row r="112" spans="2:2" s="67" customFormat="1" ht="18" customHeight="1">
      <c r="B112" s="71"/>
    </row>
    <row r="113" spans="2:2" s="67" customFormat="1" ht="18" customHeight="1">
      <c r="B113" s="71"/>
    </row>
    <row r="114" spans="2:2" s="67" customFormat="1" ht="18" customHeight="1">
      <c r="B114" s="71"/>
    </row>
    <row r="115" spans="2:2" s="67" customFormat="1" ht="18" customHeight="1">
      <c r="B115" s="71"/>
    </row>
    <row r="116" spans="2:2" s="67" customFormat="1" ht="18" customHeight="1">
      <c r="B116" s="71"/>
    </row>
    <row r="117" spans="2:2" s="67" customFormat="1" ht="18" customHeight="1">
      <c r="B117" s="71"/>
    </row>
    <row r="118" spans="2:2" s="67" customFormat="1" ht="18" customHeight="1">
      <c r="B118" s="71"/>
    </row>
    <row r="119" spans="2:2" s="67" customFormat="1" ht="18" customHeight="1">
      <c r="B119" s="71"/>
    </row>
    <row r="120" spans="2:2" s="67" customFormat="1" ht="18" customHeight="1">
      <c r="B120" s="71"/>
    </row>
    <row r="121" spans="2:2" s="67" customFormat="1" ht="18" customHeight="1">
      <c r="B121" s="71"/>
    </row>
    <row r="122" spans="2:2" s="67" customFormat="1" ht="18" customHeight="1">
      <c r="B122" s="71"/>
    </row>
    <row r="123" spans="2:2" s="67" customFormat="1" ht="18" customHeight="1">
      <c r="B123" s="71"/>
    </row>
    <row r="124" spans="2:2" s="67" customFormat="1" ht="18" customHeight="1">
      <c r="B124" s="71"/>
    </row>
    <row r="125" spans="2:2" s="67" customFormat="1" ht="18" customHeight="1">
      <c r="B125" s="71"/>
    </row>
    <row r="126" spans="2:2" s="67" customFormat="1" ht="18" customHeight="1">
      <c r="B126" s="71"/>
    </row>
    <row r="127" spans="2:2" s="67" customFormat="1" ht="18" customHeight="1">
      <c r="B127" s="71"/>
    </row>
    <row r="128" spans="2:2" s="67" customFormat="1" ht="18" customHeight="1">
      <c r="B128" s="71"/>
    </row>
    <row r="129" spans="2:2" s="67" customFormat="1" ht="18" customHeight="1">
      <c r="B129" s="71"/>
    </row>
    <row r="130" spans="2:2" s="67" customFormat="1" ht="18" customHeight="1">
      <c r="B130" s="71"/>
    </row>
    <row r="131" spans="2:2" s="67" customFormat="1" ht="18" customHeight="1">
      <c r="B131" s="71"/>
    </row>
    <row r="132" spans="2:2" s="67" customFormat="1" ht="18" customHeight="1">
      <c r="B132" s="71"/>
    </row>
    <row r="133" spans="2:2" s="67" customFormat="1" ht="18" customHeight="1">
      <c r="B133" s="71"/>
    </row>
    <row r="134" spans="2:2" s="67" customFormat="1" ht="18" customHeight="1">
      <c r="B134" s="71"/>
    </row>
    <row r="135" spans="2:2" s="67" customFormat="1" ht="18" customHeight="1">
      <c r="B135" s="71"/>
    </row>
    <row r="136" spans="2:2" s="67" customFormat="1" ht="18" customHeight="1">
      <c r="B136" s="71"/>
    </row>
    <row r="137" spans="2:2" s="67" customFormat="1" ht="18" customHeight="1">
      <c r="B137" s="71"/>
    </row>
    <row r="138" spans="2:2" s="67" customFormat="1" ht="18" customHeight="1">
      <c r="B138" s="71"/>
    </row>
    <row r="139" spans="2:2" s="67" customFormat="1" ht="18" customHeight="1">
      <c r="B139" s="71"/>
    </row>
    <row r="140" spans="2:2" s="67" customFormat="1" ht="18" customHeight="1">
      <c r="B140" s="71"/>
    </row>
    <row r="141" spans="2:2" s="67" customFormat="1" ht="18" customHeight="1">
      <c r="B141" s="71"/>
    </row>
    <row r="142" spans="2:2" s="67" customFormat="1" ht="18" customHeight="1">
      <c r="B142" s="71"/>
    </row>
    <row r="143" spans="2:2" s="67" customFormat="1" ht="18" customHeight="1">
      <c r="B143" s="71"/>
    </row>
    <row r="144" spans="2:2" s="67" customFormat="1" ht="18" customHeight="1">
      <c r="B144" s="71"/>
    </row>
    <row r="145" spans="2:2" s="67" customFormat="1" ht="18" customHeight="1">
      <c r="B145" s="71"/>
    </row>
    <row r="146" spans="2:2" s="67" customFormat="1" ht="18" customHeight="1">
      <c r="B146" s="71"/>
    </row>
    <row r="147" spans="2:2" s="67" customFormat="1" ht="18" customHeight="1">
      <c r="B147" s="71"/>
    </row>
    <row r="148" spans="2:2" s="67" customFormat="1" ht="18" customHeight="1">
      <c r="B148" s="71"/>
    </row>
    <row r="149" spans="2:2" s="67" customFormat="1" ht="18" customHeight="1">
      <c r="B149" s="71"/>
    </row>
    <row r="150" spans="2:2" s="67" customFormat="1" ht="18" customHeight="1">
      <c r="B150" s="71"/>
    </row>
    <row r="151" spans="2:2" s="67" customFormat="1" ht="18" customHeight="1">
      <c r="B151" s="71"/>
    </row>
    <row r="152" spans="2:2" s="67" customFormat="1" ht="18" customHeight="1">
      <c r="B152" s="71"/>
    </row>
    <row r="153" spans="2:2" s="67" customFormat="1" ht="18" customHeight="1">
      <c r="B153" s="71"/>
    </row>
    <row r="154" spans="2:2" s="67" customFormat="1" ht="18" customHeight="1">
      <c r="B154" s="71"/>
    </row>
    <row r="155" spans="2:2" s="67" customFormat="1" ht="18" customHeight="1">
      <c r="B155" s="71"/>
    </row>
    <row r="156" spans="2:2" s="67" customFormat="1" ht="18" customHeight="1">
      <c r="B156" s="71"/>
    </row>
    <row r="157" spans="2:2" s="67" customFormat="1" ht="18" customHeight="1">
      <c r="B157" s="71"/>
    </row>
    <row r="158" spans="2:2" s="67" customFormat="1" ht="18" customHeight="1">
      <c r="B158" s="71"/>
    </row>
    <row r="159" spans="2:2" s="67" customFormat="1" ht="18" customHeight="1">
      <c r="B159" s="71"/>
    </row>
    <row r="160" spans="2:2" s="67" customFormat="1" ht="18" customHeight="1">
      <c r="B160" s="71"/>
    </row>
    <row r="161" spans="2:2" s="67" customFormat="1" ht="18" customHeight="1">
      <c r="B161" s="71"/>
    </row>
    <row r="162" spans="2:2" s="67" customFormat="1" ht="18" customHeight="1">
      <c r="B162" s="71"/>
    </row>
    <row r="163" spans="2:2" s="67" customFormat="1" ht="18" customHeight="1">
      <c r="B163" s="71"/>
    </row>
    <row r="164" spans="2:2" s="67" customFormat="1" ht="18" customHeight="1">
      <c r="B164" s="71"/>
    </row>
    <row r="165" spans="2:2" s="67" customFormat="1" ht="18" customHeight="1">
      <c r="B165" s="71"/>
    </row>
    <row r="166" spans="2:2" s="67" customFormat="1" ht="18" customHeight="1">
      <c r="B166" s="71"/>
    </row>
    <row r="167" spans="2:2" s="67" customFormat="1" ht="18" customHeight="1">
      <c r="B167" s="71"/>
    </row>
    <row r="168" spans="2:2" s="67" customFormat="1" ht="18" customHeight="1">
      <c r="B168" s="71"/>
    </row>
    <row r="169" spans="2:2" s="67" customFormat="1" ht="18" customHeight="1">
      <c r="B169" s="71"/>
    </row>
    <row r="170" spans="2:2" s="67" customFormat="1" ht="18" customHeight="1">
      <c r="B170" s="71"/>
    </row>
    <row r="171" spans="2:2" s="67" customFormat="1" ht="18" customHeight="1">
      <c r="B171" s="71"/>
    </row>
    <row r="172" spans="2:2" s="67" customFormat="1" ht="18" customHeight="1">
      <c r="B172" s="71"/>
    </row>
    <row r="173" spans="2:2" s="67" customFormat="1" ht="18" customHeight="1">
      <c r="B173" s="71"/>
    </row>
    <row r="174" spans="2:2" s="67" customFormat="1" ht="18" customHeight="1">
      <c r="B174" s="71"/>
    </row>
    <row r="175" spans="2:2" s="67" customFormat="1" ht="18" customHeight="1">
      <c r="B175" s="71"/>
    </row>
    <row r="176" spans="2:2" s="67" customFormat="1" ht="18" customHeight="1">
      <c r="B176" s="71"/>
    </row>
    <row r="177" spans="2:2" s="67" customFormat="1" ht="18" customHeight="1">
      <c r="B177" s="71"/>
    </row>
    <row r="178" spans="2:2" s="67" customFormat="1" ht="18" customHeight="1">
      <c r="B178" s="71"/>
    </row>
    <row r="179" spans="2:2" s="67" customFormat="1" ht="18" customHeight="1">
      <c r="B179" s="71"/>
    </row>
    <row r="180" spans="2:2" s="67" customFormat="1" ht="18" customHeight="1">
      <c r="B180" s="71"/>
    </row>
    <row r="181" spans="2:2" s="67" customFormat="1" ht="18" customHeight="1">
      <c r="B181" s="71"/>
    </row>
    <row r="182" spans="2:2" s="67" customFormat="1" ht="18" customHeight="1">
      <c r="B182" s="71"/>
    </row>
    <row r="183" spans="2:2" s="67" customFormat="1" ht="18" customHeight="1">
      <c r="B183" s="71"/>
    </row>
    <row r="184" spans="2:2" s="67" customFormat="1" ht="18" customHeight="1">
      <c r="B184" s="71"/>
    </row>
    <row r="185" spans="2:2" s="67" customFormat="1" ht="18" customHeight="1">
      <c r="B185" s="71"/>
    </row>
    <row r="186" spans="2:2" s="67" customFormat="1" ht="18" customHeight="1">
      <c r="B186" s="71"/>
    </row>
    <row r="187" spans="2:2" s="67" customFormat="1" ht="18" customHeight="1">
      <c r="B187" s="71"/>
    </row>
    <row r="188" spans="2:2" s="67" customFormat="1" ht="18" customHeight="1">
      <c r="B188" s="71"/>
    </row>
    <row r="189" spans="2:2" s="67" customFormat="1" ht="18" customHeight="1">
      <c r="B189" s="71"/>
    </row>
    <row r="190" spans="2:2" s="67" customFormat="1" ht="18" customHeight="1">
      <c r="B190" s="71"/>
    </row>
    <row r="191" spans="2:2" s="67" customFormat="1" ht="18" customHeight="1">
      <c r="B191" s="71"/>
    </row>
    <row r="192" spans="2:2" s="67" customFormat="1" ht="18" customHeight="1">
      <c r="B192" s="71"/>
    </row>
    <row r="193" spans="2:2" s="67" customFormat="1" ht="18" customHeight="1">
      <c r="B193" s="71"/>
    </row>
    <row r="194" spans="2:2" s="67" customFormat="1" ht="18" customHeight="1">
      <c r="B194" s="71"/>
    </row>
    <row r="195" spans="2:2" s="67" customFormat="1" ht="18" customHeight="1">
      <c r="B195" s="71"/>
    </row>
    <row r="196" spans="2:2" s="67" customFormat="1" ht="18" customHeight="1">
      <c r="B196" s="71"/>
    </row>
    <row r="197" spans="2:2" s="67" customFormat="1" ht="18" customHeight="1">
      <c r="B197" s="71"/>
    </row>
    <row r="198" spans="2:2" s="67" customFormat="1" ht="18" customHeight="1">
      <c r="B198" s="71"/>
    </row>
    <row r="199" spans="2:2" s="67" customFormat="1" ht="18" customHeight="1">
      <c r="B199" s="71"/>
    </row>
    <row r="200" spans="2:2" s="67" customFormat="1" ht="18" customHeight="1">
      <c r="B200" s="71"/>
    </row>
    <row r="201" spans="2:2" s="67" customFormat="1" ht="18" customHeight="1">
      <c r="B201" s="71"/>
    </row>
    <row r="202" spans="2:2" s="67" customFormat="1" ht="18" customHeight="1">
      <c r="B202" s="71"/>
    </row>
    <row r="203" spans="2:2" s="67" customFormat="1" ht="18" customHeight="1">
      <c r="B203" s="71"/>
    </row>
    <row r="204" spans="2:2" s="67" customFormat="1" ht="18" customHeight="1">
      <c r="B204" s="71"/>
    </row>
    <row r="205" spans="2:2" s="67" customFormat="1" ht="18" customHeight="1">
      <c r="B205" s="71"/>
    </row>
    <row r="206" spans="2:2" s="67" customFormat="1" ht="18" customHeight="1">
      <c r="B206" s="71"/>
    </row>
    <row r="207" spans="2:2" s="67" customFormat="1" ht="18" customHeight="1">
      <c r="B207" s="71"/>
    </row>
    <row r="208" spans="2:2" s="67" customFormat="1" ht="18" customHeight="1">
      <c r="B208" s="71"/>
    </row>
    <row r="209" spans="2:2" s="67" customFormat="1" ht="18" customHeight="1">
      <c r="B209" s="71"/>
    </row>
    <row r="210" spans="2:2" s="67" customFormat="1" ht="18" customHeight="1">
      <c r="B210" s="71"/>
    </row>
    <row r="211" spans="2:2" s="67" customFormat="1" ht="18" customHeight="1">
      <c r="B211" s="71"/>
    </row>
    <row r="212" spans="2:2" s="67" customFormat="1" ht="18" customHeight="1">
      <c r="B212" s="71"/>
    </row>
    <row r="213" spans="2:2" s="67" customFormat="1" ht="18" customHeight="1">
      <c r="B213" s="71"/>
    </row>
    <row r="214" spans="2:2" s="67" customFormat="1" ht="18" customHeight="1">
      <c r="B214" s="71"/>
    </row>
    <row r="215" spans="2:2" s="67" customFormat="1" ht="18" customHeight="1">
      <c r="B215" s="71"/>
    </row>
    <row r="216" spans="2:2" s="67" customFormat="1" ht="18" customHeight="1">
      <c r="B216" s="71"/>
    </row>
    <row r="217" spans="2:2" s="67" customFormat="1" ht="18" customHeight="1">
      <c r="B217" s="71"/>
    </row>
    <row r="218" spans="2:2" s="67" customFormat="1" ht="18" customHeight="1">
      <c r="B218" s="71"/>
    </row>
    <row r="219" spans="2:2" s="67" customFormat="1" ht="18" customHeight="1">
      <c r="B219" s="71"/>
    </row>
    <row r="220" spans="2:2" s="67" customFormat="1" ht="18" customHeight="1">
      <c r="B220" s="71"/>
    </row>
    <row r="221" spans="2:2" s="67" customFormat="1" ht="18" customHeight="1">
      <c r="B221" s="71"/>
    </row>
    <row r="222" spans="2:2" s="67" customFormat="1" ht="18" customHeight="1">
      <c r="B222" s="71"/>
    </row>
    <row r="223" spans="2:2" s="67" customFormat="1" ht="18" customHeight="1">
      <c r="B223" s="71"/>
    </row>
    <row r="224" spans="2:2" s="67" customFormat="1" ht="18" customHeight="1">
      <c r="B224" s="71"/>
    </row>
    <row r="225" spans="2:2" s="67" customFormat="1" ht="18" customHeight="1">
      <c r="B225" s="71"/>
    </row>
    <row r="226" spans="2:2" s="67" customFormat="1" ht="18" customHeight="1">
      <c r="B226" s="71"/>
    </row>
    <row r="227" spans="2:2" s="67" customFormat="1" ht="18" customHeight="1">
      <c r="B227" s="71"/>
    </row>
    <row r="228" spans="2:2" s="67" customFormat="1" ht="18" customHeight="1">
      <c r="B228" s="71"/>
    </row>
    <row r="229" spans="2:2" s="67" customFormat="1" ht="18" customHeight="1">
      <c r="B229" s="71"/>
    </row>
    <row r="230" spans="2:2" s="67" customFormat="1" ht="18" customHeight="1">
      <c r="B230" s="71"/>
    </row>
    <row r="231" spans="2:2" s="67" customFormat="1" ht="18" customHeight="1">
      <c r="B231" s="71"/>
    </row>
    <row r="232" spans="2:2" s="67" customFormat="1" ht="18" customHeight="1">
      <c r="B232" s="71"/>
    </row>
    <row r="233" spans="2:2" s="67" customFormat="1" ht="18" customHeight="1">
      <c r="B233" s="71"/>
    </row>
    <row r="234" spans="2:2" s="67" customFormat="1" ht="18" customHeight="1">
      <c r="B234" s="71"/>
    </row>
    <row r="235" spans="2:2" s="67" customFormat="1" ht="18" customHeight="1">
      <c r="B235" s="71"/>
    </row>
    <row r="236" spans="2:2" s="67" customFormat="1" ht="18" customHeight="1">
      <c r="B236" s="71"/>
    </row>
    <row r="237" spans="2:2" s="67" customFormat="1" ht="18" customHeight="1">
      <c r="B237" s="71"/>
    </row>
    <row r="238" spans="2:2" s="67" customFormat="1" ht="18" customHeight="1">
      <c r="B238" s="71"/>
    </row>
    <row r="239" spans="2:2" s="67" customFormat="1" ht="18" customHeight="1">
      <c r="B239" s="71"/>
    </row>
    <row r="240" spans="2:2" s="67" customFormat="1" ht="18" customHeight="1">
      <c r="B240" s="71"/>
    </row>
    <row r="241" spans="2:2" s="67" customFormat="1" ht="18" customHeight="1">
      <c r="B241" s="71"/>
    </row>
    <row r="242" spans="2:2" s="67" customFormat="1" ht="18" customHeight="1">
      <c r="B242" s="71"/>
    </row>
    <row r="243" spans="2:2" s="67" customFormat="1" ht="18" customHeight="1">
      <c r="B243" s="71"/>
    </row>
    <row r="244" spans="2:2" s="67" customFormat="1" ht="18" customHeight="1">
      <c r="B244" s="71"/>
    </row>
    <row r="245" spans="2:2" s="67" customFormat="1" ht="18" customHeight="1">
      <c r="B245" s="71"/>
    </row>
    <row r="246" spans="2:2" s="67" customFormat="1" ht="18" customHeight="1">
      <c r="B246" s="71"/>
    </row>
    <row r="247" spans="2:2" s="67" customFormat="1" ht="18" customHeight="1">
      <c r="B247" s="71"/>
    </row>
    <row r="248" spans="2:2" s="67" customFormat="1" ht="18" customHeight="1">
      <c r="B248" s="71"/>
    </row>
    <row r="249" spans="2:2" s="67" customFormat="1" ht="18" customHeight="1">
      <c r="B249" s="71"/>
    </row>
    <row r="250" spans="2:2" s="67" customFormat="1" ht="18" customHeight="1">
      <c r="B250" s="71"/>
    </row>
    <row r="251" spans="2:2" s="67" customFormat="1" ht="18" customHeight="1">
      <c r="B251" s="71"/>
    </row>
    <row r="252" spans="2:2" s="67" customFormat="1" ht="18" customHeight="1">
      <c r="B252" s="71"/>
    </row>
    <row r="253" spans="2:2" s="67" customFormat="1" ht="18" customHeight="1">
      <c r="B253" s="71"/>
    </row>
    <row r="254" spans="2:2" s="67" customFormat="1" ht="18" customHeight="1">
      <c r="B254" s="71"/>
    </row>
    <row r="255" spans="2:2" s="67" customFormat="1" ht="18" customHeight="1">
      <c r="B255" s="71"/>
    </row>
    <row r="256" spans="2:2" s="67" customFormat="1" ht="18" customHeight="1">
      <c r="B256" s="71"/>
    </row>
    <row r="257" spans="2:2" s="67" customFormat="1" ht="18" customHeight="1">
      <c r="B257" s="71"/>
    </row>
    <row r="258" spans="2:2" s="67" customFormat="1" ht="18" customHeight="1">
      <c r="B258" s="71"/>
    </row>
    <row r="259" spans="2:2" s="67" customFormat="1" ht="18" customHeight="1">
      <c r="B259" s="71"/>
    </row>
    <row r="260" spans="2:2" s="67" customFormat="1" ht="18" customHeight="1">
      <c r="B260" s="71"/>
    </row>
    <row r="261" spans="2:2" s="67" customFormat="1" ht="18" customHeight="1">
      <c r="B261" s="71"/>
    </row>
    <row r="262" spans="2:2" s="67" customFormat="1" ht="18" customHeight="1">
      <c r="B262" s="71"/>
    </row>
    <row r="263" spans="2:2" s="67" customFormat="1" ht="18" customHeight="1">
      <c r="B263" s="71"/>
    </row>
    <row r="264" spans="2:2" s="67" customFormat="1" ht="18" customHeight="1">
      <c r="B264" s="71"/>
    </row>
    <row r="265" spans="2:2" s="67" customFormat="1" ht="18" customHeight="1">
      <c r="B265" s="71"/>
    </row>
    <row r="266" spans="2:2" s="67" customFormat="1" ht="18" customHeight="1">
      <c r="B266" s="71"/>
    </row>
    <row r="267" spans="2:2" s="67" customFormat="1" ht="18" customHeight="1">
      <c r="B267" s="71"/>
    </row>
    <row r="268" spans="2:2" s="67" customFormat="1" ht="18" customHeight="1">
      <c r="B268" s="71"/>
    </row>
    <row r="269" spans="2:2" s="67" customFormat="1" ht="18" customHeight="1">
      <c r="B269" s="71"/>
    </row>
    <row r="270" spans="2:2" s="67" customFormat="1" ht="18" customHeight="1">
      <c r="B270" s="71"/>
    </row>
    <row r="271" spans="2:2" s="67" customFormat="1" ht="18" customHeight="1">
      <c r="B271" s="71"/>
    </row>
    <row r="272" spans="2:2" s="67" customFormat="1" ht="18" customHeight="1">
      <c r="B272" s="71"/>
    </row>
    <row r="273" spans="2:2" s="67" customFormat="1" ht="18" customHeight="1">
      <c r="B273" s="71"/>
    </row>
    <row r="274" spans="2:2" s="67" customFormat="1" ht="18" customHeight="1">
      <c r="B274" s="71"/>
    </row>
    <row r="275" spans="2:2" s="67" customFormat="1" ht="18" customHeight="1">
      <c r="B275" s="71"/>
    </row>
    <row r="276" spans="2:2" s="67" customFormat="1" ht="18" customHeight="1">
      <c r="B276" s="71"/>
    </row>
    <row r="277" spans="2:2" s="67" customFormat="1" ht="18" customHeight="1">
      <c r="B277" s="71"/>
    </row>
    <row r="278" spans="2:2" s="67" customFormat="1" ht="18" customHeight="1">
      <c r="B278" s="71"/>
    </row>
    <row r="279" spans="2:2" s="67" customFormat="1" ht="18" customHeight="1">
      <c r="B279" s="71"/>
    </row>
    <row r="280" spans="2:2" s="67" customFormat="1" ht="18" customHeight="1">
      <c r="B280" s="71"/>
    </row>
    <row r="281" spans="2:2" s="67" customFormat="1" ht="18" customHeight="1">
      <c r="B281" s="71"/>
    </row>
    <row r="282" spans="2:2" s="67" customFormat="1" ht="18" customHeight="1">
      <c r="B282" s="71"/>
    </row>
    <row r="283" spans="2:2" s="67" customFormat="1" ht="18" customHeight="1">
      <c r="B283" s="71"/>
    </row>
    <row r="284" spans="2:2" s="67" customFormat="1" ht="18" customHeight="1">
      <c r="B284" s="71"/>
    </row>
    <row r="285" spans="2:2" s="67" customFormat="1" ht="18" customHeight="1">
      <c r="B285" s="71"/>
    </row>
    <row r="286" spans="2:2" s="67" customFormat="1" ht="18" customHeight="1">
      <c r="B286" s="71"/>
    </row>
    <row r="287" spans="2:2" s="67" customFormat="1" ht="18" customHeight="1">
      <c r="B287" s="71"/>
    </row>
    <row r="288" spans="2:2" s="67" customFormat="1" ht="18" customHeight="1">
      <c r="B288" s="71"/>
    </row>
    <row r="289" spans="2:2" s="67" customFormat="1" ht="18" customHeight="1">
      <c r="B289" s="71"/>
    </row>
    <row r="290" spans="2:2" s="67" customFormat="1" ht="18" customHeight="1">
      <c r="B290" s="71"/>
    </row>
    <row r="291" spans="2:2" s="67" customFormat="1" ht="18" customHeight="1">
      <c r="B291" s="71"/>
    </row>
    <row r="292" spans="2:2" s="67" customFormat="1" ht="18" customHeight="1">
      <c r="B292" s="71"/>
    </row>
    <row r="293" spans="2:2" s="67" customFormat="1" ht="18" customHeight="1">
      <c r="B293" s="71"/>
    </row>
    <row r="294" spans="2:2" s="67" customFormat="1" ht="18" customHeight="1">
      <c r="B294" s="71"/>
    </row>
    <row r="295" spans="2:2" s="67" customFormat="1" ht="18" customHeight="1">
      <c r="B295" s="71"/>
    </row>
    <row r="296" spans="2:2" s="67" customFormat="1" ht="18" customHeight="1">
      <c r="B296" s="71"/>
    </row>
    <row r="297" spans="2:2" s="67" customFormat="1" ht="18" customHeight="1">
      <c r="B297" s="71"/>
    </row>
    <row r="298" spans="2:2" s="67" customFormat="1" ht="18" customHeight="1">
      <c r="B298" s="71"/>
    </row>
    <row r="299" spans="2:2" s="67" customFormat="1" ht="18" customHeight="1">
      <c r="B299" s="71"/>
    </row>
    <row r="300" spans="2:2" s="67" customFormat="1" ht="18" customHeight="1">
      <c r="B300" s="71"/>
    </row>
    <row r="301" spans="2:2" s="67" customFormat="1" ht="18" customHeight="1">
      <c r="B301" s="71"/>
    </row>
    <row r="302" spans="2:2" s="67" customFormat="1" ht="18" customHeight="1">
      <c r="B302" s="71"/>
    </row>
    <row r="303" spans="2:2" s="67" customFormat="1" ht="18" customHeight="1">
      <c r="B303" s="71"/>
    </row>
    <row r="304" spans="2:2" s="67" customFormat="1" ht="18" customHeight="1">
      <c r="B304" s="71"/>
    </row>
    <row r="305" spans="2:2" s="67" customFormat="1" ht="18" customHeight="1">
      <c r="B305" s="71"/>
    </row>
    <row r="306" spans="2:2" s="67" customFormat="1" ht="18" customHeight="1">
      <c r="B306" s="71"/>
    </row>
    <row r="307" spans="2:2" s="67" customFormat="1" ht="18" customHeight="1">
      <c r="B307" s="71"/>
    </row>
    <row r="308" spans="2:2" s="67" customFormat="1" ht="18" customHeight="1">
      <c r="B308" s="71"/>
    </row>
    <row r="309" spans="2:2" s="67" customFormat="1" ht="18" customHeight="1">
      <c r="B309" s="71"/>
    </row>
    <row r="310" spans="2:2" s="67" customFormat="1" ht="18" customHeight="1">
      <c r="B310" s="71"/>
    </row>
    <row r="311" spans="2:2" s="67" customFormat="1" ht="18" customHeight="1">
      <c r="B311" s="71"/>
    </row>
    <row r="312" spans="2:2" s="67" customFormat="1" ht="18" customHeight="1">
      <c r="B312" s="71"/>
    </row>
    <row r="313" spans="2:2" s="67" customFormat="1" ht="18" customHeight="1">
      <c r="B313" s="71"/>
    </row>
    <row r="314" spans="2:2" s="67" customFormat="1" ht="18" customHeight="1">
      <c r="B314" s="71"/>
    </row>
    <row r="315" spans="2:2" s="67" customFormat="1" ht="18" customHeight="1">
      <c r="B315" s="71"/>
    </row>
    <row r="316" spans="2:2" s="67" customFormat="1" ht="18" customHeight="1">
      <c r="B316" s="71"/>
    </row>
    <row r="317" spans="2:2" s="67" customFormat="1" ht="18" customHeight="1">
      <c r="B317" s="71"/>
    </row>
    <row r="318" spans="2:2" s="67" customFormat="1" ht="18" customHeight="1">
      <c r="B318" s="71"/>
    </row>
    <row r="319" spans="2:2" s="67" customFormat="1" ht="18" customHeight="1">
      <c r="B319" s="71"/>
    </row>
    <row r="320" spans="2:2" s="67" customFormat="1" ht="18" customHeight="1">
      <c r="B320" s="71"/>
    </row>
    <row r="321" spans="2:2" s="67" customFormat="1" ht="18" customHeight="1">
      <c r="B321" s="71"/>
    </row>
    <row r="322" spans="2:2" s="67" customFormat="1" ht="18" customHeight="1">
      <c r="B322" s="71"/>
    </row>
    <row r="323" spans="2:2" s="67" customFormat="1" ht="18" customHeight="1">
      <c r="B323" s="71"/>
    </row>
    <row r="324" spans="2:2" s="67" customFormat="1" ht="18" customHeight="1">
      <c r="B324" s="71"/>
    </row>
    <row r="325" spans="2:2" s="67" customFormat="1" ht="18" customHeight="1">
      <c r="B325" s="71"/>
    </row>
    <row r="326" spans="2:2" s="67" customFormat="1" ht="18" customHeight="1">
      <c r="B326" s="71"/>
    </row>
    <row r="327" spans="2:2" s="67" customFormat="1" ht="18" customHeight="1">
      <c r="B327" s="71"/>
    </row>
    <row r="328" spans="2:2" s="67" customFormat="1" ht="18" customHeight="1">
      <c r="B328" s="71"/>
    </row>
    <row r="329" spans="2:2" s="67" customFormat="1" ht="18" customHeight="1">
      <c r="B329" s="71"/>
    </row>
    <row r="330" spans="2:2" s="67" customFormat="1" ht="18" customHeight="1">
      <c r="B330" s="71"/>
    </row>
    <row r="331" spans="2:2" s="67" customFormat="1" ht="18" customHeight="1">
      <c r="B331" s="71"/>
    </row>
    <row r="332" spans="2:2" s="67" customFormat="1" ht="18" customHeight="1">
      <c r="B332" s="71"/>
    </row>
    <row r="333" spans="2:2" s="67" customFormat="1" ht="18" customHeight="1">
      <c r="B333" s="71"/>
    </row>
    <row r="334" spans="2:2" s="67" customFormat="1" ht="18" customHeight="1">
      <c r="B334" s="71"/>
    </row>
    <row r="335" spans="2:2" s="67" customFormat="1" ht="18" customHeight="1">
      <c r="B335" s="71"/>
    </row>
    <row r="336" spans="2:2" s="67" customFormat="1" ht="18" customHeight="1">
      <c r="B336" s="71"/>
    </row>
    <row r="337" spans="2:2" s="67" customFormat="1" ht="18" customHeight="1">
      <c r="B337" s="71"/>
    </row>
    <row r="338" spans="2:2" s="67" customFormat="1" ht="18" customHeight="1">
      <c r="B338" s="71"/>
    </row>
    <row r="339" spans="2:2" s="67" customFormat="1" ht="18" customHeight="1">
      <c r="B339" s="71"/>
    </row>
    <row r="340" spans="2:2" s="67" customFormat="1" ht="18" customHeight="1">
      <c r="B340" s="71"/>
    </row>
    <row r="341" spans="2:2" s="67" customFormat="1" ht="18" customHeight="1">
      <c r="B341" s="71"/>
    </row>
    <row r="342" spans="2:2" s="67" customFormat="1" ht="18" customHeight="1">
      <c r="B342" s="71"/>
    </row>
    <row r="343" spans="2:2" s="67" customFormat="1" ht="18" customHeight="1">
      <c r="B343" s="71"/>
    </row>
    <row r="344" spans="2:2" s="67" customFormat="1" ht="18" customHeight="1">
      <c r="B344" s="71"/>
    </row>
    <row r="345" spans="2:2" s="67" customFormat="1" ht="18" customHeight="1">
      <c r="B345" s="71"/>
    </row>
    <row r="346" spans="2:2" s="67" customFormat="1" ht="18" customHeight="1">
      <c r="B346" s="71"/>
    </row>
    <row r="347" spans="2:2" s="67" customFormat="1" ht="18" customHeight="1">
      <c r="B347" s="71"/>
    </row>
    <row r="348" spans="2:2" s="67" customFormat="1" ht="18" customHeight="1">
      <c r="B348" s="71"/>
    </row>
    <row r="349" spans="2:2" s="67" customFormat="1" ht="18" customHeight="1">
      <c r="B349" s="71"/>
    </row>
    <row r="350" spans="2:2" s="67" customFormat="1" ht="18" customHeight="1">
      <c r="B350" s="71"/>
    </row>
    <row r="351" spans="2:2" s="67" customFormat="1" ht="18" customHeight="1">
      <c r="B351" s="71"/>
    </row>
    <row r="352" spans="2:2" s="67" customFormat="1" ht="18" customHeight="1">
      <c r="B352" s="71"/>
    </row>
    <row r="353" spans="2:2" s="67" customFormat="1" ht="18" customHeight="1">
      <c r="B353" s="71"/>
    </row>
    <row r="354" spans="2:2" s="67" customFormat="1" ht="18" customHeight="1">
      <c r="B354" s="71"/>
    </row>
    <row r="355" spans="2:2" s="67" customFormat="1" ht="18" customHeight="1">
      <c r="B355" s="71"/>
    </row>
    <row r="356" spans="2:2" s="67" customFormat="1" ht="18" customHeight="1">
      <c r="B356" s="71"/>
    </row>
    <row r="357" spans="2:2" s="67" customFormat="1" ht="18" customHeight="1">
      <c r="B357" s="71"/>
    </row>
    <row r="358" spans="2:2" s="67" customFormat="1" ht="18" customHeight="1">
      <c r="B358" s="71"/>
    </row>
    <row r="359" spans="2:2" s="67" customFormat="1" ht="18" customHeight="1">
      <c r="B359" s="71"/>
    </row>
    <row r="360" spans="2:2" s="67" customFormat="1" ht="18" customHeight="1">
      <c r="B360" s="71"/>
    </row>
    <row r="361" spans="2:2" s="67" customFormat="1" ht="18" customHeight="1">
      <c r="B361" s="71"/>
    </row>
    <row r="362" spans="2:2" s="67" customFormat="1" ht="18" customHeight="1">
      <c r="B362" s="71"/>
    </row>
    <row r="363" spans="2:2" s="67" customFormat="1" ht="18" customHeight="1">
      <c r="B363" s="71"/>
    </row>
    <row r="364" spans="2:2" s="67" customFormat="1" ht="18" customHeight="1">
      <c r="B364" s="71"/>
    </row>
    <row r="365" spans="2:2" s="67" customFormat="1" ht="18" customHeight="1">
      <c r="B365" s="71"/>
    </row>
    <row r="366" spans="2:2" s="67" customFormat="1" ht="18" customHeight="1">
      <c r="B366" s="71"/>
    </row>
    <row r="367" spans="2:2" s="67" customFormat="1" ht="18" customHeight="1">
      <c r="B367" s="71"/>
    </row>
    <row r="368" spans="2:2" s="67" customFormat="1" ht="18" customHeight="1">
      <c r="B368" s="71"/>
    </row>
    <row r="369" spans="2:2" s="67" customFormat="1" ht="18" customHeight="1">
      <c r="B369" s="71"/>
    </row>
    <row r="370" spans="2:2" s="67" customFormat="1" ht="18" customHeight="1">
      <c r="B370" s="71"/>
    </row>
    <row r="371" spans="2:2" s="67" customFormat="1" ht="18" customHeight="1">
      <c r="B371" s="71"/>
    </row>
    <row r="372" spans="2:2" s="67" customFormat="1" ht="18" customHeight="1">
      <c r="B372" s="71"/>
    </row>
    <row r="373" spans="2:2" s="67" customFormat="1" ht="18" customHeight="1">
      <c r="B373" s="71"/>
    </row>
    <row r="374" spans="2:2" s="67" customFormat="1" ht="18" customHeight="1">
      <c r="B374" s="71"/>
    </row>
    <row r="375" spans="2:2" s="67" customFormat="1" ht="18" customHeight="1">
      <c r="B375" s="71"/>
    </row>
    <row r="376" spans="2:2" s="67" customFormat="1" ht="18" customHeight="1">
      <c r="B376" s="71"/>
    </row>
    <row r="377" spans="2:2" s="67" customFormat="1" ht="18" customHeight="1">
      <c r="B377" s="71"/>
    </row>
    <row r="378" spans="2:2" s="67" customFormat="1" ht="18" customHeight="1">
      <c r="B378" s="71"/>
    </row>
    <row r="379" spans="2:2" s="67" customFormat="1" ht="18" customHeight="1">
      <c r="B379" s="71"/>
    </row>
    <row r="380" spans="2:2" s="67" customFormat="1" ht="18" customHeight="1">
      <c r="B380" s="71"/>
    </row>
    <row r="381" spans="2:2" s="67" customFormat="1" ht="18" customHeight="1">
      <c r="B381" s="71"/>
    </row>
    <row r="382" spans="2:2" s="67" customFormat="1" ht="18" customHeight="1">
      <c r="B382" s="71"/>
    </row>
    <row r="383" spans="2:2" s="67" customFormat="1" ht="18" customHeight="1">
      <c r="B383" s="71"/>
    </row>
    <row r="384" spans="2:2" s="67" customFormat="1" ht="18" customHeight="1">
      <c r="B384" s="71"/>
    </row>
    <row r="385" spans="2:2" s="67" customFormat="1" ht="18" customHeight="1">
      <c r="B385" s="71"/>
    </row>
    <row r="386" spans="2:2" s="67" customFormat="1" ht="18" customHeight="1">
      <c r="B386" s="71"/>
    </row>
    <row r="387" spans="2:2" s="67" customFormat="1" ht="18" customHeight="1">
      <c r="B387" s="71"/>
    </row>
    <row r="388" spans="2:2" s="67" customFormat="1" ht="18" customHeight="1">
      <c r="B388" s="71"/>
    </row>
    <row r="389" spans="2:2" s="67" customFormat="1" ht="18" customHeight="1">
      <c r="B389" s="71"/>
    </row>
    <row r="390" spans="2:2" s="67" customFormat="1" ht="18" customHeight="1">
      <c r="B390" s="71"/>
    </row>
    <row r="391" spans="2:2" s="67" customFormat="1" ht="18" customHeight="1">
      <c r="B391" s="71"/>
    </row>
    <row r="392" spans="2:2" s="67" customFormat="1" ht="18" customHeight="1">
      <c r="B392" s="71"/>
    </row>
    <row r="393" spans="2:2" s="67" customFormat="1" ht="18" customHeight="1">
      <c r="B393" s="71"/>
    </row>
    <row r="394" spans="2:2" s="67" customFormat="1" ht="18" customHeight="1">
      <c r="B394" s="71"/>
    </row>
    <row r="395" spans="2:2" s="67" customFormat="1" ht="18" customHeight="1">
      <c r="B395" s="71"/>
    </row>
    <row r="396" spans="2:2" s="67" customFormat="1" ht="18" customHeight="1">
      <c r="B396" s="71"/>
    </row>
    <row r="397" spans="2:2" s="67" customFormat="1" ht="18" customHeight="1">
      <c r="B397" s="71"/>
    </row>
    <row r="398" spans="2:2" s="67" customFormat="1" ht="18" customHeight="1">
      <c r="B398" s="71"/>
    </row>
    <row r="399" spans="2:2" s="67" customFormat="1" ht="18" customHeight="1">
      <c r="B399" s="71"/>
    </row>
    <row r="400" spans="2:2" s="67" customFormat="1" ht="18" customHeight="1">
      <c r="B400" s="71"/>
    </row>
    <row r="401" spans="2:2" s="67" customFormat="1" ht="18" customHeight="1">
      <c r="B401" s="71"/>
    </row>
    <row r="402" spans="2:2" s="67" customFormat="1" ht="18" customHeight="1">
      <c r="B402" s="71"/>
    </row>
    <row r="403" spans="2:2" s="67" customFormat="1" ht="18" customHeight="1">
      <c r="B403" s="71"/>
    </row>
    <row r="404" spans="2:2" s="67" customFormat="1" ht="18" customHeight="1">
      <c r="B404" s="71"/>
    </row>
    <row r="405" spans="2:2" s="67" customFormat="1" ht="18" customHeight="1">
      <c r="B405" s="71"/>
    </row>
    <row r="406" spans="2:2" s="67" customFormat="1" ht="18" customHeight="1">
      <c r="B406" s="71"/>
    </row>
    <row r="407" spans="2:2" s="67" customFormat="1" ht="18" customHeight="1">
      <c r="B407" s="71"/>
    </row>
    <row r="408" spans="2:2" s="67" customFormat="1" ht="18" customHeight="1">
      <c r="B408" s="71"/>
    </row>
    <row r="409" spans="2:2" s="67" customFormat="1" ht="18" customHeight="1">
      <c r="B409" s="71"/>
    </row>
    <row r="410" spans="2:2" s="67" customFormat="1" ht="18" customHeight="1">
      <c r="B410" s="71"/>
    </row>
    <row r="411" spans="2:2" s="67" customFormat="1" ht="18" customHeight="1">
      <c r="B411" s="71"/>
    </row>
    <row r="412" spans="2:2" s="67" customFormat="1" ht="18" customHeight="1">
      <c r="B412" s="71"/>
    </row>
    <row r="413" spans="2:2" s="67" customFormat="1" ht="18" customHeight="1">
      <c r="B413" s="71"/>
    </row>
    <row r="414" spans="2:2" s="67" customFormat="1" ht="18" customHeight="1">
      <c r="B414" s="71"/>
    </row>
    <row r="415" spans="2:2" s="67" customFormat="1" ht="18" customHeight="1">
      <c r="B415" s="71"/>
    </row>
    <row r="416" spans="2:2" s="67" customFormat="1" ht="18" customHeight="1">
      <c r="B416" s="71"/>
    </row>
    <row r="417" spans="2:2" s="67" customFormat="1" ht="18" customHeight="1">
      <c r="B417" s="71"/>
    </row>
    <row r="418" spans="2:2" s="67" customFormat="1" ht="18" customHeight="1">
      <c r="B418" s="71"/>
    </row>
    <row r="419" spans="2:2" s="67" customFormat="1" ht="18" customHeight="1">
      <c r="B419" s="71"/>
    </row>
    <row r="420" spans="2:2" s="67" customFormat="1" ht="18" customHeight="1">
      <c r="B420" s="71"/>
    </row>
    <row r="421" spans="2:2" s="67" customFormat="1" ht="18" customHeight="1">
      <c r="B421" s="71"/>
    </row>
    <row r="422" spans="2:2" s="67" customFormat="1" ht="18" customHeight="1">
      <c r="B422" s="71"/>
    </row>
    <row r="423" spans="2:2" s="67" customFormat="1" ht="18" customHeight="1">
      <c r="B423" s="71"/>
    </row>
    <row r="424" spans="2:2" s="67" customFormat="1" ht="18" customHeight="1">
      <c r="B424" s="71"/>
    </row>
    <row r="425" spans="2:2" s="67" customFormat="1" ht="18" customHeight="1">
      <c r="B425" s="71"/>
    </row>
    <row r="426" spans="2:2" s="67" customFormat="1" ht="18" customHeight="1">
      <c r="B426" s="71"/>
    </row>
    <row r="427" spans="2:2" s="67" customFormat="1" ht="18" customHeight="1">
      <c r="B427" s="71"/>
    </row>
    <row r="428" spans="2:2" s="67" customFormat="1" ht="18" customHeight="1">
      <c r="B428" s="71"/>
    </row>
    <row r="429" spans="2:2" s="67" customFormat="1" ht="18" customHeight="1">
      <c r="B429" s="71"/>
    </row>
    <row r="430" spans="2:2" s="67" customFormat="1" ht="18" customHeight="1">
      <c r="B430" s="71"/>
    </row>
    <row r="431" spans="2:2" s="67" customFormat="1" ht="18" customHeight="1">
      <c r="B431" s="71"/>
    </row>
    <row r="432" spans="2:2" s="67" customFormat="1" ht="18" customHeight="1">
      <c r="B432" s="71"/>
    </row>
    <row r="433" spans="2:2" s="67" customFormat="1" ht="18" customHeight="1">
      <c r="B433" s="71"/>
    </row>
    <row r="434" spans="2:2" s="67" customFormat="1" ht="18" customHeight="1">
      <c r="B434" s="71"/>
    </row>
    <row r="435" spans="2:2" s="67" customFormat="1" ht="18" customHeight="1">
      <c r="B435" s="71"/>
    </row>
    <row r="436" spans="2:2" s="67" customFormat="1" ht="18" customHeight="1">
      <c r="B436" s="71"/>
    </row>
    <row r="437" spans="2:2" s="67" customFormat="1" ht="18" customHeight="1">
      <c r="B437" s="71"/>
    </row>
    <row r="438" spans="2:2" s="67" customFormat="1" ht="18" customHeight="1">
      <c r="B438" s="71"/>
    </row>
    <row r="439" spans="2:2" s="67" customFormat="1" ht="18" customHeight="1">
      <c r="B439" s="71"/>
    </row>
    <row r="440" spans="2:2" s="67" customFormat="1" ht="18" customHeight="1">
      <c r="B440" s="71"/>
    </row>
    <row r="441" spans="2:2" s="67" customFormat="1" ht="18" customHeight="1">
      <c r="B441" s="71"/>
    </row>
    <row r="442" spans="2:2" s="67" customFormat="1" ht="18" customHeight="1">
      <c r="B442" s="71"/>
    </row>
    <row r="443" spans="2:2" s="67" customFormat="1" ht="18" customHeight="1">
      <c r="B443" s="71"/>
    </row>
    <row r="444" spans="2:2" s="67" customFormat="1" ht="18" customHeight="1">
      <c r="B444" s="71"/>
    </row>
    <row r="445" spans="2:2" s="67" customFormat="1" ht="18" customHeight="1">
      <c r="B445" s="71"/>
    </row>
    <row r="446" spans="2:2" s="67" customFormat="1" ht="18" customHeight="1">
      <c r="B446" s="71"/>
    </row>
    <row r="447" spans="2:2" s="67" customFormat="1" ht="18" customHeight="1">
      <c r="B447" s="71"/>
    </row>
    <row r="448" spans="2:2" s="67" customFormat="1" ht="18" customHeight="1">
      <c r="B448" s="71"/>
    </row>
    <row r="449" spans="2:2" s="67" customFormat="1" ht="18" customHeight="1">
      <c r="B449" s="71"/>
    </row>
    <row r="450" spans="2:2" s="67" customFormat="1" ht="18" customHeight="1">
      <c r="B450" s="71"/>
    </row>
    <row r="451" spans="2:2" s="67" customFormat="1" ht="18" customHeight="1">
      <c r="B451" s="71"/>
    </row>
    <row r="452" spans="2:2" s="67" customFormat="1" ht="18" customHeight="1">
      <c r="B452" s="71"/>
    </row>
    <row r="453" spans="2:2" s="67" customFormat="1" ht="18" customHeight="1">
      <c r="B453" s="71"/>
    </row>
    <row r="454" spans="2:2" s="67" customFormat="1" ht="18" customHeight="1">
      <c r="B454" s="71"/>
    </row>
    <row r="455" spans="2:2" s="67" customFormat="1" ht="18" customHeight="1">
      <c r="B455" s="71"/>
    </row>
    <row r="456" spans="2:2" s="67" customFormat="1" ht="18" customHeight="1">
      <c r="B456" s="71"/>
    </row>
    <row r="457" spans="2:2" s="67" customFormat="1" ht="18" customHeight="1">
      <c r="B457" s="71"/>
    </row>
    <row r="458" spans="2:2" s="67" customFormat="1" ht="18" customHeight="1">
      <c r="B458" s="71"/>
    </row>
    <row r="459" spans="2:2" s="67" customFormat="1" ht="18" customHeight="1">
      <c r="B459" s="71"/>
    </row>
    <row r="460" spans="2:2" s="67" customFormat="1" ht="18" customHeight="1">
      <c r="B460" s="71"/>
    </row>
    <row r="461" spans="2:2" s="67" customFormat="1" ht="18" customHeight="1">
      <c r="B461" s="71"/>
    </row>
    <row r="462" spans="2:2" s="67" customFormat="1" ht="18" customHeight="1">
      <c r="B462" s="71"/>
    </row>
    <row r="463" spans="2:2" s="67" customFormat="1" ht="18" customHeight="1">
      <c r="B463" s="71"/>
    </row>
    <row r="464" spans="2:2" s="67" customFormat="1" ht="18" customHeight="1">
      <c r="B464" s="71"/>
    </row>
    <row r="465" spans="2:2" s="67" customFormat="1" ht="18" customHeight="1">
      <c r="B465" s="71"/>
    </row>
    <row r="466" spans="2:2" s="67" customFormat="1" ht="18" customHeight="1">
      <c r="B466" s="71"/>
    </row>
    <row r="467" spans="2:2" s="67" customFormat="1" ht="18" customHeight="1">
      <c r="B467" s="71"/>
    </row>
    <row r="468" spans="2:2" s="67" customFormat="1" ht="18" customHeight="1">
      <c r="B468" s="71"/>
    </row>
    <row r="469" spans="2:2" s="67" customFormat="1" ht="18" customHeight="1">
      <c r="B469" s="71"/>
    </row>
    <row r="470" spans="2:2" s="67" customFormat="1" ht="18" customHeight="1">
      <c r="B470" s="71"/>
    </row>
    <row r="471" spans="2:2" s="67" customFormat="1" ht="18" customHeight="1">
      <c r="B471" s="71"/>
    </row>
    <row r="472" spans="2:2" s="67" customFormat="1" ht="18" customHeight="1">
      <c r="B472" s="71"/>
    </row>
    <row r="473" spans="2:2" s="67" customFormat="1" ht="18" customHeight="1">
      <c r="B473" s="71"/>
    </row>
    <row r="474" spans="2:2" s="67" customFormat="1" ht="18" customHeight="1">
      <c r="B474" s="71"/>
    </row>
    <row r="475" spans="2:2" s="67" customFormat="1" ht="18" customHeight="1">
      <c r="B475" s="71"/>
    </row>
    <row r="476" spans="2:2" s="67" customFormat="1" ht="18" customHeight="1">
      <c r="B476" s="71"/>
    </row>
    <row r="477" spans="2:2" s="67" customFormat="1" ht="18" customHeight="1">
      <c r="B477" s="71"/>
    </row>
    <row r="478" spans="2:2" s="67" customFormat="1" ht="18" customHeight="1">
      <c r="B478" s="71"/>
    </row>
    <row r="479" spans="2:2" s="67" customFormat="1" ht="18" customHeight="1">
      <c r="B479" s="71"/>
    </row>
    <row r="480" spans="2:2" s="67" customFormat="1" ht="18" customHeight="1">
      <c r="B480" s="71"/>
    </row>
    <row r="481" spans="2:2" s="67" customFormat="1" ht="18" customHeight="1">
      <c r="B481" s="71"/>
    </row>
    <row r="482" spans="2:2" s="67" customFormat="1" ht="18" customHeight="1">
      <c r="B482" s="71"/>
    </row>
    <row r="483" spans="2:2" s="67" customFormat="1" ht="18" customHeight="1">
      <c r="B483" s="71"/>
    </row>
    <row r="484" spans="2:2" s="67" customFormat="1" ht="18" customHeight="1">
      <c r="B484" s="71"/>
    </row>
    <row r="485" spans="2:2" s="67" customFormat="1" ht="18" customHeight="1">
      <c r="B485" s="71"/>
    </row>
    <row r="486" spans="2:2" s="67" customFormat="1" ht="18" customHeight="1">
      <c r="B486" s="71"/>
    </row>
    <row r="487" spans="2:2" s="67" customFormat="1" ht="18" customHeight="1">
      <c r="B487" s="71"/>
    </row>
    <row r="488" spans="2:2" s="67" customFormat="1" ht="18" customHeight="1">
      <c r="B488" s="71"/>
    </row>
    <row r="489" spans="2:2" s="67" customFormat="1" ht="18" customHeight="1">
      <c r="B489" s="71"/>
    </row>
    <row r="490" spans="2:2" s="67" customFormat="1" ht="18" customHeight="1">
      <c r="B490" s="71"/>
    </row>
    <row r="491" spans="2:2" s="67" customFormat="1" ht="18" customHeight="1">
      <c r="B491" s="71"/>
    </row>
    <row r="492" spans="2:2" s="67" customFormat="1" ht="18" customHeight="1">
      <c r="B492" s="71"/>
    </row>
    <row r="493" spans="2:2" s="67" customFormat="1" ht="18" customHeight="1">
      <c r="B493" s="71"/>
    </row>
    <row r="494" spans="2:2" s="67" customFormat="1" ht="18" customHeight="1">
      <c r="B494" s="71"/>
    </row>
    <row r="495" spans="2:2" s="67" customFormat="1" ht="18" customHeight="1">
      <c r="B495" s="71"/>
    </row>
    <row r="496" spans="2:2" s="67" customFormat="1" ht="18" customHeight="1">
      <c r="B496" s="71"/>
    </row>
    <row r="497" spans="2:2" s="67" customFormat="1" ht="18" customHeight="1">
      <c r="B497" s="71"/>
    </row>
    <row r="498" spans="2:2" s="67" customFormat="1" ht="18" customHeight="1">
      <c r="B498" s="71"/>
    </row>
    <row r="499" spans="2:2" s="67" customFormat="1" ht="18" customHeight="1">
      <c r="B499" s="71"/>
    </row>
    <row r="500" spans="2:2" s="67" customFormat="1" ht="18" customHeight="1">
      <c r="B500" s="71"/>
    </row>
    <row r="501" spans="2:2" s="67" customFormat="1" ht="18" customHeight="1">
      <c r="B501" s="71"/>
    </row>
    <row r="502" spans="2:2" s="67" customFormat="1" ht="18" customHeight="1">
      <c r="B502" s="71"/>
    </row>
    <row r="503" spans="2:2" s="67" customFormat="1" ht="18" customHeight="1">
      <c r="B503" s="71"/>
    </row>
    <row r="504" spans="2:2" s="67" customFormat="1" ht="18" customHeight="1">
      <c r="B504" s="71"/>
    </row>
    <row r="505" spans="2:2" s="67" customFormat="1" ht="18" customHeight="1">
      <c r="B505" s="71"/>
    </row>
    <row r="506" spans="2:2" s="67" customFormat="1" ht="18" customHeight="1">
      <c r="B506" s="71"/>
    </row>
    <row r="507" spans="2:2" s="67" customFormat="1" ht="18" customHeight="1">
      <c r="B507" s="71"/>
    </row>
    <row r="508" spans="2:2" s="67" customFormat="1" ht="18" customHeight="1">
      <c r="B508" s="71"/>
    </row>
    <row r="509" spans="2:2" s="67" customFormat="1" ht="18" customHeight="1">
      <c r="B509" s="71"/>
    </row>
    <row r="510" spans="2:2" s="67" customFormat="1" ht="18" customHeight="1">
      <c r="B510" s="71"/>
    </row>
    <row r="511" spans="2:2" s="67" customFormat="1" ht="18" customHeight="1">
      <c r="B511" s="71"/>
    </row>
    <row r="512" spans="2:2" s="67" customFormat="1" ht="18" customHeight="1">
      <c r="B512" s="71"/>
    </row>
    <row r="513" spans="2:2" s="67" customFormat="1" ht="18" customHeight="1">
      <c r="B513" s="71"/>
    </row>
    <row r="514" spans="2:2" s="67" customFormat="1" ht="18" customHeight="1">
      <c r="B514" s="71"/>
    </row>
    <row r="515" spans="2:2" s="67" customFormat="1" ht="18" customHeight="1">
      <c r="B515" s="71"/>
    </row>
    <row r="516" spans="2:2" s="67" customFormat="1" ht="18" customHeight="1">
      <c r="B516" s="71"/>
    </row>
    <row r="517" spans="2:2" s="67" customFormat="1" ht="18" customHeight="1">
      <c r="B517" s="71"/>
    </row>
    <row r="518" spans="2:2" s="67" customFormat="1" ht="18" customHeight="1">
      <c r="B518" s="71"/>
    </row>
    <row r="519" spans="2:2" s="67" customFormat="1" ht="18" customHeight="1">
      <c r="B519" s="71"/>
    </row>
    <row r="520" spans="2:2" s="67" customFormat="1" ht="18" customHeight="1">
      <c r="B520" s="71"/>
    </row>
    <row r="521" spans="2:2" s="67" customFormat="1" ht="18" customHeight="1">
      <c r="B521" s="71"/>
    </row>
    <row r="522" spans="2:2" s="67" customFormat="1" ht="18" customHeight="1">
      <c r="B522" s="71"/>
    </row>
    <row r="523" spans="2:2" s="67" customFormat="1" ht="18" customHeight="1">
      <c r="B523" s="71"/>
    </row>
    <row r="524" spans="2:2" s="67" customFormat="1" ht="18" customHeight="1">
      <c r="B524" s="71"/>
    </row>
    <row r="525" spans="2:2" s="67" customFormat="1" ht="18" customHeight="1">
      <c r="B525" s="71"/>
    </row>
    <row r="526" spans="2:2" s="67" customFormat="1" ht="18" customHeight="1">
      <c r="B526" s="71"/>
    </row>
    <row r="527" spans="2:2" s="67" customFormat="1" ht="18" customHeight="1">
      <c r="B527" s="71"/>
    </row>
    <row r="528" spans="2:2" s="67" customFormat="1" ht="18" customHeight="1">
      <c r="B528" s="71"/>
    </row>
    <row r="529" spans="2:2" s="67" customFormat="1" ht="18" customHeight="1">
      <c r="B529" s="71"/>
    </row>
    <row r="530" spans="2:2" s="67" customFormat="1" ht="18" customHeight="1">
      <c r="B530" s="71"/>
    </row>
    <row r="531" spans="2:2" s="67" customFormat="1" ht="18" customHeight="1">
      <c r="B531" s="71"/>
    </row>
    <row r="532" spans="2:2" s="67" customFormat="1" ht="18" customHeight="1">
      <c r="B532" s="71"/>
    </row>
    <row r="533" spans="2:2" s="67" customFormat="1" ht="18" customHeight="1">
      <c r="B533" s="71"/>
    </row>
    <row r="534" spans="2:2" s="67" customFormat="1" ht="18" customHeight="1">
      <c r="B534" s="71"/>
    </row>
    <row r="535" spans="2:2" s="67" customFormat="1" ht="18" customHeight="1">
      <c r="B535" s="71"/>
    </row>
    <row r="536" spans="2:2" s="67" customFormat="1" ht="18" customHeight="1">
      <c r="B536" s="71"/>
    </row>
    <row r="537" spans="2:2" s="67" customFormat="1" ht="18" customHeight="1">
      <c r="B537" s="71"/>
    </row>
    <row r="538" spans="2:2" s="67" customFormat="1" ht="18" customHeight="1">
      <c r="B538" s="71"/>
    </row>
    <row r="539" spans="2:2" s="67" customFormat="1" ht="18" customHeight="1">
      <c r="B539" s="71"/>
    </row>
    <row r="540" spans="2:2" s="67" customFormat="1" ht="18" customHeight="1">
      <c r="B540" s="71"/>
    </row>
    <row r="541" spans="2:2" s="67" customFormat="1" ht="18" customHeight="1">
      <c r="B541" s="71"/>
    </row>
    <row r="542" spans="2:2" s="67" customFormat="1" ht="18" customHeight="1">
      <c r="B542" s="71"/>
    </row>
    <row r="543" spans="2:2" s="67" customFormat="1" ht="18" customHeight="1">
      <c r="B543" s="71"/>
    </row>
    <row r="544" spans="2:2" s="67" customFormat="1" ht="18" customHeight="1">
      <c r="B544" s="71"/>
    </row>
    <row r="545" spans="2:2" s="67" customFormat="1" ht="18" customHeight="1">
      <c r="B545" s="71"/>
    </row>
    <row r="546" spans="2:2" s="67" customFormat="1" ht="18" customHeight="1">
      <c r="B546" s="71"/>
    </row>
    <row r="547" spans="2:2" s="67" customFormat="1" ht="18" customHeight="1">
      <c r="B547" s="71"/>
    </row>
    <row r="548" spans="2:2" s="67" customFormat="1" ht="18" customHeight="1">
      <c r="B548" s="71"/>
    </row>
    <row r="549" spans="2:2" s="67" customFormat="1" ht="18" customHeight="1">
      <c r="B549" s="71"/>
    </row>
    <row r="550" spans="2:2" s="67" customFormat="1" ht="18" customHeight="1">
      <c r="B550" s="71"/>
    </row>
    <row r="551" spans="2:2" s="67" customFormat="1" ht="18" customHeight="1">
      <c r="B551" s="71"/>
    </row>
    <row r="552" spans="2:2" s="67" customFormat="1" ht="18" customHeight="1">
      <c r="B552" s="71"/>
    </row>
    <row r="553" spans="2:2" s="67" customFormat="1" ht="18" customHeight="1">
      <c r="B553" s="71"/>
    </row>
    <row r="554" spans="2:2" s="67" customFormat="1" ht="18" customHeight="1">
      <c r="B554" s="71"/>
    </row>
    <row r="555" spans="2:2" s="67" customFormat="1" ht="18" customHeight="1">
      <c r="B555" s="71"/>
    </row>
    <row r="556" spans="2:2" s="67" customFormat="1" ht="18" customHeight="1">
      <c r="B556" s="71"/>
    </row>
    <row r="557" spans="2:2" s="67" customFormat="1" ht="18" customHeight="1">
      <c r="B557" s="71"/>
    </row>
    <row r="558" spans="2:2" s="67" customFormat="1" ht="18" customHeight="1">
      <c r="B558" s="71"/>
    </row>
    <row r="559" spans="2:2" s="67" customFormat="1" ht="18" customHeight="1">
      <c r="B559" s="71"/>
    </row>
    <row r="560" spans="2:2" s="67" customFormat="1" ht="18" customHeight="1">
      <c r="B560" s="71"/>
    </row>
    <row r="561" spans="2:2" s="67" customFormat="1" ht="18" customHeight="1">
      <c r="B561" s="71"/>
    </row>
    <row r="562" spans="2:2" s="67" customFormat="1" ht="18" customHeight="1">
      <c r="B562" s="71"/>
    </row>
    <row r="563" spans="2:2" s="67" customFormat="1" ht="18" customHeight="1">
      <c r="B563" s="71"/>
    </row>
    <row r="564" spans="2:2" s="67" customFormat="1" ht="18" customHeight="1">
      <c r="B564" s="71"/>
    </row>
    <row r="565" spans="2:2" s="67" customFormat="1" ht="18" customHeight="1">
      <c r="B565" s="71"/>
    </row>
    <row r="566" spans="2:2" s="67" customFormat="1" ht="18" customHeight="1">
      <c r="B566" s="71"/>
    </row>
    <row r="567" spans="2:2" s="67" customFormat="1" ht="18" customHeight="1">
      <c r="B567" s="71"/>
    </row>
    <row r="568" spans="2:2" s="67" customFormat="1" ht="18" customHeight="1">
      <c r="B568" s="71"/>
    </row>
    <row r="569" spans="2:2" s="67" customFormat="1" ht="18" customHeight="1">
      <c r="B569" s="71"/>
    </row>
    <row r="570" spans="2:2" s="67" customFormat="1" ht="18" customHeight="1">
      <c r="B570" s="71"/>
    </row>
    <row r="571" spans="2:2" s="67" customFormat="1" ht="18" customHeight="1">
      <c r="B571" s="71"/>
    </row>
    <row r="572" spans="2:2" s="67" customFormat="1" ht="18" customHeight="1">
      <c r="B572" s="71"/>
    </row>
    <row r="573" spans="2:2" s="67" customFormat="1" ht="18" customHeight="1">
      <c r="B573" s="71"/>
    </row>
    <row r="574" spans="2:2" s="67" customFormat="1" ht="18" customHeight="1">
      <c r="B574" s="71"/>
    </row>
    <row r="575" spans="2:2" s="67" customFormat="1" ht="18" customHeight="1">
      <c r="B575" s="71"/>
    </row>
    <row r="576" spans="2:2" s="67" customFormat="1" ht="18" customHeight="1">
      <c r="B576" s="71"/>
    </row>
    <row r="577" spans="2:2" s="67" customFormat="1" ht="18" customHeight="1">
      <c r="B577" s="71"/>
    </row>
    <row r="578" spans="2:2" s="67" customFormat="1" ht="18" customHeight="1">
      <c r="B578" s="71"/>
    </row>
    <row r="579" spans="2:2" s="67" customFormat="1" ht="18" customHeight="1">
      <c r="B579" s="71"/>
    </row>
    <row r="580" spans="2:2" s="67" customFormat="1" ht="18" customHeight="1">
      <c r="B580" s="71"/>
    </row>
    <row r="581" spans="2:2" s="67" customFormat="1" ht="18" customHeight="1">
      <c r="B581" s="71"/>
    </row>
    <row r="582" spans="2:2" s="67" customFormat="1" ht="18" customHeight="1">
      <c r="B582" s="71"/>
    </row>
    <row r="583" spans="2:2" s="67" customFormat="1" ht="18" customHeight="1">
      <c r="B583" s="71"/>
    </row>
    <row r="584" spans="2:2" s="67" customFormat="1" ht="18" customHeight="1">
      <c r="B584" s="71"/>
    </row>
    <row r="585" spans="2:2" s="67" customFormat="1" ht="18" customHeight="1">
      <c r="B585" s="71"/>
    </row>
    <row r="586" spans="2:2" s="67" customFormat="1" ht="18" customHeight="1">
      <c r="B586" s="71"/>
    </row>
    <row r="587" spans="2:2" s="67" customFormat="1" ht="18" customHeight="1">
      <c r="B587" s="71"/>
    </row>
    <row r="588" spans="2:2" s="67" customFormat="1" ht="18" customHeight="1">
      <c r="B588" s="71"/>
    </row>
    <row r="589" spans="2:2" s="67" customFormat="1" ht="18" customHeight="1">
      <c r="B589" s="71"/>
    </row>
    <row r="590" spans="2:2" s="67" customFormat="1" ht="18" customHeight="1">
      <c r="B590" s="71"/>
    </row>
    <row r="591" spans="2:2" s="67" customFormat="1" ht="18" customHeight="1">
      <c r="B591" s="71"/>
    </row>
    <row r="592" spans="2:2" s="67" customFormat="1" ht="18" customHeight="1">
      <c r="B592" s="71"/>
    </row>
    <row r="593" spans="2:2" s="67" customFormat="1" ht="18" customHeight="1">
      <c r="B593" s="71"/>
    </row>
    <row r="594" spans="2:2" s="67" customFormat="1" ht="18" customHeight="1">
      <c r="B594" s="71"/>
    </row>
    <row r="595" spans="2:2" s="67" customFormat="1" ht="18" customHeight="1">
      <c r="B595" s="71"/>
    </row>
    <row r="596" spans="2:2" s="67" customFormat="1" ht="18" customHeight="1">
      <c r="B596" s="71"/>
    </row>
    <row r="597" spans="2:2" s="67" customFormat="1" ht="18" customHeight="1">
      <c r="B597" s="71"/>
    </row>
    <row r="598" spans="2:2" s="67" customFormat="1" ht="18" customHeight="1">
      <c r="B598" s="71"/>
    </row>
    <row r="599" spans="2:2" s="67" customFormat="1" ht="18" customHeight="1">
      <c r="B599" s="71"/>
    </row>
    <row r="600" spans="2:2" s="67" customFormat="1" ht="18" customHeight="1">
      <c r="B600" s="71"/>
    </row>
    <row r="601" spans="2:2" s="67" customFormat="1" ht="18" customHeight="1">
      <c r="B601" s="71"/>
    </row>
    <row r="602" spans="2:2" s="67" customFormat="1" ht="18" customHeight="1">
      <c r="B602" s="71"/>
    </row>
    <row r="603" spans="2:2" s="67" customFormat="1" ht="18" customHeight="1">
      <c r="B603" s="71"/>
    </row>
    <row r="604" spans="2:2" s="67" customFormat="1" ht="18" customHeight="1">
      <c r="B604" s="71"/>
    </row>
    <row r="605" spans="2:2" s="67" customFormat="1" ht="18" customHeight="1">
      <c r="B605" s="71"/>
    </row>
    <row r="606" spans="2:2" s="67" customFormat="1" ht="18" customHeight="1">
      <c r="B606" s="71"/>
    </row>
    <row r="607" spans="2:2" s="67" customFormat="1" ht="18" customHeight="1">
      <c r="B607" s="71"/>
    </row>
    <row r="608" spans="2:2" s="67" customFormat="1" ht="18" customHeight="1">
      <c r="B608" s="71"/>
    </row>
    <row r="609" spans="2:2" s="67" customFormat="1" ht="18" customHeight="1">
      <c r="B609" s="71"/>
    </row>
    <row r="610" spans="2:2" s="67" customFormat="1" ht="18" customHeight="1">
      <c r="B610" s="71"/>
    </row>
    <row r="611" spans="2:2" s="67" customFormat="1" ht="18" customHeight="1">
      <c r="B611" s="71"/>
    </row>
    <row r="612" spans="2:2" s="67" customFormat="1" ht="18" customHeight="1">
      <c r="B612" s="71"/>
    </row>
    <row r="613" spans="2:2" s="67" customFormat="1" ht="18" customHeight="1">
      <c r="B613" s="71"/>
    </row>
    <row r="614" spans="2:2" s="67" customFormat="1" ht="18" customHeight="1">
      <c r="B614" s="71"/>
    </row>
    <row r="615" spans="2:2" s="67" customFormat="1" ht="18" customHeight="1">
      <c r="B615" s="71"/>
    </row>
    <row r="616" spans="2:2" s="67" customFormat="1" ht="18" customHeight="1">
      <c r="B616" s="71"/>
    </row>
    <row r="617" spans="2:2" s="67" customFormat="1" ht="18" customHeight="1">
      <c r="B617" s="71"/>
    </row>
    <row r="618" spans="2:2" s="67" customFormat="1" ht="18" customHeight="1">
      <c r="B618" s="71"/>
    </row>
    <row r="619" spans="2:2" s="67" customFormat="1" ht="18" customHeight="1">
      <c r="B619" s="71"/>
    </row>
    <row r="620" spans="2:2" s="67" customFormat="1" ht="18" customHeight="1">
      <c r="B620" s="71"/>
    </row>
    <row r="621" spans="2:2" s="67" customFormat="1" ht="18" customHeight="1">
      <c r="B621" s="71"/>
    </row>
    <row r="622" spans="2:2" s="67" customFormat="1" ht="18" customHeight="1">
      <c r="B622" s="71"/>
    </row>
    <row r="623" spans="2:2" s="67" customFormat="1" ht="18" customHeight="1">
      <c r="B623" s="71"/>
    </row>
    <row r="624" spans="2:2" s="67" customFormat="1" ht="18" customHeight="1">
      <c r="B624" s="71"/>
    </row>
    <row r="625" spans="2:2" s="67" customFormat="1" ht="18" customHeight="1">
      <c r="B625" s="71"/>
    </row>
    <row r="626" spans="2:2" s="67" customFormat="1" ht="18" customHeight="1">
      <c r="B626" s="71"/>
    </row>
    <row r="627" spans="2:2" s="67" customFormat="1" ht="18" customHeight="1">
      <c r="B627" s="71"/>
    </row>
    <row r="628" spans="2:2" s="67" customFormat="1" ht="18" customHeight="1">
      <c r="B628" s="71"/>
    </row>
    <row r="629" spans="2:2" s="67" customFormat="1" ht="18" customHeight="1">
      <c r="B629" s="71"/>
    </row>
    <row r="630" spans="2:2" s="67" customFormat="1" ht="18" customHeight="1">
      <c r="B630" s="71"/>
    </row>
    <row r="631" spans="2:2" s="67" customFormat="1" ht="18" customHeight="1">
      <c r="B631" s="71"/>
    </row>
    <row r="632" spans="2:2" s="67" customFormat="1" ht="18" customHeight="1">
      <c r="B632" s="71"/>
    </row>
    <row r="633" spans="2:2" s="67" customFormat="1" ht="18" customHeight="1">
      <c r="B633" s="71"/>
    </row>
    <row r="634" spans="2:2" s="67" customFormat="1" ht="18" customHeight="1">
      <c r="B634" s="71"/>
    </row>
    <row r="635" spans="2:2" s="67" customFormat="1" ht="18" customHeight="1">
      <c r="B635" s="71"/>
    </row>
    <row r="636" spans="2:2" s="67" customFormat="1" ht="18" customHeight="1">
      <c r="B636" s="71"/>
    </row>
    <row r="637" spans="2:2" s="67" customFormat="1" ht="18" customHeight="1">
      <c r="B637" s="71"/>
    </row>
    <row r="638" spans="2:2" s="67" customFormat="1" ht="18" customHeight="1">
      <c r="B638" s="71"/>
    </row>
    <row r="639" spans="2:2" s="67" customFormat="1" ht="18" customHeight="1">
      <c r="B639" s="71"/>
    </row>
    <row r="640" spans="2:2" s="67" customFormat="1" ht="18" customHeight="1">
      <c r="B640" s="71"/>
    </row>
    <row r="641" spans="2:2" s="67" customFormat="1" ht="18" customHeight="1">
      <c r="B641" s="71"/>
    </row>
    <row r="642" spans="2:2" s="67" customFormat="1" ht="18" customHeight="1">
      <c r="B642" s="71"/>
    </row>
    <row r="643" spans="2:2" s="67" customFormat="1" ht="18" customHeight="1">
      <c r="B643" s="71"/>
    </row>
    <row r="644" spans="2:2" s="67" customFormat="1" ht="18" customHeight="1">
      <c r="B644" s="71"/>
    </row>
    <row r="645" spans="2:2" s="67" customFormat="1" ht="18" customHeight="1">
      <c r="B645" s="71"/>
    </row>
    <row r="646" spans="2:2" s="67" customFormat="1" ht="18" customHeight="1">
      <c r="B646" s="71"/>
    </row>
    <row r="647" spans="2:2" s="67" customFormat="1" ht="18" customHeight="1">
      <c r="B647" s="71"/>
    </row>
    <row r="648" spans="2:2" s="67" customFormat="1" ht="18" customHeight="1">
      <c r="B648" s="71"/>
    </row>
    <row r="649" spans="2:2" s="67" customFormat="1" ht="18" customHeight="1">
      <c r="B649" s="71"/>
    </row>
    <row r="650" spans="2:2" s="67" customFormat="1" ht="18" customHeight="1">
      <c r="B650" s="71"/>
    </row>
    <row r="651" spans="2:2" s="67" customFormat="1" ht="18" customHeight="1">
      <c r="B651" s="71"/>
    </row>
    <row r="652" spans="2:2" s="67" customFormat="1" ht="18" customHeight="1">
      <c r="B652" s="71"/>
    </row>
    <row r="653" spans="2:2" s="67" customFormat="1" ht="18" customHeight="1">
      <c r="B653" s="71"/>
    </row>
    <row r="654" spans="2:2" s="67" customFormat="1" ht="18" customHeight="1">
      <c r="B654" s="71"/>
    </row>
    <row r="655" spans="2:2" s="67" customFormat="1" ht="18" customHeight="1">
      <c r="B655" s="71"/>
    </row>
    <row r="656" spans="2:2" s="67" customFormat="1" ht="18" customHeight="1">
      <c r="B656" s="71"/>
    </row>
    <row r="657" spans="2:2" s="67" customFormat="1" ht="18" customHeight="1">
      <c r="B657" s="71"/>
    </row>
    <row r="658" spans="2:2" s="67" customFormat="1" ht="18" customHeight="1">
      <c r="B658" s="71"/>
    </row>
    <row r="659" spans="2:2" s="67" customFormat="1" ht="18" customHeight="1">
      <c r="B659" s="71"/>
    </row>
    <row r="660" spans="2:2" s="67" customFormat="1" ht="18" customHeight="1">
      <c r="B660" s="71"/>
    </row>
    <row r="661" spans="2:2" s="67" customFormat="1" ht="18" customHeight="1">
      <c r="B661" s="71"/>
    </row>
    <row r="662" spans="2:2" s="67" customFormat="1" ht="18" customHeight="1">
      <c r="B662" s="71"/>
    </row>
    <row r="663" spans="2:2" s="67" customFormat="1" ht="18" customHeight="1">
      <c r="B663" s="71"/>
    </row>
    <row r="664" spans="2:2" s="67" customFormat="1" ht="18" customHeight="1">
      <c r="B664" s="71"/>
    </row>
    <row r="665" spans="2:2" s="67" customFormat="1" ht="18" customHeight="1">
      <c r="B665" s="71"/>
    </row>
    <row r="666" spans="2:2" s="67" customFormat="1" ht="18" customHeight="1">
      <c r="B666" s="71"/>
    </row>
    <row r="667" spans="2:2" s="67" customFormat="1" ht="18" customHeight="1">
      <c r="B667" s="71"/>
    </row>
    <row r="668" spans="2:2" s="67" customFormat="1" ht="18" customHeight="1">
      <c r="B668" s="71"/>
    </row>
    <row r="669" spans="2:2" s="67" customFormat="1" ht="18" customHeight="1">
      <c r="B669" s="71"/>
    </row>
    <row r="670" spans="2:2" s="67" customFormat="1" ht="18" customHeight="1">
      <c r="B670" s="71"/>
    </row>
    <row r="671" spans="2:2" s="67" customFormat="1" ht="18" customHeight="1">
      <c r="B671" s="71"/>
    </row>
    <row r="672" spans="2:2" s="67" customFormat="1" ht="18" customHeight="1">
      <c r="B672" s="71"/>
    </row>
    <row r="673" spans="2:2" s="67" customFormat="1" ht="18" customHeight="1">
      <c r="B673" s="71"/>
    </row>
    <row r="674" spans="2:2" s="67" customFormat="1" ht="18" customHeight="1">
      <c r="B674" s="71"/>
    </row>
    <row r="675" spans="2:2" s="67" customFormat="1" ht="18" customHeight="1">
      <c r="B675" s="71"/>
    </row>
    <row r="676" spans="2:2" s="67" customFormat="1" ht="18" customHeight="1">
      <c r="B676" s="71"/>
    </row>
    <row r="677" spans="2:2" s="67" customFormat="1" ht="18" customHeight="1">
      <c r="B677" s="71"/>
    </row>
    <row r="678" spans="2:2" s="67" customFormat="1" ht="18" customHeight="1">
      <c r="B678" s="71"/>
    </row>
    <row r="679" spans="2:2" s="67" customFormat="1" ht="18" customHeight="1">
      <c r="B679" s="71"/>
    </row>
    <row r="680" spans="2:2" s="67" customFormat="1" ht="18" customHeight="1">
      <c r="B680" s="71"/>
    </row>
    <row r="681" spans="2:2" s="67" customFormat="1" ht="18" customHeight="1">
      <c r="B681" s="71"/>
    </row>
    <row r="682" spans="2:2" s="67" customFormat="1" ht="18" customHeight="1">
      <c r="B682" s="71"/>
    </row>
    <row r="683" spans="2:2" s="67" customFormat="1" ht="18" customHeight="1">
      <c r="B683" s="71"/>
    </row>
    <row r="684" spans="2:2" s="67" customFormat="1" ht="18" customHeight="1">
      <c r="B684" s="71"/>
    </row>
    <row r="685" spans="2:2" s="67" customFormat="1" ht="18" customHeight="1">
      <c r="B685" s="71"/>
    </row>
    <row r="686" spans="2:2" s="67" customFormat="1" ht="18" customHeight="1">
      <c r="B686" s="71"/>
    </row>
    <row r="687" spans="2:2" s="67" customFormat="1" ht="18" customHeight="1">
      <c r="B687" s="71"/>
    </row>
    <row r="688" spans="2:2" s="67" customFormat="1" ht="18" customHeight="1">
      <c r="B688" s="71"/>
    </row>
    <row r="689" spans="2:2" s="67" customFormat="1" ht="18" customHeight="1">
      <c r="B689" s="71"/>
    </row>
    <row r="690" spans="2:2" s="67" customFormat="1" ht="18" customHeight="1">
      <c r="B690" s="71"/>
    </row>
    <row r="691" spans="2:2" s="67" customFormat="1" ht="18" customHeight="1">
      <c r="B691" s="71"/>
    </row>
    <row r="692" spans="2:2" s="67" customFormat="1" ht="18" customHeight="1">
      <c r="B692" s="71"/>
    </row>
    <row r="693" spans="2:2" s="67" customFormat="1" ht="18" customHeight="1">
      <c r="B693" s="71"/>
    </row>
    <row r="694" spans="2:2" s="67" customFormat="1" ht="18" customHeight="1">
      <c r="B694" s="71"/>
    </row>
    <row r="695" spans="2:2" s="67" customFormat="1" ht="18" customHeight="1">
      <c r="B695" s="71"/>
    </row>
    <row r="696" spans="2:2" s="67" customFormat="1" ht="18" customHeight="1">
      <c r="B696" s="71"/>
    </row>
    <row r="697" spans="2:2" s="67" customFormat="1" ht="18" customHeight="1">
      <c r="B697" s="71"/>
    </row>
    <row r="698" spans="2:2" s="67" customFormat="1" ht="18" customHeight="1">
      <c r="B698" s="71"/>
    </row>
    <row r="699" spans="2:2" s="67" customFormat="1" ht="18" customHeight="1">
      <c r="B699" s="71"/>
    </row>
    <row r="700" spans="2:2" s="67" customFormat="1" ht="18" customHeight="1">
      <c r="B700" s="71"/>
    </row>
    <row r="701" spans="2:2" s="67" customFormat="1" ht="18" customHeight="1">
      <c r="B701" s="71"/>
    </row>
    <row r="702" spans="2:2" s="67" customFormat="1" ht="18" customHeight="1">
      <c r="B702" s="71"/>
    </row>
    <row r="703" spans="2:2" s="67" customFormat="1" ht="18" customHeight="1">
      <c r="B703" s="71"/>
    </row>
    <row r="704" spans="2:2" s="67" customFormat="1" ht="18" customHeight="1">
      <c r="B704" s="71"/>
    </row>
    <row r="705" spans="2:2" s="67" customFormat="1" ht="18" customHeight="1">
      <c r="B705" s="71"/>
    </row>
    <row r="706" spans="2:2" s="67" customFormat="1" ht="18" customHeight="1">
      <c r="B706" s="71"/>
    </row>
    <row r="707" spans="2:2" s="67" customFormat="1" ht="18" customHeight="1">
      <c r="B707" s="71"/>
    </row>
    <row r="708" spans="2:2" s="67" customFormat="1" ht="18" customHeight="1">
      <c r="B708" s="71"/>
    </row>
    <row r="709" spans="2:2" s="67" customFormat="1" ht="18" customHeight="1">
      <c r="B709" s="71"/>
    </row>
    <row r="710" spans="2:2" s="67" customFormat="1" ht="18" customHeight="1">
      <c r="B710" s="71"/>
    </row>
    <row r="711" spans="2:2" s="67" customFormat="1" ht="18" customHeight="1">
      <c r="B711" s="71"/>
    </row>
    <row r="712" spans="2:2" s="67" customFormat="1" ht="18" customHeight="1">
      <c r="B712" s="71"/>
    </row>
    <row r="713" spans="2:2" s="67" customFormat="1" ht="18" customHeight="1">
      <c r="B713" s="71"/>
    </row>
    <row r="714" spans="2:2" s="67" customFormat="1" ht="18" customHeight="1">
      <c r="B714" s="71"/>
    </row>
    <row r="715" spans="2:2" s="67" customFormat="1" ht="18" customHeight="1">
      <c r="B715" s="71"/>
    </row>
    <row r="716" spans="2:2" s="67" customFormat="1" ht="18" customHeight="1">
      <c r="B716" s="71"/>
    </row>
    <row r="717" spans="2:2" s="67" customFormat="1" ht="18" customHeight="1">
      <c r="B717" s="71"/>
    </row>
    <row r="718" spans="2:2" s="67" customFormat="1" ht="18" customHeight="1">
      <c r="B718" s="71"/>
    </row>
    <row r="719" spans="2:2" s="67" customFormat="1" ht="18" customHeight="1">
      <c r="B719" s="71"/>
    </row>
    <row r="720" spans="2:2" s="67" customFormat="1" ht="18" customHeight="1">
      <c r="B720" s="71"/>
    </row>
    <row r="721" spans="2:2" s="67" customFormat="1" ht="18" customHeight="1">
      <c r="B721" s="71"/>
    </row>
    <row r="722" spans="2:2" s="67" customFormat="1" ht="18" customHeight="1">
      <c r="B722" s="71"/>
    </row>
    <row r="723" spans="2:2" s="67" customFormat="1" ht="18" customHeight="1">
      <c r="B723" s="71"/>
    </row>
    <row r="724" spans="2:2" s="67" customFormat="1" ht="18" customHeight="1">
      <c r="B724" s="71"/>
    </row>
    <row r="725" spans="2:2" s="67" customFormat="1" ht="18" customHeight="1">
      <c r="B725" s="71"/>
    </row>
    <row r="726" spans="2:2" s="67" customFormat="1" ht="18" customHeight="1">
      <c r="B726" s="71"/>
    </row>
    <row r="727" spans="2:2" s="67" customFormat="1" ht="18" customHeight="1">
      <c r="B727" s="71"/>
    </row>
    <row r="728" spans="2:2" s="67" customFormat="1" ht="18" customHeight="1">
      <c r="B728" s="71"/>
    </row>
    <row r="729" spans="2:2" s="67" customFormat="1" ht="18" customHeight="1">
      <c r="B729" s="71"/>
    </row>
    <row r="730" spans="2:2" s="67" customFormat="1" ht="18" customHeight="1">
      <c r="B730" s="71"/>
    </row>
    <row r="731" spans="2:2" s="67" customFormat="1" ht="18" customHeight="1">
      <c r="B731" s="71"/>
    </row>
    <row r="732" spans="2:2" s="67" customFormat="1" ht="18" customHeight="1">
      <c r="B732" s="71"/>
    </row>
    <row r="733" spans="2:2" s="67" customFormat="1" ht="18" customHeight="1">
      <c r="B733" s="71"/>
    </row>
    <row r="734" spans="2:2" s="67" customFormat="1" ht="18" customHeight="1">
      <c r="B734" s="71"/>
    </row>
    <row r="735" spans="2:2" s="67" customFormat="1" ht="18" customHeight="1">
      <c r="B735" s="71"/>
    </row>
    <row r="736" spans="2:2" s="67" customFormat="1" ht="18" customHeight="1">
      <c r="B736" s="71"/>
    </row>
    <row r="737" spans="2:2" s="67" customFormat="1" ht="18" customHeight="1">
      <c r="B737" s="71"/>
    </row>
    <row r="738" spans="2:2" s="67" customFormat="1" ht="18" customHeight="1">
      <c r="B738" s="71"/>
    </row>
    <row r="739" spans="2:2" s="67" customFormat="1" ht="18" customHeight="1">
      <c r="B739" s="71"/>
    </row>
    <row r="740" spans="2:2" s="67" customFormat="1" ht="18" customHeight="1">
      <c r="B740" s="71"/>
    </row>
    <row r="741" spans="2:2" s="67" customFormat="1" ht="18" customHeight="1">
      <c r="B741" s="71"/>
    </row>
    <row r="742" spans="2:2" s="67" customFormat="1" ht="18" customHeight="1">
      <c r="B742" s="71"/>
    </row>
    <row r="743" spans="2:2" s="67" customFormat="1" ht="18" customHeight="1">
      <c r="B743" s="71"/>
    </row>
    <row r="744" spans="2:2" s="67" customFormat="1" ht="18" customHeight="1">
      <c r="B744" s="71"/>
    </row>
    <row r="745" spans="2:2" s="67" customFormat="1" ht="18" customHeight="1">
      <c r="B745" s="71"/>
    </row>
    <row r="746" spans="2:2" s="67" customFormat="1" ht="18" customHeight="1">
      <c r="B746" s="71"/>
    </row>
    <row r="747" spans="2:2" s="67" customFormat="1" ht="18" customHeight="1">
      <c r="B747" s="71"/>
    </row>
    <row r="748" spans="2:2" s="67" customFormat="1" ht="18" customHeight="1">
      <c r="B748" s="71"/>
    </row>
    <row r="749" spans="2:2" s="67" customFormat="1" ht="18" customHeight="1">
      <c r="B749" s="71"/>
    </row>
    <row r="750" spans="2:2" s="67" customFormat="1" ht="18" customHeight="1">
      <c r="B750" s="71"/>
    </row>
    <row r="751" spans="2:2" s="67" customFormat="1" ht="18" customHeight="1">
      <c r="B751" s="71"/>
    </row>
    <row r="752" spans="2:2" s="67" customFormat="1" ht="18" customHeight="1">
      <c r="B752" s="71"/>
    </row>
    <row r="753" spans="2:2" s="67" customFormat="1" ht="18" customHeight="1">
      <c r="B753" s="71"/>
    </row>
    <row r="754" spans="2:2" s="67" customFormat="1" ht="18" customHeight="1">
      <c r="B754" s="71"/>
    </row>
    <row r="755" spans="2:2" s="67" customFormat="1" ht="18" customHeight="1">
      <c r="B755" s="71"/>
    </row>
    <row r="756" spans="2:2" s="67" customFormat="1" ht="18" customHeight="1">
      <c r="B756" s="71"/>
    </row>
    <row r="757" spans="2:2" s="67" customFormat="1" ht="18" customHeight="1">
      <c r="B757" s="71"/>
    </row>
    <row r="758" spans="2:2" s="67" customFormat="1" ht="18" customHeight="1">
      <c r="B758" s="71"/>
    </row>
    <row r="759" spans="2:2" s="67" customFormat="1" ht="18" customHeight="1">
      <c r="B759" s="71"/>
    </row>
    <row r="760" spans="2:2" s="67" customFormat="1" ht="18" customHeight="1">
      <c r="B760" s="71"/>
    </row>
    <row r="761" spans="2:2" s="67" customFormat="1" ht="18" customHeight="1">
      <c r="B761" s="71"/>
    </row>
    <row r="762" spans="2:2" s="67" customFormat="1" ht="18" customHeight="1">
      <c r="B762" s="71"/>
    </row>
    <row r="763" spans="2:2" s="67" customFormat="1" ht="18" customHeight="1">
      <c r="B763" s="71"/>
    </row>
    <row r="764" spans="2:2" s="67" customFormat="1" ht="18" customHeight="1">
      <c r="B764" s="71"/>
    </row>
    <row r="765" spans="2:2" s="67" customFormat="1" ht="18" customHeight="1">
      <c r="B765" s="71"/>
    </row>
    <row r="766" spans="2:2" s="67" customFormat="1" ht="18" customHeight="1">
      <c r="B766" s="71"/>
    </row>
    <row r="767" spans="2:2" s="67" customFormat="1" ht="18" customHeight="1">
      <c r="B767" s="71"/>
    </row>
    <row r="768" spans="2:2" s="67" customFormat="1" ht="18" customHeight="1">
      <c r="B768" s="71"/>
    </row>
    <row r="769" spans="2:2" s="67" customFormat="1" ht="18" customHeight="1">
      <c r="B769" s="71"/>
    </row>
    <row r="770" spans="2:2" s="67" customFormat="1" ht="18" customHeight="1">
      <c r="B770" s="71"/>
    </row>
    <row r="771" spans="2:2" s="67" customFormat="1" ht="18" customHeight="1">
      <c r="B771" s="71"/>
    </row>
    <row r="772" spans="2:2" s="67" customFormat="1" ht="18" customHeight="1">
      <c r="B772" s="71"/>
    </row>
    <row r="773" spans="2:2" s="67" customFormat="1" ht="18" customHeight="1">
      <c r="B773" s="71"/>
    </row>
    <row r="774" spans="2:2" s="67" customFormat="1" ht="18" customHeight="1">
      <c r="B774" s="71"/>
    </row>
    <row r="775" spans="2:2" s="67" customFormat="1" ht="18" customHeight="1">
      <c r="B775" s="71"/>
    </row>
    <row r="776" spans="2:2" s="67" customFormat="1" ht="18" customHeight="1">
      <c r="B776" s="71"/>
    </row>
    <row r="777" spans="2:2" s="67" customFormat="1" ht="18" customHeight="1">
      <c r="B777" s="71"/>
    </row>
    <row r="778" spans="2:2" s="67" customFormat="1" ht="18" customHeight="1">
      <c r="B778" s="71"/>
    </row>
    <row r="779" spans="2:2" s="67" customFormat="1" ht="18" customHeight="1">
      <c r="B779" s="71"/>
    </row>
    <row r="780" spans="2:2" s="67" customFormat="1" ht="18" customHeight="1">
      <c r="B780" s="71"/>
    </row>
    <row r="781" spans="2:2" s="67" customFormat="1" ht="18" customHeight="1">
      <c r="B781" s="71"/>
    </row>
    <row r="782" spans="2:2" s="67" customFormat="1" ht="18" customHeight="1">
      <c r="B782" s="71"/>
    </row>
    <row r="783" spans="2:2" s="67" customFormat="1" ht="18" customHeight="1">
      <c r="B783" s="71"/>
    </row>
    <row r="784" spans="2:2" s="67" customFormat="1" ht="18" customHeight="1">
      <c r="B784" s="71"/>
    </row>
    <row r="785" spans="2:2" s="67" customFormat="1" ht="18" customHeight="1">
      <c r="B785" s="71"/>
    </row>
    <row r="786" spans="2:2" s="67" customFormat="1" ht="18" customHeight="1">
      <c r="B786" s="71"/>
    </row>
    <row r="787" spans="2:2" s="67" customFormat="1" ht="18" customHeight="1">
      <c r="B787" s="71"/>
    </row>
    <row r="788" spans="2:2" s="67" customFormat="1" ht="18" customHeight="1">
      <c r="B788" s="71"/>
    </row>
    <row r="789" spans="2:2" s="67" customFormat="1" ht="18" customHeight="1">
      <c r="B789" s="71"/>
    </row>
    <row r="790" spans="2:2" s="67" customFormat="1" ht="18" customHeight="1">
      <c r="B790" s="71"/>
    </row>
    <row r="791" spans="2:2" s="67" customFormat="1" ht="18" customHeight="1">
      <c r="B791" s="71"/>
    </row>
    <row r="792" spans="2:2" s="67" customFormat="1" ht="18" customHeight="1">
      <c r="B792" s="71"/>
    </row>
    <row r="793" spans="2:2" s="67" customFormat="1" ht="18" customHeight="1">
      <c r="B793" s="71"/>
    </row>
    <row r="794" spans="2:2" s="67" customFormat="1" ht="18" customHeight="1">
      <c r="B794" s="71"/>
    </row>
    <row r="795" spans="2:2" s="67" customFormat="1" ht="18" customHeight="1">
      <c r="B795" s="71"/>
    </row>
    <row r="796" spans="2:2" s="67" customFormat="1" ht="18" customHeight="1">
      <c r="B796" s="71"/>
    </row>
    <row r="797" spans="2:2" s="67" customFormat="1" ht="18" customHeight="1">
      <c r="B797" s="71"/>
    </row>
    <row r="798" spans="2:2" s="67" customFormat="1" ht="18" customHeight="1">
      <c r="B798" s="71"/>
    </row>
    <row r="799" spans="2:2" s="67" customFormat="1" ht="18" customHeight="1">
      <c r="B799" s="71"/>
    </row>
    <row r="800" spans="2:2" s="67" customFormat="1" ht="18" customHeight="1">
      <c r="B800" s="71"/>
    </row>
    <row r="801" spans="2:2" s="67" customFormat="1" ht="18" customHeight="1">
      <c r="B801" s="71"/>
    </row>
    <row r="802" spans="2:2" s="67" customFormat="1" ht="18" customHeight="1">
      <c r="B802" s="71"/>
    </row>
    <row r="803" spans="2:2" s="67" customFormat="1" ht="18" customHeight="1">
      <c r="B803" s="71"/>
    </row>
    <row r="804" spans="2:2" s="67" customFormat="1" ht="18" customHeight="1">
      <c r="B804" s="71"/>
    </row>
    <row r="805" spans="2:2" s="67" customFormat="1" ht="18" customHeight="1">
      <c r="B805" s="71"/>
    </row>
    <row r="806" spans="2:2" s="67" customFormat="1" ht="18" customHeight="1">
      <c r="B806" s="71"/>
    </row>
    <row r="807" spans="2:2" s="67" customFormat="1" ht="18" customHeight="1">
      <c r="B807" s="71"/>
    </row>
    <row r="808" spans="2:2" s="67" customFormat="1" ht="18" customHeight="1">
      <c r="B808" s="71"/>
    </row>
    <row r="809" spans="2:2" s="67" customFormat="1" ht="18" customHeight="1">
      <c r="B809" s="71"/>
    </row>
    <row r="810" spans="2:2" s="67" customFormat="1" ht="18" customHeight="1">
      <c r="B810" s="71"/>
    </row>
    <row r="811" spans="2:2" s="67" customFormat="1" ht="18" customHeight="1">
      <c r="B811" s="71"/>
    </row>
    <row r="812" spans="2:2" s="67" customFormat="1" ht="18" customHeight="1">
      <c r="B812" s="71"/>
    </row>
    <row r="813" spans="2:2" s="67" customFormat="1" ht="18" customHeight="1">
      <c r="B813" s="71"/>
    </row>
    <row r="814" spans="2:2" s="67" customFormat="1" ht="18" customHeight="1">
      <c r="B814" s="71"/>
    </row>
    <row r="815" spans="2:2" s="67" customFormat="1" ht="18" customHeight="1">
      <c r="B815" s="71"/>
    </row>
    <row r="816" spans="2:2" s="67" customFormat="1" ht="18" customHeight="1">
      <c r="B816" s="71"/>
    </row>
    <row r="817" spans="2:2" s="67" customFormat="1" ht="18" customHeight="1">
      <c r="B817" s="71"/>
    </row>
    <row r="818" spans="2:2" s="67" customFormat="1" ht="18" customHeight="1">
      <c r="B818" s="71"/>
    </row>
    <row r="819" spans="2:2" s="67" customFormat="1" ht="18" customHeight="1">
      <c r="B819" s="71"/>
    </row>
    <row r="820" spans="2:2" s="67" customFormat="1" ht="18" customHeight="1">
      <c r="B820" s="71"/>
    </row>
    <row r="821" spans="2:2" s="67" customFormat="1" ht="18" customHeight="1">
      <c r="B821" s="71"/>
    </row>
    <row r="822" spans="2:2" s="67" customFormat="1" ht="18" customHeight="1">
      <c r="B822" s="71"/>
    </row>
    <row r="823" spans="2:2" s="67" customFormat="1" ht="18" customHeight="1">
      <c r="B823" s="71"/>
    </row>
    <row r="824" spans="2:2" s="67" customFormat="1" ht="18" customHeight="1">
      <c r="B824" s="71"/>
    </row>
    <row r="825" spans="2:2" s="67" customFormat="1" ht="18" customHeight="1">
      <c r="B825" s="71"/>
    </row>
    <row r="826" spans="2:2" s="67" customFormat="1" ht="18" customHeight="1">
      <c r="B826" s="71"/>
    </row>
    <row r="827" spans="2:2" s="67" customFormat="1" ht="18" customHeight="1">
      <c r="B827" s="71"/>
    </row>
    <row r="828" spans="2:2" s="67" customFormat="1" ht="18" customHeight="1">
      <c r="B828" s="71"/>
    </row>
    <row r="829" spans="2:2" s="67" customFormat="1" ht="18" customHeight="1">
      <c r="B829" s="71"/>
    </row>
    <row r="830" spans="2:2" s="67" customFormat="1" ht="18" customHeight="1">
      <c r="B830" s="71"/>
    </row>
    <row r="831" spans="2:2" s="67" customFormat="1" ht="18" customHeight="1">
      <c r="B831" s="71"/>
    </row>
    <row r="832" spans="2:2" s="67" customFormat="1" ht="18" customHeight="1">
      <c r="B832" s="71"/>
    </row>
    <row r="833" spans="2:2" s="67" customFormat="1" ht="18" customHeight="1">
      <c r="B833" s="71"/>
    </row>
    <row r="834" spans="2:2" s="67" customFormat="1" ht="18" customHeight="1">
      <c r="B834" s="71"/>
    </row>
    <row r="835" spans="2:2" s="67" customFormat="1" ht="18" customHeight="1">
      <c r="B835" s="71"/>
    </row>
    <row r="836" spans="2:2" s="67" customFormat="1" ht="18" customHeight="1">
      <c r="B836" s="71"/>
    </row>
    <row r="837" spans="2:2" s="67" customFormat="1" ht="18" customHeight="1">
      <c r="B837" s="71"/>
    </row>
    <row r="838" spans="2:2" s="67" customFormat="1" ht="18" customHeight="1">
      <c r="B838" s="71"/>
    </row>
    <row r="839" spans="2:2" s="67" customFormat="1" ht="18" customHeight="1">
      <c r="B839" s="71"/>
    </row>
    <row r="840" spans="2:2" s="67" customFormat="1" ht="18" customHeight="1">
      <c r="B840" s="71"/>
    </row>
    <row r="841" spans="2:2" s="67" customFormat="1" ht="18" customHeight="1">
      <c r="B841" s="71"/>
    </row>
    <row r="842" spans="2:2" s="67" customFormat="1" ht="18" customHeight="1">
      <c r="B842" s="71"/>
    </row>
    <row r="843" spans="2:2" s="67" customFormat="1" ht="18" customHeight="1">
      <c r="B843" s="71"/>
    </row>
    <row r="844" spans="2:2" s="67" customFormat="1" ht="18" customHeight="1">
      <c r="B844" s="71"/>
    </row>
    <row r="845" spans="2:2" s="67" customFormat="1" ht="18" customHeight="1">
      <c r="B845" s="71"/>
    </row>
    <row r="846" spans="2:2" s="67" customFormat="1" ht="18" customHeight="1">
      <c r="B846" s="71"/>
    </row>
    <row r="847" spans="2:2" s="67" customFormat="1" ht="18" customHeight="1">
      <c r="B847" s="71"/>
    </row>
    <row r="848" spans="2:2" s="67" customFormat="1" ht="18" customHeight="1">
      <c r="B848" s="71"/>
    </row>
    <row r="849" spans="2:2" s="67" customFormat="1" ht="18" customHeight="1">
      <c r="B849" s="71"/>
    </row>
    <row r="850" spans="2:2" s="67" customFormat="1" ht="18" customHeight="1">
      <c r="B850" s="71"/>
    </row>
    <row r="851" spans="2:2" s="67" customFormat="1" ht="18" customHeight="1">
      <c r="B851" s="71"/>
    </row>
    <row r="852" spans="2:2" s="67" customFormat="1" ht="18" customHeight="1">
      <c r="B852" s="71"/>
    </row>
    <row r="853" spans="2:2" s="67" customFormat="1" ht="18" customHeight="1">
      <c r="B853" s="71"/>
    </row>
    <row r="854" spans="2:2" s="67" customFormat="1" ht="18" customHeight="1">
      <c r="B854" s="71"/>
    </row>
    <row r="855" spans="2:2" s="67" customFormat="1" ht="18" customHeight="1">
      <c r="B855" s="71"/>
    </row>
    <row r="856" spans="2:2" s="67" customFormat="1" ht="18" customHeight="1">
      <c r="B856" s="71"/>
    </row>
    <row r="857" spans="2:2" s="67" customFormat="1" ht="18" customHeight="1">
      <c r="B857" s="71"/>
    </row>
    <row r="858" spans="2:2" s="67" customFormat="1" ht="18" customHeight="1">
      <c r="B858" s="71"/>
    </row>
    <row r="859" spans="2:2" s="67" customFormat="1" ht="18" customHeight="1">
      <c r="B859" s="71"/>
    </row>
    <row r="860" spans="2:2" s="67" customFormat="1" ht="18" customHeight="1">
      <c r="B860" s="71"/>
    </row>
    <row r="861" spans="2:2" s="67" customFormat="1" ht="18" customHeight="1">
      <c r="B861" s="71"/>
    </row>
    <row r="862" spans="2:2" s="67" customFormat="1" ht="18" customHeight="1">
      <c r="B862" s="71"/>
    </row>
    <row r="863" spans="2:2" s="67" customFormat="1" ht="18" customHeight="1">
      <c r="B863" s="71"/>
    </row>
    <row r="864" spans="2:2" s="67" customFormat="1" ht="18" customHeight="1">
      <c r="B864" s="71"/>
    </row>
    <row r="865" spans="2:2" s="67" customFormat="1" ht="18" customHeight="1">
      <c r="B865" s="71"/>
    </row>
    <row r="866" spans="2:2" s="67" customFormat="1" ht="18" customHeight="1">
      <c r="B866" s="71"/>
    </row>
    <row r="867" spans="2:2" s="67" customFormat="1" ht="18" customHeight="1">
      <c r="B867" s="71"/>
    </row>
    <row r="868" spans="2:2" s="67" customFormat="1" ht="18" customHeight="1">
      <c r="B868" s="71"/>
    </row>
    <row r="869" spans="2:2" s="67" customFormat="1" ht="18" customHeight="1">
      <c r="B869" s="71"/>
    </row>
    <row r="870" spans="2:2" s="67" customFormat="1" ht="18" customHeight="1">
      <c r="B870" s="71"/>
    </row>
    <row r="871" spans="2:2" s="67" customFormat="1" ht="18" customHeight="1">
      <c r="B871" s="71"/>
    </row>
    <row r="872" spans="2:2" s="67" customFormat="1" ht="18" customHeight="1">
      <c r="B872" s="71"/>
    </row>
    <row r="873" spans="2:2" s="67" customFormat="1" ht="18" customHeight="1">
      <c r="B873" s="71"/>
    </row>
    <row r="874" spans="2:2" s="67" customFormat="1" ht="18" customHeight="1">
      <c r="B874" s="71"/>
    </row>
    <row r="875" spans="2:2" s="67" customFormat="1" ht="18" customHeight="1">
      <c r="B875" s="71"/>
    </row>
    <row r="876" spans="2:2" s="67" customFormat="1" ht="18" customHeight="1">
      <c r="B876" s="71"/>
    </row>
    <row r="877" spans="2:2" s="67" customFormat="1" ht="18" customHeight="1">
      <c r="B877" s="71"/>
    </row>
    <row r="878" spans="2:2" s="67" customFormat="1" ht="18" customHeight="1">
      <c r="B878" s="71"/>
    </row>
    <row r="879" spans="2:2" s="67" customFormat="1" ht="18" customHeight="1">
      <c r="B879" s="71"/>
    </row>
    <row r="880" spans="2:2" s="67" customFormat="1" ht="18" customHeight="1">
      <c r="B880" s="71"/>
    </row>
    <row r="881" spans="2:2" s="67" customFormat="1" ht="18" customHeight="1">
      <c r="B881" s="71"/>
    </row>
    <row r="882" spans="2:2" s="67" customFormat="1" ht="18" customHeight="1">
      <c r="B882" s="71"/>
    </row>
    <row r="883" spans="2:2" s="67" customFormat="1" ht="18" customHeight="1">
      <c r="B883" s="71"/>
    </row>
    <row r="884" spans="2:2" s="67" customFormat="1" ht="18" customHeight="1">
      <c r="B884" s="71"/>
    </row>
    <row r="885" spans="2:2" s="67" customFormat="1" ht="18" customHeight="1">
      <c r="B885" s="71"/>
    </row>
    <row r="886" spans="2:2" s="67" customFormat="1" ht="18" customHeight="1">
      <c r="B886" s="71"/>
    </row>
    <row r="887" spans="2:2" s="67" customFormat="1" ht="18" customHeight="1">
      <c r="B887" s="71"/>
    </row>
    <row r="888" spans="2:2" s="67" customFormat="1" ht="18" customHeight="1">
      <c r="B888" s="71"/>
    </row>
    <row r="889" spans="2:2" s="67" customFormat="1" ht="18" customHeight="1">
      <c r="B889" s="71"/>
    </row>
    <row r="890" spans="2:2" s="67" customFormat="1" ht="18" customHeight="1">
      <c r="B890" s="71"/>
    </row>
    <row r="891" spans="2:2" s="67" customFormat="1" ht="18" customHeight="1">
      <c r="B891" s="71"/>
    </row>
    <row r="892" spans="2:2" s="67" customFormat="1" ht="18" customHeight="1">
      <c r="B892" s="71"/>
    </row>
    <row r="893" spans="2:2" s="67" customFormat="1" ht="18" customHeight="1">
      <c r="B893" s="71"/>
    </row>
    <row r="894" spans="2:2" s="67" customFormat="1" ht="18" customHeight="1">
      <c r="B894" s="71"/>
    </row>
    <row r="895" spans="2:2" s="67" customFormat="1" ht="18" customHeight="1">
      <c r="B895" s="71"/>
    </row>
    <row r="896" spans="2:2" s="67" customFormat="1" ht="18" customHeight="1">
      <c r="B896" s="71"/>
    </row>
    <row r="897" spans="2:2" s="67" customFormat="1" ht="18" customHeight="1">
      <c r="B897" s="71"/>
    </row>
    <row r="898" spans="2:2" s="67" customFormat="1" ht="18" customHeight="1">
      <c r="B898" s="71"/>
    </row>
    <row r="899" spans="2:2" s="67" customFormat="1" ht="18" customHeight="1">
      <c r="B899" s="71"/>
    </row>
    <row r="900" spans="2:2" s="67" customFormat="1" ht="18" customHeight="1">
      <c r="B900" s="71"/>
    </row>
    <row r="901" spans="2:2" s="67" customFormat="1" ht="18" customHeight="1">
      <c r="B901" s="71"/>
    </row>
    <row r="902" spans="2:2" s="67" customFormat="1" ht="18" customHeight="1">
      <c r="B902" s="71"/>
    </row>
    <row r="903" spans="2:2" s="67" customFormat="1" ht="18" customHeight="1">
      <c r="B903" s="71"/>
    </row>
    <row r="904" spans="2:2" s="67" customFormat="1" ht="18" customHeight="1">
      <c r="B904" s="71"/>
    </row>
    <row r="905" spans="2:2" s="67" customFormat="1" ht="18" customHeight="1">
      <c r="B905" s="71"/>
    </row>
    <row r="906" spans="2:2" s="67" customFormat="1" ht="18" customHeight="1">
      <c r="B906" s="71"/>
    </row>
    <row r="907" spans="2:2" s="67" customFormat="1" ht="18" customHeight="1">
      <c r="B907" s="71"/>
    </row>
    <row r="908" spans="2:2" s="67" customFormat="1" ht="18" customHeight="1">
      <c r="B908" s="71"/>
    </row>
    <row r="909" spans="2:2" s="67" customFormat="1" ht="18" customHeight="1">
      <c r="B909" s="71"/>
    </row>
    <row r="910" spans="2:2" s="67" customFormat="1" ht="18" customHeight="1">
      <c r="B910" s="71"/>
    </row>
    <row r="911" spans="2:2" s="67" customFormat="1" ht="18" customHeight="1">
      <c r="B911" s="71"/>
    </row>
    <row r="912" spans="2:2" s="67" customFormat="1" ht="18" customHeight="1">
      <c r="B912" s="71"/>
    </row>
    <row r="913" spans="2:2" s="67" customFormat="1" ht="18" customHeight="1">
      <c r="B913" s="71"/>
    </row>
    <row r="914" spans="2:2" s="67" customFormat="1" ht="18" customHeight="1">
      <c r="B914" s="71"/>
    </row>
    <row r="915" spans="2:2" s="67" customFormat="1" ht="18" customHeight="1">
      <c r="B915" s="71"/>
    </row>
    <row r="916" spans="2:2" s="67" customFormat="1" ht="18" customHeight="1">
      <c r="B916" s="71"/>
    </row>
    <row r="917" spans="2:2" s="67" customFormat="1" ht="18" customHeight="1">
      <c r="B917" s="71"/>
    </row>
    <row r="918" spans="2:2" s="67" customFormat="1" ht="18" customHeight="1">
      <c r="B918" s="71"/>
    </row>
    <row r="919" spans="2:2" s="67" customFormat="1" ht="18" customHeight="1">
      <c r="B919" s="71"/>
    </row>
    <row r="920" spans="2:2" s="67" customFormat="1" ht="18" customHeight="1">
      <c r="B920" s="71"/>
    </row>
    <row r="921" spans="2:2" s="67" customFormat="1" ht="18" customHeight="1">
      <c r="B921" s="71"/>
    </row>
    <row r="922" spans="2:2" s="67" customFormat="1" ht="18" customHeight="1">
      <c r="B922" s="71"/>
    </row>
    <row r="923" spans="2:2" s="67" customFormat="1" ht="18" customHeight="1">
      <c r="B923" s="71"/>
    </row>
    <row r="924" spans="2:2" s="67" customFormat="1" ht="18" customHeight="1">
      <c r="B924" s="71"/>
    </row>
    <row r="925" spans="2:2" s="67" customFormat="1" ht="18" customHeight="1">
      <c r="B925" s="71"/>
    </row>
    <row r="926" spans="2:2" s="67" customFormat="1" ht="18" customHeight="1">
      <c r="B926" s="71"/>
    </row>
    <row r="927" spans="2:2" s="67" customFormat="1" ht="18" customHeight="1">
      <c r="B927" s="71"/>
    </row>
    <row r="928" spans="2:2" s="67" customFormat="1" ht="18" customHeight="1">
      <c r="B928" s="71"/>
    </row>
    <row r="929" spans="2:2" s="67" customFormat="1" ht="18" customHeight="1">
      <c r="B929" s="71"/>
    </row>
    <row r="930" spans="2:2" s="67" customFormat="1" ht="18" customHeight="1">
      <c r="B930" s="71"/>
    </row>
    <row r="931" spans="2:2" s="67" customFormat="1" ht="18" customHeight="1">
      <c r="B931" s="71"/>
    </row>
    <row r="932" spans="2:2" s="67" customFormat="1" ht="18" customHeight="1">
      <c r="B932" s="71"/>
    </row>
    <row r="933" spans="2:2" s="67" customFormat="1" ht="18" customHeight="1">
      <c r="B933" s="71"/>
    </row>
    <row r="934" spans="2:2" s="67" customFormat="1" ht="18" customHeight="1">
      <c r="B934" s="71"/>
    </row>
    <row r="935" spans="2:2" s="67" customFormat="1" ht="18" customHeight="1">
      <c r="B935" s="71"/>
    </row>
    <row r="936" spans="2:2" s="67" customFormat="1" ht="18" customHeight="1">
      <c r="B936" s="71"/>
    </row>
    <row r="937" spans="2:2" s="67" customFormat="1" ht="18" customHeight="1">
      <c r="B937" s="71"/>
    </row>
    <row r="938" spans="2:2" s="67" customFormat="1" ht="18" customHeight="1">
      <c r="B938" s="71"/>
    </row>
    <row r="939" spans="2:2" s="67" customFormat="1" ht="18" customHeight="1">
      <c r="B939" s="71"/>
    </row>
    <row r="940" spans="2:2" s="67" customFormat="1" ht="18" customHeight="1">
      <c r="B940" s="71"/>
    </row>
    <row r="941" spans="2:2" s="67" customFormat="1" ht="18" customHeight="1">
      <c r="B941" s="71"/>
    </row>
    <row r="942" spans="2:2" s="67" customFormat="1" ht="18" customHeight="1">
      <c r="B942" s="71"/>
    </row>
    <row r="943" spans="2:2" s="67" customFormat="1" ht="18" customHeight="1">
      <c r="B943" s="71"/>
    </row>
    <row r="944" spans="2:2" s="67" customFormat="1" ht="18" customHeight="1">
      <c r="B944" s="71"/>
    </row>
    <row r="945" spans="2:2" s="67" customFormat="1" ht="18" customHeight="1">
      <c r="B945" s="71"/>
    </row>
    <row r="946" spans="2:2" s="67" customFormat="1" ht="18" customHeight="1">
      <c r="B946" s="71"/>
    </row>
    <row r="947" spans="2:2" s="67" customFormat="1" ht="18" customHeight="1">
      <c r="B947" s="71"/>
    </row>
    <row r="948" spans="2:2" s="67" customFormat="1" ht="18" customHeight="1">
      <c r="B948" s="71"/>
    </row>
    <row r="949" spans="2:2" s="67" customFormat="1" ht="18" customHeight="1">
      <c r="B949" s="71"/>
    </row>
    <row r="950" spans="2:2" s="67" customFormat="1" ht="18" customHeight="1">
      <c r="B950" s="71"/>
    </row>
    <row r="951" spans="2:2" s="67" customFormat="1" ht="18" customHeight="1">
      <c r="B951" s="71"/>
    </row>
    <row r="952" spans="2:2" s="67" customFormat="1" ht="18" customHeight="1">
      <c r="B952" s="71"/>
    </row>
    <row r="953" spans="2:2" s="67" customFormat="1" ht="18" customHeight="1">
      <c r="B953" s="71"/>
    </row>
    <row r="954" spans="2:2" s="67" customFormat="1" ht="18" customHeight="1">
      <c r="B954" s="71"/>
    </row>
    <row r="955" spans="2:2" s="67" customFormat="1" ht="18" customHeight="1">
      <c r="B955" s="71"/>
    </row>
    <row r="956" spans="2:2" s="67" customFormat="1" ht="18" customHeight="1">
      <c r="B956" s="71"/>
    </row>
    <row r="957" spans="2:2" s="67" customFormat="1" ht="18" customHeight="1">
      <c r="B957" s="71"/>
    </row>
    <row r="958" spans="2:2" s="67" customFormat="1" ht="18" customHeight="1">
      <c r="B958" s="71"/>
    </row>
    <row r="959" spans="2:2" s="67" customFormat="1" ht="18" customHeight="1">
      <c r="B959" s="71"/>
    </row>
    <row r="960" spans="2:2" s="67" customFormat="1" ht="18" customHeight="1">
      <c r="B960" s="71"/>
    </row>
    <row r="961" spans="2:2" s="67" customFormat="1" ht="18" customHeight="1">
      <c r="B961" s="71"/>
    </row>
    <row r="962" spans="2:2" s="67" customFormat="1" ht="18" customHeight="1">
      <c r="B962" s="71"/>
    </row>
    <row r="963" spans="2:2" s="67" customFormat="1" ht="18" customHeight="1">
      <c r="B963" s="71"/>
    </row>
    <row r="964" spans="2:2" s="67" customFormat="1" ht="18" customHeight="1">
      <c r="B964" s="71"/>
    </row>
    <row r="965" spans="2:2" s="67" customFormat="1" ht="18" customHeight="1">
      <c r="B965" s="71"/>
    </row>
    <row r="966" spans="2:2" s="67" customFormat="1" ht="18" customHeight="1">
      <c r="B966" s="71"/>
    </row>
    <row r="967" spans="2:2" s="67" customFormat="1" ht="18" customHeight="1">
      <c r="B967" s="71"/>
    </row>
    <row r="968" spans="2:2" s="67" customFormat="1" ht="18" customHeight="1">
      <c r="B968" s="71"/>
    </row>
    <row r="969" spans="2:2" s="67" customFormat="1" ht="18" customHeight="1">
      <c r="B969" s="71"/>
    </row>
    <row r="970" spans="2:2" s="67" customFormat="1" ht="18" customHeight="1">
      <c r="B970" s="71"/>
    </row>
    <row r="971" spans="2:2" s="67" customFormat="1" ht="18" customHeight="1">
      <c r="B971" s="71"/>
    </row>
    <row r="972" spans="2:2" s="67" customFormat="1" ht="18" customHeight="1">
      <c r="B972" s="71"/>
    </row>
    <row r="973" spans="2:2" s="67" customFormat="1" ht="18" customHeight="1">
      <c r="B973" s="71"/>
    </row>
    <row r="974" spans="2:2" s="67" customFormat="1" ht="18" customHeight="1">
      <c r="B974" s="71"/>
    </row>
    <row r="975" spans="2:2" s="67" customFormat="1" ht="18" customHeight="1">
      <c r="B975" s="71"/>
    </row>
    <row r="976" spans="2:2" s="67" customFormat="1" ht="18" customHeight="1">
      <c r="B976" s="71"/>
    </row>
    <row r="977" spans="2:2" s="67" customFormat="1" ht="18" customHeight="1">
      <c r="B977" s="71"/>
    </row>
    <row r="978" spans="2:2" s="67" customFormat="1" ht="18" customHeight="1">
      <c r="B978" s="71"/>
    </row>
    <row r="979" spans="2:2" s="67" customFormat="1" ht="18" customHeight="1">
      <c r="B979" s="71"/>
    </row>
    <row r="980" spans="2:2" s="67" customFormat="1" ht="18" customHeight="1">
      <c r="B980" s="71"/>
    </row>
    <row r="981" spans="2:2" s="67" customFormat="1" ht="18" customHeight="1">
      <c r="B981" s="71"/>
    </row>
    <row r="982" spans="2:2" s="67" customFormat="1" ht="18" customHeight="1">
      <c r="B982" s="71"/>
    </row>
    <row r="983" spans="2:2" s="67" customFormat="1" ht="18" customHeight="1">
      <c r="B983" s="71"/>
    </row>
    <row r="984" spans="2:2" s="67" customFormat="1" ht="18" customHeight="1">
      <c r="B984" s="71"/>
    </row>
    <row r="985" spans="2:2" s="67" customFormat="1" ht="18" customHeight="1">
      <c r="B985" s="71"/>
    </row>
    <row r="986" spans="2:2" s="67" customFormat="1" ht="18" customHeight="1">
      <c r="B986" s="71"/>
    </row>
    <row r="987" spans="2:2" s="67" customFormat="1" ht="18" customHeight="1">
      <c r="B987" s="71"/>
    </row>
    <row r="988" spans="2:2" s="67" customFormat="1" ht="18" customHeight="1">
      <c r="B988" s="71"/>
    </row>
    <row r="989" spans="2:2" s="67" customFormat="1" ht="18" customHeight="1">
      <c r="B989" s="71"/>
    </row>
    <row r="990" spans="2:2" s="67" customFormat="1" ht="18" customHeight="1">
      <c r="B990" s="71"/>
    </row>
    <row r="991" spans="2:2" s="67" customFormat="1" ht="18" customHeight="1">
      <c r="B991" s="71"/>
    </row>
    <row r="992" spans="2:2" s="67" customFormat="1" ht="18" customHeight="1">
      <c r="B992" s="71"/>
    </row>
    <row r="993" spans="2:2" s="67" customFormat="1" ht="18" customHeight="1">
      <c r="B993" s="71"/>
    </row>
    <row r="994" spans="2:2" s="67" customFormat="1" ht="18" customHeight="1">
      <c r="B994" s="71"/>
    </row>
    <row r="995" spans="2:2" s="67" customFormat="1" ht="18" customHeight="1">
      <c r="B995" s="71"/>
    </row>
    <row r="996" spans="2:2" s="67" customFormat="1" ht="18" customHeight="1">
      <c r="B996" s="71"/>
    </row>
    <row r="997" spans="2:2" s="67" customFormat="1" ht="18" customHeight="1">
      <c r="B997" s="71"/>
    </row>
    <row r="998" spans="2:2" s="67" customFormat="1" ht="18" customHeight="1">
      <c r="B998" s="71"/>
    </row>
    <row r="999" spans="2:2" s="67" customFormat="1" ht="18" customHeight="1">
      <c r="B999" s="71"/>
    </row>
    <row r="1000" spans="2:2" s="67" customFormat="1" ht="18" customHeight="1">
      <c r="B1000" s="71"/>
    </row>
    <row r="1001" spans="2:2" s="67" customFormat="1" ht="18" customHeight="1">
      <c r="B1001" s="71"/>
    </row>
    <row r="1002" spans="2:2" s="67" customFormat="1" ht="18" customHeight="1">
      <c r="B1002" s="71"/>
    </row>
    <row r="1003" spans="2:2" s="67" customFormat="1" ht="18" customHeight="1">
      <c r="B1003" s="71"/>
    </row>
    <row r="1004" spans="2:2" s="67" customFormat="1" ht="18" customHeight="1">
      <c r="B1004" s="71"/>
    </row>
    <row r="1005" spans="2:2" s="67" customFormat="1" ht="18" customHeight="1">
      <c r="B1005" s="71"/>
    </row>
    <row r="1006" spans="2:2" s="67" customFormat="1" ht="18" customHeight="1">
      <c r="B1006" s="71"/>
    </row>
    <row r="1007" spans="2:2" s="67" customFormat="1" ht="18" customHeight="1">
      <c r="B1007" s="71"/>
    </row>
    <row r="1008" spans="2:2" s="67" customFormat="1" ht="18" customHeight="1">
      <c r="B1008" s="71"/>
    </row>
    <row r="1009" spans="2:2" s="67" customFormat="1" ht="18" customHeight="1">
      <c r="B1009" s="71"/>
    </row>
    <row r="1010" spans="2:2" s="67" customFormat="1" ht="18" customHeight="1">
      <c r="B1010" s="71"/>
    </row>
    <row r="1011" spans="2:2" s="67" customFormat="1" ht="18" customHeight="1">
      <c r="B1011" s="71"/>
    </row>
    <row r="1012" spans="2:2" s="67" customFormat="1" ht="18" customHeight="1">
      <c r="B1012" s="71"/>
    </row>
    <row r="1013" spans="2:2" s="67" customFormat="1" ht="18" customHeight="1">
      <c r="B1013" s="71"/>
    </row>
    <row r="1014" spans="2:2" s="67" customFormat="1" ht="18" customHeight="1">
      <c r="B1014" s="71"/>
    </row>
    <row r="1015" spans="2:2" s="67" customFormat="1" ht="18" customHeight="1">
      <c r="B1015" s="71"/>
    </row>
    <row r="1016" spans="2:2" s="67" customFormat="1" ht="18" customHeight="1">
      <c r="B1016" s="71"/>
    </row>
    <row r="1017" spans="2:2" s="67" customFormat="1" ht="18" customHeight="1">
      <c r="B1017" s="71"/>
    </row>
    <row r="1018" spans="2:2" s="67" customFormat="1" ht="18" customHeight="1">
      <c r="B1018" s="71"/>
    </row>
    <row r="1019" spans="2:2" s="67" customFormat="1" ht="18" customHeight="1">
      <c r="B1019" s="71"/>
    </row>
    <row r="1020" spans="2:2" s="67" customFormat="1" ht="18" customHeight="1">
      <c r="B1020" s="71"/>
    </row>
    <row r="1021" spans="2:2" s="67" customFormat="1" ht="18" customHeight="1">
      <c r="B1021" s="71"/>
    </row>
    <row r="1022" spans="2:2" s="67" customFormat="1" ht="18" customHeight="1">
      <c r="B1022" s="71"/>
    </row>
    <row r="1023" spans="2:2" s="67" customFormat="1" ht="18" customHeight="1">
      <c r="B1023" s="71"/>
    </row>
    <row r="1024" spans="2:2" s="67" customFormat="1" ht="18" customHeight="1">
      <c r="B1024" s="71"/>
    </row>
    <row r="1025" spans="2:2" s="67" customFormat="1" ht="18" customHeight="1">
      <c r="B1025" s="71"/>
    </row>
    <row r="1026" spans="2:2" s="67" customFormat="1" ht="18" customHeight="1">
      <c r="B1026" s="71"/>
    </row>
    <row r="1027" spans="2:2" s="67" customFormat="1" ht="18" customHeight="1">
      <c r="B1027" s="71"/>
    </row>
    <row r="1028" spans="2:2" s="67" customFormat="1" ht="18" customHeight="1">
      <c r="B1028" s="71"/>
    </row>
    <row r="1029" spans="2:2" s="67" customFormat="1" ht="18" customHeight="1">
      <c r="B1029" s="71"/>
    </row>
    <row r="1030" spans="2:2" s="67" customFormat="1" ht="18" customHeight="1">
      <c r="B1030" s="71"/>
    </row>
    <row r="1031" spans="2:2" s="67" customFormat="1" ht="18" customHeight="1">
      <c r="B1031" s="71"/>
    </row>
    <row r="1032" spans="2:2" s="67" customFormat="1" ht="18" customHeight="1">
      <c r="B1032" s="71"/>
    </row>
    <row r="1033" spans="2:2" s="67" customFormat="1" ht="18" customHeight="1">
      <c r="B1033" s="71"/>
    </row>
    <row r="1034" spans="2:2" s="67" customFormat="1" ht="18" customHeight="1">
      <c r="B1034" s="71"/>
    </row>
    <row r="1035" spans="2:2" s="67" customFormat="1" ht="18" customHeight="1">
      <c r="B1035" s="71"/>
    </row>
    <row r="1036" spans="2:2" s="67" customFormat="1" ht="18" customHeight="1">
      <c r="B1036" s="71"/>
    </row>
    <row r="1037" spans="2:2" s="67" customFormat="1" ht="18" customHeight="1">
      <c r="B1037" s="71"/>
    </row>
    <row r="1038" spans="2:2" s="67" customFormat="1" ht="18" customHeight="1">
      <c r="B1038" s="71"/>
    </row>
    <row r="1039" spans="2:2" s="67" customFormat="1" ht="18" customHeight="1">
      <c r="B1039" s="71"/>
    </row>
    <row r="1040" spans="2:2" s="67" customFormat="1" ht="18" customHeight="1">
      <c r="B1040" s="71"/>
    </row>
    <row r="1041" spans="2:2" s="67" customFormat="1" ht="18" customHeight="1">
      <c r="B1041" s="71"/>
    </row>
    <row r="1042" spans="2:2" s="67" customFormat="1" ht="18" customHeight="1">
      <c r="B1042" s="71"/>
    </row>
    <row r="1043" spans="2:2" s="67" customFormat="1" ht="18" customHeight="1">
      <c r="B1043" s="71"/>
    </row>
    <row r="1044" spans="2:2" s="67" customFormat="1" ht="18" customHeight="1">
      <c r="B1044" s="71"/>
    </row>
    <row r="1045" spans="2:2" s="67" customFormat="1" ht="18" customHeight="1">
      <c r="B1045" s="71"/>
    </row>
    <row r="1046" spans="2:2" s="67" customFormat="1" ht="18" customHeight="1">
      <c r="B1046" s="71"/>
    </row>
    <row r="1047" spans="2:2" s="67" customFormat="1" ht="18" customHeight="1">
      <c r="B1047" s="71"/>
    </row>
    <row r="1048" spans="2:2" s="67" customFormat="1" ht="18" customHeight="1">
      <c r="B1048" s="71"/>
    </row>
    <row r="1049" spans="2:2" s="67" customFormat="1" ht="18" customHeight="1">
      <c r="B1049" s="71"/>
    </row>
    <row r="1050" spans="2:2" s="67" customFormat="1" ht="18" customHeight="1">
      <c r="B1050" s="71"/>
    </row>
    <row r="1051" spans="2:2" s="67" customFormat="1" ht="18" customHeight="1">
      <c r="B1051" s="71"/>
    </row>
    <row r="1052" spans="2:2" s="67" customFormat="1" ht="18" customHeight="1">
      <c r="B1052" s="71"/>
    </row>
    <row r="1053" spans="2:2" s="67" customFormat="1" ht="18" customHeight="1">
      <c r="B1053" s="71"/>
    </row>
    <row r="1054" spans="2:2" s="67" customFormat="1" ht="18" customHeight="1">
      <c r="B1054" s="71"/>
    </row>
    <row r="1055" spans="2:2" s="67" customFormat="1" ht="18" customHeight="1">
      <c r="B1055" s="71"/>
    </row>
    <row r="1056" spans="2:2" s="67" customFormat="1" ht="18" customHeight="1">
      <c r="B1056" s="71"/>
    </row>
    <row r="1057" spans="2:2" s="67" customFormat="1" ht="18" customHeight="1">
      <c r="B1057" s="71"/>
    </row>
    <row r="1058" spans="2:2" s="67" customFormat="1" ht="18" customHeight="1">
      <c r="B1058" s="71"/>
    </row>
    <row r="1059" spans="2:2" s="67" customFormat="1" ht="18" customHeight="1">
      <c r="B1059" s="71"/>
    </row>
    <row r="1060" spans="2:2" s="67" customFormat="1" ht="18" customHeight="1">
      <c r="B1060" s="71"/>
    </row>
    <row r="1061" spans="2:2" s="67" customFormat="1" ht="18" customHeight="1">
      <c r="B1061" s="71"/>
    </row>
    <row r="1062" spans="2:2" s="67" customFormat="1" ht="18" customHeight="1">
      <c r="B1062" s="71"/>
    </row>
    <row r="1063" spans="2:2" s="67" customFormat="1" ht="18" customHeight="1">
      <c r="B1063" s="71"/>
    </row>
    <row r="1064" spans="2:2" s="67" customFormat="1" ht="18" customHeight="1">
      <c r="B1064" s="71"/>
    </row>
    <row r="1065" spans="2:2" s="67" customFormat="1" ht="18" customHeight="1">
      <c r="B1065" s="71"/>
    </row>
    <row r="1066" spans="2:2" s="67" customFormat="1" ht="18" customHeight="1">
      <c r="B1066" s="71"/>
    </row>
    <row r="1067" spans="2:2" s="67" customFormat="1" ht="18" customHeight="1">
      <c r="B1067" s="71"/>
    </row>
    <row r="1068" spans="2:2" s="67" customFormat="1" ht="18" customHeight="1">
      <c r="B1068" s="71"/>
    </row>
    <row r="1069" spans="2:2" s="67" customFormat="1" ht="18" customHeight="1">
      <c r="B1069" s="71"/>
    </row>
    <row r="1070" spans="2:2" s="67" customFormat="1" ht="18" customHeight="1">
      <c r="B1070" s="71"/>
    </row>
    <row r="1071" spans="2:2" s="67" customFormat="1" ht="18" customHeight="1">
      <c r="B1071" s="71"/>
    </row>
    <row r="1072" spans="2:2" s="67" customFormat="1" ht="18" customHeight="1">
      <c r="B1072" s="71"/>
    </row>
    <row r="1073" spans="2:2" s="67" customFormat="1" ht="18" customHeight="1">
      <c r="B1073" s="71"/>
    </row>
    <row r="1074" spans="2:2" s="67" customFormat="1" ht="18" customHeight="1">
      <c r="B1074" s="71"/>
    </row>
    <row r="1075" spans="2:2" s="67" customFormat="1" ht="18" customHeight="1">
      <c r="B1075" s="71"/>
    </row>
    <row r="1076" spans="2:2" s="67" customFormat="1" ht="18" customHeight="1">
      <c r="B1076" s="71"/>
    </row>
    <row r="1077" spans="2:2" s="67" customFormat="1" ht="18" customHeight="1">
      <c r="B1077" s="71"/>
    </row>
    <row r="1078" spans="2:2" s="67" customFormat="1" ht="18" customHeight="1">
      <c r="B1078" s="71"/>
    </row>
    <row r="1079" spans="2:2" s="67" customFormat="1" ht="18" customHeight="1">
      <c r="B1079" s="71"/>
    </row>
    <row r="1080" spans="2:2" s="67" customFormat="1" ht="18" customHeight="1">
      <c r="B1080" s="71"/>
    </row>
    <row r="1081" spans="2:2" s="67" customFormat="1" ht="18" customHeight="1">
      <c r="B1081" s="71"/>
    </row>
    <row r="1082" spans="2:2" s="67" customFormat="1" ht="18" customHeight="1">
      <c r="B1082" s="71"/>
    </row>
    <row r="1083" spans="2:2" s="67" customFormat="1" ht="18" customHeight="1">
      <c r="B1083" s="71"/>
    </row>
    <row r="1084" spans="2:2" s="67" customFormat="1" ht="18" customHeight="1">
      <c r="B1084" s="71"/>
    </row>
    <row r="1085" spans="2:2" s="67" customFormat="1" ht="18" customHeight="1">
      <c r="B1085" s="71"/>
    </row>
    <row r="1086" spans="2:2" s="67" customFormat="1" ht="18" customHeight="1">
      <c r="B1086" s="71"/>
    </row>
    <row r="1087" spans="2:2" s="67" customFormat="1" ht="18" customHeight="1">
      <c r="B1087" s="71"/>
    </row>
    <row r="1088" spans="2:2" s="67" customFormat="1" ht="18" customHeight="1">
      <c r="B1088" s="71"/>
    </row>
    <row r="1089" spans="2:2" s="67" customFormat="1" ht="18" customHeight="1">
      <c r="B1089" s="71"/>
    </row>
    <row r="1090" spans="2:2" s="67" customFormat="1" ht="18" customHeight="1">
      <c r="B1090" s="71"/>
    </row>
    <row r="1091" spans="2:2" s="67" customFormat="1" ht="18" customHeight="1">
      <c r="B1091" s="71"/>
    </row>
    <row r="1092" spans="2:2" s="67" customFormat="1" ht="18" customHeight="1">
      <c r="B1092" s="71"/>
    </row>
    <row r="1093" spans="2:2" s="67" customFormat="1" ht="18" customHeight="1">
      <c r="B1093" s="71"/>
    </row>
    <row r="1094" spans="2:2" s="67" customFormat="1" ht="18" customHeight="1">
      <c r="B1094" s="71"/>
    </row>
    <row r="1095" spans="2:2" s="67" customFormat="1" ht="18" customHeight="1">
      <c r="B1095" s="71"/>
    </row>
    <row r="1096" spans="2:2" s="67" customFormat="1" ht="18" customHeight="1">
      <c r="B1096" s="71"/>
    </row>
    <row r="1097" spans="2:2" s="67" customFormat="1" ht="18" customHeight="1">
      <c r="B1097" s="71"/>
    </row>
    <row r="1098" spans="2:2" s="67" customFormat="1" ht="18" customHeight="1">
      <c r="B1098" s="71"/>
    </row>
    <row r="1099" spans="2:2" s="67" customFormat="1" ht="18" customHeight="1">
      <c r="B1099" s="71"/>
    </row>
    <row r="1100" spans="2:2" s="67" customFormat="1" ht="18" customHeight="1">
      <c r="B1100" s="71"/>
    </row>
    <row r="1101" spans="2:2" s="67" customFormat="1" ht="18" customHeight="1">
      <c r="B1101" s="71"/>
    </row>
    <row r="1102" spans="2:2" s="67" customFormat="1" ht="18" customHeight="1">
      <c r="B1102" s="71"/>
    </row>
    <row r="1103" spans="2:2" s="67" customFormat="1" ht="18" customHeight="1">
      <c r="B1103" s="71"/>
    </row>
    <row r="1104" spans="2:2" s="67" customFormat="1" ht="18" customHeight="1">
      <c r="B1104" s="71"/>
    </row>
    <row r="1105" spans="2:2" s="67" customFormat="1" ht="18" customHeight="1">
      <c r="B1105" s="71"/>
    </row>
    <row r="1106" spans="2:2" s="67" customFormat="1" ht="18" customHeight="1">
      <c r="B1106" s="71"/>
    </row>
    <row r="1107" spans="2:2" s="67" customFormat="1" ht="18" customHeight="1">
      <c r="B1107" s="71"/>
    </row>
    <row r="1108" spans="2:2" s="67" customFormat="1" ht="18" customHeight="1">
      <c r="B1108" s="71"/>
    </row>
    <row r="1109" spans="2:2" s="67" customFormat="1" ht="18" customHeight="1">
      <c r="B1109" s="71"/>
    </row>
    <row r="1110" spans="2:2" s="67" customFormat="1" ht="18" customHeight="1">
      <c r="B1110" s="71"/>
    </row>
    <row r="1111" spans="2:2" s="67" customFormat="1" ht="18" customHeight="1">
      <c r="B1111" s="71"/>
    </row>
    <row r="1112" spans="2:2" s="67" customFormat="1" ht="18" customHeight="1">
      <c r="B1112" s="71"/>
    </row>
    <row r="1113" spans="2:2" s="67" customFormat="1" ht="18" customHeight="1">
      <c r="B1113" s="71"/>
    </row>
    <row r="1114" spans="2:2" s="67" customFormat="1" ht="18" customHeight="1">
      <c r="B1114" s="71"/>
    </row>
    <row r="1115" spans="2:2" s="67" customFormat="1" ht="18" customHeight="1">
      <c r="B1115" s="71"/>
    </row>
    <row r="1116" spans="2:2" s="67" customFormat="1" ht="18" customHeight="1">
      <c r="B1116" s="71"/>
    </row>
    <row r="1117" spans="2:2" s="67" customFormat="1" ht="18" customHeight="1">
      <c r="B1117" s="71"/>
    </row>
    <row r="1118" spans="2:2" s="67" customFormat="1" ht="18" customHeight="1">
      <c r="B1118" s="71"/>
    </row>
    <row r="1119" spans="2:2" s="67" customFormat="1" ht="18" customHeight="1">
      <c r="B1119" s="71"/>
    </row>
    <row r="1120" spans="2:2" s="67" customFormat="1" ht="18" customHeight="1">
      <c r="B1120" s="71"/>
    </row>
    <row r="1121" spans="2:2" s="67" customFormat="1" ht="18" customHeight="1">
      <c r="B1121" s="71"/>
    </row>
    <row r="1122" spans="2:2" s="67" customFormat="1" ht="18" customHeight="1">
      <c r="B1122" s="71"/>
    </row>
    <row r="1123" spans="2:2" s="67" customFormat="1" ht="18" customHeight="1">
      <c r="B1123" s="71"/>
    </row>
    <row r="1124" spans="2:2" s="67" customFormat="1" ht="18" customHeight="1">
      <c r="B1124" s="71"/>
    </row>
    <row r="1125" spans="2:2" s="67" customFormat="1" ht="18" customHeight="1">
      <c r="B1125" s="71"/>
    </row>
    <row r="1126" spans="2:2" s="67" customFormat="1" ht="18" customHeight="1">
      <c r="B1126" s="71"/>
    </row>
    <row r="1127" spans="2:2" s="67" customFormat="1" ht="18" customHeight="1">
      <c r="B1127" s="71"/>
    </row>
    <row r="1128" spans="2:2" s="67" customFormat="1" ht="18" customHeight="1">
      <c r="B1128" s="71"/>
    </row>
    <row r="1129" spans="2:2" s="67" customFormat="1" ht="18" customHeight="1">
      <c r="B1129" s="71"/>
    </row>
    <row r="1130" spans="2:2" s="67" customFormat="1" ht="18" customHeight="1">
      <c r="B1130" s="71"/>
    </row>
    <row r="1131" spans="2:2" s="67" customFormat="1" ht="18" customHeight="1">
      <c r="B1131" s="71"/>
    </row>
    <row r="1132" spans="2:2" s="67" customFormat="1" ht="18" customHeight="1">
      <c r="B1132" s="71"/>
    </row>
    <row r="1133" spans="2:2" s="67" customFormat="1" ht="18" customHeight="1">
      <c r="B1133" s="71"/>
    </row>
    <row r="1134" spans="2:2" s="67" customFormat="1" ht="18" customHeight="1">
      <c r="B1134" s="71"/>
    </row>
    <row r="1135" spans="2:2" s="67" customFormat="1" ht="18" customHeight="1">
      <c r="B1135" s="71"/>
    </row>
    <row r="1136" spans="2:2" s="67" customFormat="1" ht="18" customHeight="1">
      <c r="B1136" s="71"/>
    </row>
    <row r="1137" spans="2:2" s="67" customFormat="1" ht="18" customHeight="1">
      <c r="B1137" s="71"/>
    </row>
    <row r="1138" spans="2:2" s="67" customFormat="1" ht="18" customHeight="1">
      <c r="B1138" s="71"/>
    </row>
    <row r="1139" spans="2:2" s="67" customFormat="1" ht="18" customHeight="1">
      <c r="B1139" s="71"/>
    </row>
    <row r="1140" spans="2:2" s="67" customFormat="1" ht="18" customHeight="1">
      <c r="B1140" s="71"/>
    </row>
    <row r="1141" spans="2:2" s="67" customFormat="1" ht="18" customHeight="1">
      <c r="B1141" s="71"/>
    </row>
    <row r="1142" spans="2:2" s="67" customFormat="1" ht="18" customHeight="1">
      <c r="B1142" s="71"/>
    </row>
    <row r="1143" spans="2:2" s="67" customFormat="1" ht="18" customHeight="1">
      <c r="B1143" s="71"/>
    </row>
    <row r="1144" spans="2:2" s="67" customFormat="1" ht="18" customHeight="1">
      <c r="B1144" s="71"/>
    </row>
    <row r="1145" spans="2:2" s="67" customFormat="1" ht="18" customHeight="1">
      <c r="B1145" s="71"/>
    </row>
    <row r="1146" spans="2:2" s="67" customFormat="1" ht="18" customHeight="1">
      <c r="B1146" s="71"/>
    </row>
    <row r="1147" spans="2:2" s="67" customFormat="1" ht="18" customHeight="1">
      <c r="B1147" s="71"/>
    </row>
    <row r="1148" spans="2:2" s="67" customFormat="1" ht="18" customHeight="1">
      <c r="B1148" s="71"/>
    </row>
    <row r="1149" spans="2:2" s="67" customFormat="1" ht="18" customHeight="1">
      <c r="B1149" s="71"/>
    </row>
    <row r="1150" spans="2:2" s="67" customFormat="1" ht="18" customHeight="1">
      <c r="B1150" s="71"/>
    </row>
    <row r="1151" spans="2:2" s="67" customFormat="1" ht="18" customHeight="1">
      <c r="B1151" s="71"/>
    </row>
    <row r="1152" spans="2:2" s="67" customFormat="1" ht="18" customHeight="1">
      <c r="B1152" s="71"/>
    </row>
    <row r="1153" spans="2:2" s="67" customFormat="1" ht="18" customHeight="1">
      <c r="B1153" s="71"/>
    </row>
    <row r="1154" spans="2:2" s="67" customFormat="1" ht="18" customHeight="1">
      <c r="B1154" s="71"/>
    </row>
    <row r="1155" spans="2:2" s="67" customFormat="1" ht="18" customHeight="1">
      <c r="B1155" s="71"/>
    </row>
    <row r="1156" spans="2:2" s="67" customFormat="1" ht="18" customHeight="1">
      <c r="B1156" s="71"/>
    </row>
    <row r="1157" spans="2:2" s="67" customFormat="1" ht="18" customHeight="1">
      <c r="B1157" s="71"/>
    </row>
    <row r="1158" spans="2:2" s="67" customFormat="1" ht="18" customHeight="1">
      <c r="B1158" s="71"/>
    </row>
    <row r="1159" spans="2:2" s="67" customFormat="1" ht="18" customHeight="1">
      <c r="B1159" s="71"/>
    </row>
    <row r="1160" spans="2:2" s="67" customFormat="1" ht="18" customHeight="1">
      <c r="B1160" s="71"/>
    </row>
    <row r="1161" spans="2:2" s="67" customFormat="1" ht="18" customHeight="1">
      <c r="B1161" s="71"/>
    </row>
    <row r="1162" spans="2:2" s="67" customFormat="1" ht="18" customHeight="1">
      <c r="B1162" s="71"/>
    </row>
    <row r="1163" spans="2:2" s="67" customFormat="1" ht="18" customHeight="1">
      <c r="B1163" s="71"/>
    </row>
    <row r="1164" spans="2:2" s="67" customFormat="1" ht="18" customHeight="1">
      <c r="B1164" s="71"/>
    </row>
    <row r="1165" spans="2:2" s="67" customFormat="1" ht="18" customHeight="1">
      <c r="B1165" s="71"/>
    </row>
    <row r="1166" spans="2:2" s="67" customFormat="1" ht="18" customHeight="1">
      <c r="B1166" s="71"/>
    </row>
    <row r="1167" spans="2:2" s="67" customFormat="1" ht="18" customHeight="1">
      <c r="B1167" s="71"/>
    </row>
    <row r="1168" spans="2:2" s="67" customFormat="1" ht="18" customHeight="1">
      <c r="B1168" s="71"/>
    </row>
    <row r="1169" spans="2:2" s="67" customFormat="1" ht="18" customHeight="1">
      <c r="B1169" s="71"/>
    </row>
    <row r="1170" spans="2:2" s="67" customFormat="1" ht="18" customHeight="1">
      <c r="B1170" s="71"/>
    </row>
    <row r="1171" spans="2:2" s="67" customFormat="1" ht="18" customHeight="1">
      <c r="B1171" s="71"/>
    </row>
    <row r="1172" spans="2:2" s="67" customFormat="1" ht="18" customHeight="1">
      <c r="B1172" s="71"/>
    </row>
    <row r="1173" spans="2:2" s="67" customFormat="1" ht="18" customHeight="1">
      <c r="B1173" s="71"/>
    </row>
    <row r="1174" spans="2:2" s="67" customFormat="1" ht="18" customHeight="1">
      <c r="B1174" s="71"/>
    </row>
    <row r="1175" spans="2:2" s="67" customFormat="1" ht="18" customHeight="1">
      <c r="B1175" s="71"/>
    </row>
    <row r="1176" spans="2:2" s="67" customFormat="1" ht="18" customHeight="1">
      <c r="B1176" s="71"/>
    </row>
    <row r="1177" spans="2:2" s="67" customFormat="1" ht="18" customHeight="1">
      <c r="B1177" s="71"/>
    </row>
    <row r="1178" spans="2:2" s="67" customFormat="1" ht="18" customHeight="1">
      <c r="B1178" s="71"/>
    </row>
    <row r="1179" spans="2:2" s="67" customFormat="1" ht="18" customHeight="1">
      <c r="B1179" s="71"/>
    </row>
    <row r="1180" spans="2:2" s="67" customFormat="1" ht="18" customHeight="1">
      <c r="B1180" s="71"/>
    </row>
    <row r="1181" spans="2:2" s="67" customFormat="1" ht="18" customHeight="1">
      <c r="B1181" s="71"/>
    </row>
    <row r="1182" spans="2:2" s="67" customFormat="1" ht="18" customHeight="1">
      <c r="B1182" s="71"/>
    </row>
    <row r="1183" spans="2:2" s="67" customFormat="1" ht="18" customHeight="1">
      <c r="B1183" s="71"/>
    </row>
    <row r="1184" spans="2:2" s="67" customFormat="1" ht="18" customHeight="1">
      <c r="B1184" s="71"/>
    </row>
    <row r="1185" spans="2:2" s="67" customFormat="1" ht="18" customHeight="1">
      <c r="B1185" s="71"/>
    </row>
    <row r="1186" spans="2:2" s="67" customFormat="1" ht="18" customHeight="1">
      <c r="B1186" s="71"/>
    </row>
    <row r="1187" spans="2:2" s="67" customFormat="1" ht="18" customHeight="1">
      <c r="B1187" s="71"/>
    </row>
    <row r="1188" spans="2:2" s="67" customFormat="1" ht="18" customHeight="1">
      <c r="B1188" s="71"/>
    </row>
    <row r="1189" spans="2:2" s="67" customFormat="1" ht="18" customHeight="1">
      <c r="B1189" s="71"/>
    </row>
    <row r="1190" spans="2:2" s="67" customFormat="1" ht="18" customHeight="1">
      <c r="B1190" s="71"/>
    </row>
    <row r="1191" spans="2:2" s="67" customFormat="1" ht="18" customHeight="1">
      <c r="B1191" s="71"/>
    </row>
    <row r="1192" spans="2:2" s="67" customFormat="1" ht="18" customHeight="1">
      <c r="B1192" s="71"/>
    </row>
    <row r="1193" spans="2:2" s="67" customFormat="1" ht="18" customHeight="1">
      <c r="B1193" s="71"/>
    </row>
    <row r="1194" spans="2:2" s="67" customFormat="1" ht="18" customHeight="1">
      <c r="B1194" s="71"/>
    </row>
    <row r="1195" spans="2:2" s="67" customFormat="1" ht="18" customHeight="1">
      <c r="B1195" s="71"/>
    </row>
    <row r="1196" spans="2:2" s="67" customFormat="1" ht="18" customHeight="1">
      <c r="B1196" s="71"/>
    </row>
    <row r="1197" spans="2:2" s="67" customFormat="1" ht="18" customHeight="1">
      <c r="B1197" s="71"/>
    </row>
    <row r="1198" spans="2:2" s="67" customFormat="1" ht="18" customHeight="1">
      <c r="B1198" s="71"/>
    </row>
    <row r="1199" spans="2:2" s="67" customFormat="1" ht="18" customHeight="1">
      <c r="B1199" s="71"/>
    </row>
    <row r="1200" spans="2:2" s="67" customFormat="1" ht="18" customHeight="1">
      <c r="B1200" s="71"/>
    </row>
    <row r="1201" spans="2:2" s="67" customFormat="1" ht="18" customHeight="1">
      <c r="B1201" s="71"/>
    </row>
    <row r="1202" spans="2:2" s="67" customFormat="1" ht="18" customHeight="1">
      <c r="B1202" s="71"/>
    </row>
    <row r="1203" spans="2:2" s="67" customFormat="1" ht="18" customHeight="1">
      <c r="B1203" s="71"/>
    </row>
    <row r="1204" spans="2:2" s="67" customFormat="1" ht="18" customHeight="1">
      <c r="B1204" s="71"/>
    </row>
    <row r="1205" spans="2:2" s="67" customFormat="1" ht="18" customHeight="1">
      <c r="B1205" s="71"/>
    </row>
    <row r="1206" spans="2:2" s="67" customFormat="1" ht="18" customHeight="1">
      <c r="B1206" s="71"/>
    </row>
    <row r="1207" spans="2:2" s="67" customFormat="1" ht="18" customHeight="1">
      <c r="B1207" s="71"/>
    </row>
    <row r="1208" spans="2:2" s="67" customFormat="1" ht="18" customHeight="1">
      <c r="B1208" s="71"/>
    </row>
    <row r="1209" spans="2:2" s="67" customFormat="1" ht="18" customHeight="1">
      <c r="B1209" s="71"/>
    </row>
    <row r="1210" spans="2:2" s="67" customFormat="1" ht="18" customHeight="1">
      <c r="B1210" s="71"/>
    </row>
    <row r="1211" spans="2:2" s="67" customFormat="1" ht="18" customHeight="1">
      <c r="B1211" s="71"/>
    </row>
    <row r="1212" spans="2:2" s="67" customFormat="1" ht="18" customHeight="1">
      <c r="B1212" s="71"/>
    </row>
    <row r="1213" spans="2:2" s="67" customFormat="1" ht="18" customHeight="1">
      <c r="B1213" s="71"/>
    </row>
    <row r="1214" spans="2:2" s="67" customFormat="1" ht="18" customHeight="1">
      <c r="B1214" s="71"/>
    </row>
    <row r="1215" spans="2:2" s="67" customFormat="1" ht="18" customHeight="1">
      <c r="B1215" s="71"/>
    </row>
    <row r="1216" spans="2:2" s="67" customFormat="1" ht="18" customHeight="1">
      <c r="B1216" s="71"/>
    </row>
    <row r="1217" spans="2:2" s="67" customFormat="1" ht="18" customHeight="1">
      <c r="B1217" s="71"/>
    </row>
    <row r="1218" spans="2:2" s="67" customFormat="1" ht="18" customHeight="1">
      <c r="B1218" s="71"/>
    </row>
    <row r="1219" spans="2:2" s="67" customFormat="1" ht="18" customHeight="1">
      <c r="B1219" s="71"/>
    </row>
    <row r="1220" spans="2:2" s="67" customFormat="1" ht="18" customHeight="1">
      <c r="B1220" s="71"/>
    </row>
    <row r="1221" spans="2:2" s="67" customFormat="1" ht="18" customHeight="1">
      <c r="B1221" s="71"/>
    </row>
    <row r="1222" spans="2:2" s="67" customFormat="1" ht="18" customHeight="1">
      <c r="B1222" s="71"/>
    </row>
    <row r="1223" spans="2:2" s="67" customFormat="1" ht="18" customHeight="1">
      <c r="B1223" s="71"/>
    </row>
    <row r="1224" spans="2:2" s="67" customFormat="1" ht="18" customHeight="1">
      <c r="B1224" s="71"/>
    </row>
    <row r="1225" spans="2:2" s="67" customFormat="1" ht="18" customHeight="1">
      <c r="B1225" s="71"/>
    </row>
    <row r="1226" spans="2:2" s="67" customFormat="1" ht="18" customHeight="1">
      <c r="B1226" s="71"/>
    </row>
    <row r="1227" spans="2:2" s="67" customFormat="1" ht="18" customHeight="1">
      <c r="B1227" s="71"/>
    </row>
    <row r="1228" spans="2:2" s="67" customFormat="1" ht="18" customHeight="1">
      <c r="B1228" s="71"/>
    </row>
    <row r="1229" spans="2:2" s="67" customFormat="1" ht="18" customHeight="1">
      <c r="B1229" s="71"/>
    </row>
    <row r="1230" spans="2:2" s="67" customFormat="1" ht="18" customHeight="1">
      <c r="B1230" s="71"/>
    </row>
    <row r="1231" spans="2:2" s="67" customFormat="1" ht="18" customHeight="1">
      <c r="B1231" s="71"/>
    </row>
    <row r="1232" spans="2:2" s="67" customFormat="1" ht="18" customHeight="1">
      <c r="B1232" s="71"/>
    </row>
    <row r="1233" spans="2:2" s="67" customFormat="1" ht="18" customHeight="1">
      <c r="B1233" s="71"/>
    </row>
    <row r="1234" spans="2:2" s="67" customFormat="1" ht="18" customHeight="1">
      <c r="B1234" s="71"/>
    </row>
    <row r="1235" spans="2:2" s="67" customFormat="1" ht="18" customHeight="1">
      <c r="B1235" s="71"/>
    </row>
    <row r="1236" spans="2:2" s="67" customFormat="1" ht="18" customHeight="1">
      <c r="B1236" s="71"/>
    </row>
    <row r="1237" spans="2:2" s="67" customFormat="1" ht="18" customHeight="1">
      <c r="B1237" s="71"/>
    </row>
    <row r="1238" spans="2:2" s="67" customFormat="1" ht="18" customHeight="1">
      <c r="B1238" s="71"/>
    </row>
    <row r="1239" spans="2:2" s="67" customFormat="1" ht="18" customHeight="1">
      <c r="B1239" s="71"/>
    </row>
    <row r="1240" spans="2:2" s="67" customFormat="1" ht="18" customHeight="1">
      <c r="B1240" s="71"/>
    </row>
    <row r="1241" spans="2:2" s="67" customFormat="1" ht="18" customHeight="1">
      <c r="B1241" s="71"/>
    </row>
    <row r="1242" spans="2:2" s="67" customFormat="1" ht="18" customHeight="1">
      <c r="B1242" s="71"/>
    </row>
    <row r="1243" spans="2:2" s="67" customFormat="1" ht="18" customHeight="1">
      <c r="B1243" s="71"/>
    </row>
    <row r="1244" spans="2:2" s="67" customFormat="1" ht="18" customHeight="1">
      <c r="B1244" s="71"/>
    </row>
    <row r="1245" spans="2:2" s="67" customFormat="1" ht="18" customHeight="1">
      <c r="B1245" s="71"/>
    </row>
    <row r="1246" spans="2:2" s="67" customFormat="1" ht="18" customHeight="1">
      <c r="B1246" s="71"/>
    </row>
    <row r="1247" spans="2:2" s="67" customFormat="1" ht="18" customHeight="1">
      <c r="B1247" s="71"/>
    </row>
    <row r="1248" spans="2:2" s="67" customFormat="1" ht="18" customHeight="1">
      <c r="B1248" s="71"/>
    </row>
    <row r="1249" spans="2:2" s="67" customFormat="1" ht="18" customHeight="1">
      <c r="B1249" s="71"/>
    </row>
    <row r="1250" spans="2:2" s="67" customFormat="1" ht="18" customHeight="1">
      <c r="B1250" s="71"/>
    </row>
    <row r="1251" spans="2:2" s="67" customFormat="1" ht="18" customHeight="1">
      <c r="B1251" s="71"/>
    </row>
    <row r="1252" spans="2:2" s="67" customFormat="1" ht="18" customHeight="1">
      <c r="B1252" s="71"/>
    </row>
    <row r="1253" spans="2:2" s="67" customFormat="1" ht="18" customHeight="1">
      <c r="B1253" s="71"/>
    </row>
    <row r="1254" spans="2:2" s="67" customFormat="1" ht="18" customHeight="1">
      <c r="B1254" s="71"/>
    </row>
    <row r="1255" spans="2:2" s="67" customFormat="1" ht="18" customHeight="1">
      <c r="B1255" s="71"/>
    </row>
    <row r="1256" spans="2:2" s="67" customFormat="1" ht="18" customHeight="1">
      <c r="B1256" s="71"/>
    </row>
    <row r="1257" spans="2:2" s="67" customFormat="1" ht="18" customHeight="1">
      <c r="B1257" s="71"/>
    </row>
    <row r="1258" spans="2:2" s="67" customFormat="1" ht="18" customHeight="1">
      <c r="B1258" s="71"/>
    </row>
    <row r="1259" spans="2:2" s="67" customFormat="1" ht="18" customHeight="1">
      <c r="B1259" s="71"/>
    </row>
    <row r="1260" spans="2:2" s="67" customFormat="1" ht="18" customHeight="1">
      <c r="B1260" s="71"/>
    </row>
    <row r="1261" spans="2:2" s="67" customFormat="1" ht="18" customHeight="1">
      <c r="B1261" s="71"/>
    </row>
    <row r="1262" spans="2:2" s="67" customFormat="1" ht="18" customHeight="1">
      <c r="B1262" s="71"/>
    </row>
    <row r="1263" spans="2:2" s="67" customFormat="1" ht="18" customHeight="1">
      <c r="B1263" s="71"/>
    </row>
    <row r="1264" spans="2:2" s="67" customFormat="1" ht="18" customHeight="1">
      <c r="B1264" s="71"/>
    </row>
    <row r="1265" spans="2:2" s="67" customFormat="1" ht="18" customHeight="1">
      <c r="B1265" s="71"/>
    </row>
    <row r="1266" spans="2:2" s="67" customFormat="1" ht="18" customHeight="1">
      <c r="B1266" s="71"/>
    </row>
    <row r="1267" spans="2:2" s="67" customFormat="1" ht="18" customHeight="1">
      <c r="B1267" s="71"/>
    </row>
    <row r="1268" spans="2:2" s="67" customFormat="1" ht="18" customHeight="1">
      <c r="B1268" s="71"/>
    </row>
    <row r="1269" spans="2:2" s="67" customFormat="1" ht="18" customHeight="1">
      <c r="B1269" s="71"/>
    </row>
    <row r="1270" spans="2:2" s="67" customFormat="1" ht="18" customHeight="1">
      <c r="B1270" s="71"/>
    </row>
    <row r="1271" spans="2:2" s="67" customFormat="1" ht="18" customHeight="1">
      <c r="B1271" s="71"/>
    </row>
    <row r="1272" spans="2:2" s="67" customFormat="1" ht="18" customHeight="1">
      <c r="B1272" s="71"/>
    </row>
    <row r="1273" spans="2:2" s="67" customFormat="1" ht="18" customHeight="1">
      <c r="B1273" s="71"/>
    </row>
    <row r="1274" spans="2:2" s="67" customFormat="1" ht="18" customHeight="1">
      <c r="B1274" s="71"/>
    </row>
    <row r="1275" spans="2:2" s="67" customFormat="1" ht="18" customHeight="1">
      <c r="B1275" s="71"/>
    </row>
    <row r="1276" spans="2:2" s="67" customFormat="1" ht="18" customHeight="1">
      <c r="B1276" s="71"/>
    </row>
    <row r="1277" spans="2:2" s="67" customFormat="1" ht="18" customHeight="1">
      <c r="B1277" s="71"/>
    </row>
    <row r="1278" spans="2:2" s="67" customFormat="1" ht="18" customHeight="1">
      <c r="B1278" s="71"/>
    </row>
    <row r="1279" spans="2:2" s="67" customFormat="1" ht="18" customHeight="1">
      <c r="B1279" s="71"/>
    </row>
    <row r="1280" spans="2:2" s="67" customFormat="1" ht="18" customHeight="1">
      <c r="B1280" s="71"/>
    </row>
    <row r="1281" spans="2:2" s="67" customFormat="1" ht="18" customHeight="1">
      <c r="B1281" s="71"/>
    </row>
    <row r="1282" spans="2:2" s="67" customFormat="1" ht="18" customHeight="1">
      <c r="B1282" s="71"/>
    </row>
    <row r="1283" spans="2:2" s="67" customFormat="1" ht="18" customHeight="1">
      <c r="B1283" s="71"/>
    </row>
    <row r="1284" spans="2:2" s="67" customFormat="1" ht="18" customHeight="1">
      <c r="B1284" s="71"/>
    </row>
    <row r="1285" spans="2:2" s="67" customFormat="1" ht="18" customHeight="1">
      <c r="B1285" s="71"/>
    </row>
    <row r="1286" spans="2:2" s="67" customFormat="1" ht="18" customHeight="1">
      <c r="B1286" s="71"/>
    </row>
    <row r="1287" spans="2:2" s="67" customFormat="1" ht="18" customHeight="1">
      <c r="B1287" s="71"/>
    </row>
    <row r="1288" spans="2:2" s="67" customFormat="1" ht="18" customHeight="1">
      <c r="B1288" s="71"/>
    </row>
    <row r="1289" spans="2:2" s="67" customFormat="1" ht="18" customHeight="1">
      <c r="B1289" s="71"/>
    </row>
    <row r="1290" spans="2:2" s="67" customFormat="1" ht="18" customHeight="1">
      <c r="B1290" s="71"/>
    </row>
    <row r="1291" spans="2:2" s="67" customFormat="1" ht="18" customHeight="1">
      <c r="B1291" s="71"/>
    </row>
    <row r="1292" spans="2:2" s="67" customFormat="1" ht="18" customHeight="1">
      <c r="B1292" s="71"/>
    </row>
    <row r="1293" spans="2:2" s="67" customFormat="1" ht="18" customHeight="1">
      <c r="B1293" s="71"/>
    </row>
    <row r="1294" spans="2:2" s="67" customFormat="1" ht="18" customHeight="1">
      <c r="B1294" s="71"/>
    </row>
    <row r="1295" spans="2:2" s="67" customFormat="1" ht="18" customHeight="1">
      <c r="B1295" s="71"/>
    </row>
    <row r="1296" spans="2:2" s="67" customFormat="1" ht="18" customHeight="1">
      <c r="B1296" s="71"/>
    </row>
    <row r="1297" spans="2:2" s="67" customFormat="1" ht="18" customHeight="1">
      <c r="B1297" s="71"/>
    </row>
    <row r="1298" spans="2:2" s="67" customFormat="1" ht="18" customHeight="1">
      <c r="B1298" s="71"/>
    </row>
    <row r="1299" spans="2:2" s="67" customFormat="1" ht="18" customHeight="1">
      <c r="B1299" s="71"/>
    </row>
    <row r="1300" spans="2:2" s="67" customFormat="1" ht="18" customHeight="1">
      <c r="B1300" s="71"/>
    </row>
    <row r="1301" spans="2:2" s="67" customFormat="1" ht="18" customHeight="1">
      <c r="B1301" s="71"/>
    </row>
    <row r="1302" spans="2:2" s="67" customFormat="1" ht="18" customHeight="1">
      <c r="B1302" s="71"/>
    </row>
    <row r="1303" spans="2:2" s="67" customFormat="1" ht="18" customHeight="1">
      <c r="B1303" s="71"/>
    </row>
    <row r="1304" spans="2:2" s="67" customFormat="1" ht="18" customHeight="1">
      <c r="B1304" s="71"/>
    </row>
    <row r="1305" spans="2:2" s="67" customFormat="1" ht="18" customHeight="1">
      <c r="B1305" s="71"/>
    </row>
    <row r="1306" spans="2:2" s="67" customFormat="1" ht="18" customHeight="1">
      <c r="B1306" s="71"/>
    </row>
    <row r="1307" spans="2:2" s="67" customFormat="1" ht="18" customHeight="1">
      <c r="B1307" s="71"/>
    </row>
    <row r="1308" spans="2:2" s="67" customFormat="1" ht="18" customHeight="1">
      <c r="B1308" s="71"/>
    </row>
    <row r="1309" spans="2:2" s="67" customFormat="1" ht="18" customHeight="1">
      <c r="B1309" s="71"/>
    </row>
    <row r="1310" spans="2:2" s="67" customFormat="1" ht="18" customHeight="1">
      <c r="B1310" s="71"/>
    </row>
    <row r="1311" spans="2:2" s="67" customFormat="1" ht="18" customHeight="1">
      <c r="B1311" s="71"/>
    </row>
    <row r="1312" spans="2:2" s="67" customFormat="1" ht="18" customHeight="1">
      <c r="B1312" s="71"/>
    </row>
    <row r="1313" spans="2:2" s="67" customFormat="1" ht="18" customHeight="1">
      <c r="B1313" s="71"/>
    </row>
    <row r="1314" spans="2:2" s="67" customFormat="1" ht="18" customHeight="1">
      <c r="B1314" s="71"/>
    </row>
    <row r="1315" spans="2:2" s="67" customFormat="1" ht="18" customHeight="1">
      <c r="B1315" s="71"/>
    </row>
    <row r="1316" spans="2:2" s="67" customFormat="1" ht="18" customHeight="1">
      <c r="B1316" s="71"/>
    </row>
    <row r="1317" spans="2:2" s="67" customFormat="1" ht="18" customHeight="1">
      <c r="B1317" s="71"/>
    </row>
    <row r="1318" spans="2:2" s="67" customFormat="1" ht="18" customHeight="1">
      <c r="B1318" s="71"/>
    </row>
    <row r="1319" spans="2:2" s="67" customFormat="1" ht="18" customHeight="1">
      <c r="B1319" s="71"/>
    </row>
    <row r="1320" spans="2:2" s="67" customFormat="1" ht="18" customHeight="1">
      <c r="B1320" s="71"/>
    </row>
    <row r="1321" spans="2:2" s="67" customFormat="1" ht="18" customHeight="1">
      <c r="B1321" s="71"/>
    </row>
    <row r="1322" spans="2:2" s="67" customFormat="1" ht="18" customHeight="1">
      <c r="B1322" s="71"/>
    </row>
    <row r="1323" spans="2:2" s="67" customFormat="1" ht="18" customHeight="1">
      <c r="B1323" s="71"/>
    </row>
    <row r="1324" spans="2:2" s="67" customFormat="1" ht="18" customHeight="1">
      <c r="B1324" s="71"/>
    </row>
    <row r="1325" spans="2:2" s="67" customFormat="1" ht="18" customHeight="1">
      <c r="B1325" s="71"/>
    </row>
    <row r="1326" spans="2:2" s="67" customFormat="1" ht="18" customHeight="1">
      <c r="B1326" s="71"/>
    </row>
    <row r="1327" spans="2:2" s="67" customFormat="1" ht="18" customHeight="1">
      <c r="B1327" s="71"/>
    </row>
    <row r="1328" spans="2:2" s="67" customFormat="1" ht="18" customHeight="1">
      <c r="B1328" s="71"/>
    </row>
    <row r="1329" spans="2:2" s="67" customFormat="1" ht="18" customHeight="1">
      <c r="B1329" s="71"/>
    </row>
    <row r="1330" spans="2:2" s="67" customFormat="1" ht="18" customHeight="1">
      <c r="B1330" s="71"/>
    </row>
    <row r="1331" spans="2:2" s="67" customFormat="1" ht="18" customHeight="1">
      <c r="B1331" s="71"/>
    </row>
    <row r="1332" spans="2:2" s="67" customFormat="1" ht="18" customHeight="1">
      <c r="B1332" s="71"/>
    </row>
    <row r="1333" spans="2:2" s="67" customFormat="1" ht="18" customHeight="1">
      <c r="B1333" s="71"/>
    </row>
    <row r="1334" spans="2:2" s="67" customFormat="1" ht="18" customHeight="1">
      <c r="B1334" s="71"/>
    </row>
    <row r="1335" spans="2:2" s="67" customFormat="1" ht="18" customHeight="1">
      <c r="B1335" s="71"/>
    </row>
    <row r="1336" spans="2:2" s="67" customFormat="1" ht="18" customHeight="1">
      <c r="B1336" s="71"/>
    </row>
    <row r="1337" spans="2:2" s="67" customFormat="1" ht="18" customHeight="1">
      <c r="B1337" s="71"/>
    </row>
    <row r="1338" spans="2:2" s="67" customFormat="1" ht="18" customHeight="1">
      <c r="B1338" s="71"/>
    </row>
    <row r="1339" spans="2:2" s="67" customFormat="1" ht="18" customHeight="1">
      <c r="B1339" s="71"/>
    </row>
    <row r="1340" spans="2:2" s="67" customFormat="1" ht="18" customHeight="1">
      <c r="B1340" s="71"/>
    </row>
    <row r="1341" spans="2:2" s="67" customFormat="1" ht="18" customHeight="1">
      <c r="B1341" s="71"/>
    </row>
    <row r="1342" spans="2:2" s="67" customFormat="1" ht="18" customHeight="1">
      <c r="B1342" s="71"/>
    </row>
    <row r="1343" spans="2:2" s="67" customFormat="1" ht="18" customHeight="1">
      <c r="B1343" s="71"/>
    </row>
    <row r="1344" spans="2:2" s="67" customFormat="1" ht="18" customHeight="1">
      <c r="B1344" s="71"/>
    </row>
    <row r="1345" spans="2:2" s="67" customFormat="1" ht="18" customHeight="1">
      <c r="B1345" s="71"/>
    </row>
    <row r="1346" spans="2:2" s="67" customFormat="1" ht="18" customHeight="1">
      <c r="B1346" s="71"/>
    </row>
    <row r="1347" spans="2:2" s="67" customFormat="1" ht="18" customHeight="1">
      <c r="B1347" s="71"/>
    </row>
    <row r="1348" spans="2:2" s="67" customFormat="1" ht="18" customHeight="1">
      <c r="B1348" s="71"/>
    </row>
    <row r="1349" spans="2:2" s="67" customFormat="1" ht="18" customHeight="1">
      <c r="B1349" s="71"/>
    </row>
    <row r="1350" spans="2:2" s="67" customFormat="1" ht="18" customHeight="1">
      <c r="B1350" s="71"/>
    </row>
    <row r="1351" spans="2:2" s="67" customFormat="1" ht="18" customHeight="1">
      <c r="B1351" s="71"/>
    </row>
    <row r="1352" spans="2:2" s="67" customFormat="1" ht="18" customHeight="1">
      <c r="B1352" s="71"/>
    </row>
    <row r="1353" spans="2:2" s="67" customFormat="1" ht="18" customHeight="1">
      <c r="B1353" s="71"/>
    </row>
    <row r="1354" spans="2:2" s="67" customFormat="1" ht="18" customHeight="1">
      <c r="B1354" s="71"/>
    </row>
    <row r="1355" spans="2:2" s="67" customFormat="1" ht="18" customHeight="1">
      <c r="B1355" s="71"/>
    </row>
    <row r="1356" spans="2:2" s="67" customFormat="1" ht="18" customHeight="1">
      <c r="B1356" s="71"/>
    </row>
    <row r="1357" spans="2:2" s="67" customFormat="1" ht="18" customHeight="1">
      <c r="B1357" s="71"/>
    </row>
    <row r="1358" spans="2:2" s="67" customFormat="1" ht="18" customHeight="1">
      <c r="B1358" s="71"/>
    </row>
    <row r="1359" spans="2:2" s="67" customFormat="1" ht="18" customHeight="1">
      <c r="B1359" s="71"/>
    </row>
    <row r="1360" spans="2:2" s="67" customFormat="1" ht="18" customHeight="1">
      <c r="B1360" s="71"/>
    </row>
    <row r="1361" spans="2:2" s="67" customFormat="1" ht="18" customHeight="1">
      <c r="B1361" s="71"/>
    </row>
    <row r="1362" spans="2:2" s="67" customFormat="1" ht="18" customHeight="1">
      <c r="B1362" s="71"/>
    </row>
    <row r="1363" spans="2:2" s="67" customFormat="1" ht="18" customHeight="1">
      <c r="B1363" s="71"/>
    </row>
    <row r="1364" spans="2:2" s="67" customFormat="1" ht="18" customHeight="1">
      <c r="B1364" s="71"/>
    </row>
    <row r="1365" spans="2:2" s="67" customFormat="1" ht="18" customHeight="1">
      <c r="B1365" s="71"/>
    </row>
    <row r="1366" spans="2:2" s="67" customFormat="1" ht="18" customHeight="1">
      <c r="B1366" s="71"/>
    </row>
    <row r="1367" spans="2:2" s="67" customFormat="1" ht="18" customHeight="1">
      <c r="B1367" s="71"/>
    </row>
    <row r="1368" spans="2:2" s="67" customFormat="1" ht="18" customHeight="1">
      <c r="B1368" s="71"/>
    </row>
    <row r="1369" spans="2:2" s="67" customFormat="1" ht="18" customHeight="1">
      <c r="B1369" s="71"/>
    </row>
    <row r="1370" spans="2:2" s="67" customFormat="1" ht="18" customHeight="1">
      <c r="B1370" s="71"/>
    </row>
    <row r="1371" spans="2:2" s="67" customFormat="1" ht="18" customHeight="1">
      <c r="B1371" s="71"/>
    </row>
    <row r="1372" spans="2:2" s="67" customFormat="1" ht="18" customHeight="1">
      <c r="B1372" s="71"/>
    </row>
    <row r="1373" spans="2:2" s="67" customFormat="1" ht="18" customHeight="1">
      <c r="B1373" s="71"/>
    </row>
    <row r="1374" spans="2:2" s="67" customFormat="1" ht="18" customHeight="1">
      <c r="B1374" s="71"/>
    </row>
    <row r="1375" spans="2:2" s="67" customFormat="1" ht="18" customHeight="1">
      <c r="B1375" s="71"/>
    </row>
    <row r="1376" spans="2:2" s="67" customFormat="1" ht="18" customHeight="1">
      <c r="B1376" s="71"/>
    </row>
    <row r="1377" spans="2:2" s="67" customFormat="1" ht="18" customHeight="1">
      <c r="B1377" s="71"/>
    </row>
    <row r="1378" spans="2:2" s="67" customFormat="1" ht="18" customHeight="1">
      <c r="B1378" s="71"/>
    </row>
    <row r="1379" spans="2:2" s="67" customFormat="1" ht="18" customHeight="1">
      <c r="B1379" s="71"/>
    </row>
    <row r="1380" spans="2:2" s="67" customFormat="1" ht="18" customHeight="1">
      <c r="B1380" s="71"/>
    </row>
    <row r="1381" spans="2:2" s="67" customFormat="1" ht="18" customHeight="1">
      <c r="B1381" s="71"/>
    </row>
    <row r="1382" spans="2:2" s="67" customFormat="1" ht="18" customHeight="1">
      <c r="B1382" s="71"/>
    </row>
    <row r="1383" spans="2:2" s="67" customFormat="1" ht="18" customHeight="1">
      <c r="B1383" s="71"/>
    </row>
    <row r="1384" spans="2:2" s="67" customFormat="1" ht="18" customHeight="1">
      <c r="B1384" s="71"/>
    </row>
    <row r="1385" spans="2:2" s="67" customFormat="1" ht="18" customHeight="1">
      <c r="B1385" s="71"/>
    </row>
    <row r="1386" spans="2:2" s="67" customFormat="1" ht="18" customHeight="1">
      <c r="B1386" s="71"/>
    </row>
    <row r="1387" spans="2:2" s="67" customFormat="1" ht="18" customHeight="1">
      <c r="B1387" s="71"/>
    </row>
    <row r="1388" spans="2:2" s="67" customFormat="1" ht="18" customHeight="1">
      <c r="B1388" s="71"/>
    </row>
    <row r="1389" spans="2:2" s="67" customFormat="1" ht="18" customHeight="1">
      <c r="B1389" s="71"/>
    </row>
    <row r="1390" spans="2:2" s="67" customFormat="1" ht="18" customHeight="1">
      <c r="B1390" s="71"/>
    </row>
    <row r="1391" spans="2:2" s="67" customFormat="1" ht="18" customHeight="1">
      <c r="B1391" s="71"/>
    </row>
    <row r="1392" spans="2:2" s="67" customFormat="1" ht="18" customHeight="1">
      <c r="B1392" s="71"/>
    </row>
    <row r="1393" spans="2:2" s="67" customFormat="1" ht="18" customHeight="1">
      <c r="B1393" s="71"/>
    </row>
    <row r="1394" spans="2:2" s="67" customFormat="1" ht="18" customHeight="1">
      <c r="B1394" s="71"/>
    </row>
    <row r="1395" spans="2:2" s="67" customFormat="1" ht="18" customHeight="1">
      <c r="B1395" s="71"/>
    </row>
    <row r="1396" spans="2:2" s="67" customFormat="1" ht="18" customHeight="1">
      <c r="B1396" s="71"/>
    </row>
    <row r="1397" spans="2:2" s="67" customFormat="1" ht="18" customHeight="1">
      <c r="B1397" s="71"/>
    </row>
    <row r="1398" spans="2:2" s="67" customFormat="1" ht="18" customHeight="1">
      <c r="B1398" s="71"/>
    </row>
    <row r="1399" spans="2:2" s="67" customFormat="1" ht="18" customHeight="1">
      <c r="B1399" s="71"/>
    </row>
    <row r="1400" spans="2:2" s="67" customFormat="1" ht="18" customHeight="1">
      <c r="B1400" s="71"/>
    </row>
    <row r="1401" spans="2:2" s="67" customFormat="1" ht="18" customHeight="1">
      <c r="B1401" s="71"/>
    </row>
    <row r="1402" spans="2:2" s="67" customFormat="1" ht="18" customHeight="1">
      <c r="B1402" s="71"/>
    </row>
    <row r="1403" spans="2:2" s="67" customFormat="1" ht="18" customHeight="1">
      <c r="B1403" s="71"/>
    </row>
    <row r="1404" spans="2:2" s="67" customFormat="1" ht="18" customHeight="1">
      <c r="B1404" s="71"/>
    </row>
    <row r="1405" spans="2:2" s="67" customFormat="1" ht="18" customHeight="1">
      <c r="B1405" s="71"/>
    </row>
    <row r="1406" spans="2:2" s="67" customFormat="1" ht="18" customHeight="1">
      <c r="B1406" s="71"/>
    </row>
    <row r="1407" spans="2:2" s="67" customFormat="1" ht="18" customHeight="1">
      <c r="B1407" s="71"/>
    </row>
    <row r="1408" spans="2:2" s="67" customFormat="1" ht="18" customHeight="1">
      <c r="B1408" s="71"/>
    </row>
    <row r="1409" spans="2:2" s="67" customFormat="1" ht="18" customHeight="1">
      <c r="B1409" s="71"/>
    </row>
    <row r="1410" spans="2:2" s="67" customFormat="1" ht="18" customHeight="1">
      <c r="B1410" s="71"/>
    </row>
    <row r="1411" spans="2:2" s="67" customFormat="1" ht="18" customHeight="1">
      <c r="B1411" s="71"/>
    </row>
    <row r="1412" spans="2:2" s="67" customFormat="1" ht="18" customHeight="1">
      <c r="B1412" s="71"/>
    </row>
    <row r="1413" spans="2:2" s="67" customFormat="1" ht="18" customHeight="1">
      <c r="B1413" s="71"/>
    </row>
    <row r="1414" spans="2:2" s="67" customFormat="1" ht="18" customHeight="1">
      <c r="B1414" s="71"/>
    </row>
    <row r="1415" spans="2:2" s="67" customFormat="1" ht="18" customHeight="1">
      <c r="B1415" s="71"/>
    </row>
    <row r="1416" spans="2:2" s="67" customFormat="1" ht="18" customHeight="1">
      <c r="B1416" s="71"/>
    </row>
    <row r="1417" spans="2:2" s="67" customFormat="1" ht="18" customHeight="1">
      <c r="B1417" s="71"/>
    </row>
    <row r="1418" spans="2:2" s="67" customFormat="1" ht="18" customHeight="1">
      <c r="B1418" s="71"/>
    </row>
    <row r="1419" spans="2:2" s="67" customFormat="1" ht="18" customHeight="1">
      <c r="B1419" s="71"/>
    </row>
    <row r="1420" spans="2:2" s="67" customFormat="1" ht="18" customHeight="1">
      <c r="B1420" s="71"/>
    </row>
    <row r="1421" spans="2:2" s="67" customFormat="1" ht="18" customHeight="1">
      <c r="B1421" s="71"/>
    </row>
    <row r="1422" spans="2:2" s="67" customFormat="1" ht="18" customHeight="1">
      <c r="B1422" s="71"/>
    </row>
    <row r="1423" spans="2:2" s="67" customFormat="1" ht="18" customHeight="1">
      <c r="B1423" s="71"/>
    </row>
    <row r="1424" spans="2:2" s="67" customFormat="1" ht="18" customHeight="1">
      <c r="B1424" s="71"/>
    </row>
    <row r="1425" spans="2:2" s="67" customFormat="1" ht="18" customHeight="1">
      <c r="B1425" s="71"/>
    </row>
    <row r="1426" spans="2:2" s="67" customFormat="1" ht="18" customHeight="1">
      <c r="B1426" s="71"/>
    </row>
    <row r="1427" spans="2:2" s="67" customFormat="1" ht="18" customHeight="1">
      <c r="B1427" s="71"/>
    </row>
    <row r="1428" spans="2:2" s="67" customFormat="1" ht="18" customHeight="1">
      <c r="B1428" s="71"/>
    </row>
    <row r="1429" spans="2:2" s="67" customFormat="1" ht="18" customHeight="1">
      <c r="B1429" s="71"/>
    </row>
    <row r="1430" spans="2:2" s="67" customFormat="1" ht="18" customHeight="1">
      <c r="B1430" s="71"/>
    </row>
    <row r="1431" spans="2:2" s="67" customFormat="1" ht="18" customHeight="1">
      <c r="B1431" s="71"/>
    </row>
    <row r="1432" spans="2:2" s="67" customFormat="1" ht="18" customHeight="1">
      <c r="B1432" s="71"/>
    </row>
    <row r="1433" spans="2:2" s="67" customFormat="1" ht="18" customHeight="1">
      <c r="B1433" s="71"/>
    </row>
    <row r="1434" spans="2:2" s="67" customFormat="1" ht="18" customHeight="1">
      <c r="B1434" s="71"/>
    </row>
    <row r="1435" spans="2:2" s="67" customFormat="1" ht="18" customHeight="1">
      <c r="B1435" s="71"/>
    </row>
    <row r="1436" spans="2:2" s="67" customFormat="1" ht="18" customHeight="1">
      <c r="B1436" s="71"/>
    </row>
    <row r="1437" spans="2:2" s="67" customFormat="1" ht="18" customHeight="1">
      <c r="B1437" s="71"/>
    </row>
    <row r="1438" spans="2:2" s="67" customFormat="1" ht="18" customHeight="1">
      <c r="B1438" s="71"/>
    </row>
    <row r="1439" spans="2:2" s="67" customFormat="1" ht="18" customHeight="1">
      <c r="B1439" s="71"/>
    </row>
    <row r="1440" spans="2:2" s="67" customFormat="1" ht="18" customHeight="1">
      <c r="B1440" s="71"/>
    </row>
    <row r="1441" spans="2:2" s="67" customFormat="1" ht="18" customHeight="1">
      <c r="B1441" s="71"/>
    </row>
    <row r="1442" spans="2:2" s="67" customFormat="1" ht="18" customHeight="1">
      <c r="B1442" s="71"/>
    </row>
    <row r="1443" spans="2:2" s="67" customFormat="1" ht="18" customHeight="1">
      <c r="B1443" s="71"/>
    </row>
    <row r="1444" spans="2:2" s="67" customFormat="1" ht="18" customHeight="1">
      <c r="B1444" s="71"/>
    </row>
    <row r="1445" spans="2:2" s="67" customFormat="1" ht="18" customHeight="1">
      <c r="B1445" s="71"/>
    </row>
    <row r="1446" spans="2:2" s="67" customFormat="1" ht="18" customHeight="1">
      <c r="B1446" s="71"/>
    </row>
    <row r="1447" spans="2:2" s="67" customFormat="1" ht="18" customHeight="1">
      <c r="B1447" s="71"/>
    </row>
    <row r="1448" spans="2:2" s="67" customFormat="1" ht="18" customHeight="1">
      <c r="B1448" s="71"/>
    </row>
    <row r="1449" spans="2:2" s="67" customFormat="1" ht="18" customHeight="1">
      <c r="B1449" s="71"/>
    </row>
    <row r="1450" spans="2:2" s="67" customFormat="1" ht="18" customHeight="1">
      <c r="B1450" s="71"/>
    </row>
    <row r="1451" spans="2:2" s="67" customFormat="1" ht="18" customHeight="1">
      <c r="B1451" s="71"/>
    </row>
    <row r="1452" spans="2:2" s="67" customFormat="1" ht="18" customHeight="1">
      <c r="B1452" s="71"/>
    </row>
    <row r="1453" spans="2:2" s="67" customFormat="1" ht="18" customHeight="1">
      <c r="B1453" s="71"/>
    </row>
    <row r="1454" spans="2:2" s="67" customFormat="1" ht="18" customHeight="1">
      <c r="B1454" s="71"/>
    </row>
    <row r="1455" spans="2:2" s="67" customFormat="1" ht="18" customHeight="1">
      <c r="B1455" s="71"/>
    </row>
    <row r="1456" spans="2:2" s="67" customFormat="1" ht="18" customHeight="1">
      <c r="B1456" s="71"/>
    </row>
    <row r="1457" spans="2:2" s="67" customFormat="1" ht="18" customHeight="1">
      <c r="B1457" s="71"/>
    </row>
    <row r="1458" spans="2:2" s="67" customFormat="1" ht="18" customHeight="1">
      <c r="B1458" s="71"/>
    </row>
    <row r="1459" spans="2:2" s="67" customFormat="1" ht="18" customHeight="1">
      <c r="B1459" s="71"/>
    </row>
    <row r="1460" spans="2:2" s="67" customFormat="1" ht="18" customHeight="1">
      <c r="B1460" s="71"/>
    </row>
    <row r="1461" spans="2:2" s="67" customFormat="1" ht="18" customHeight="1">
      <c r="B1461" s="71"/>
    </row>
    <row r="1462" spans="2:2" s="67" customFormat="1" ht="18" customHeight="1">
      <c r="B1462" s="71"/>
    </row>
    <row r="1463" spans="2:2" s="67" customFormat="1" ht="18" customHeight="1">
      <c r="B1463" s="71"/>
    </row>
    <row r="1464" spans="2:2" s="67" customFormat="1" ht="18" customHeight="1">
      <c r="B1464" s="71"/>
    </row>
    <row r="1465" spans="2:2" s="67" customFormat="1" ht="18" customHeight="1">
      <c r="B1465" s="71"/>
    </row>
    <row r="1466" spans="2:2" s="67" customFormat="1" ht="18" customHeight="1">
      <c r="B1466" s="71"/>
    </row>
    <row r="1467" spans="2:2" s="67" customFormat="1" ht="18" customHeight="1">
      <c r="B1467" s="71"/>
    </row>
    <row r="1468" spans="2:2" s="67" customFormat="1" ht="18" customHeight="1">
      <c r="B1468" s="71"/>
    </row>
    <row r="1469" spans="2:2" s="67" customFormat="1" ht="18" customHeight="1">
      <c r="B1469" s="71"/>
    </row>
    <row r="1470" spans="2:2" s="67" customFormat="1" ht="18" customHeight="1">
      <c r="B1470" s="71"/>
    </row>
    <row r="1471" spans="2:2" s="67" customFormat="1" ht="18" customHeight="1">
      <c r="B1471" s="71"/>
    </row>
    <row r="1472" spans="2:2" s="67" customFormat="1" ht="18" customHeight="1">
      <c r="B1472" s="71"/>
    </row>
    <row r="1473" spans="2:2" s="67" customFormat="1" ht="18" customHeight="1">
      <c r="B1473" s="71"/>
    </row>
    <row r="1474" spans="2:2" s="67" customFormat="1" ht="18" customHeight="1">
      <c r="B1474" s="71"/>
    </row>
    <row r="1475" spans="2:2" s="67" customFormat="1" ht="18" customHeight="1">
      <c r="B1475" s="71"/>
    </row>
    <row r="1476" spans="2:2" s="67" customFormat="1" ht="18" customHeight="1">
      <c r="B1476" s="71"/>
    </row>
    <row r="1477" spans="2:2" s="67" customFormat="1" ht="18" customHeight="1">
      <c r="B1477" s="71"/>
    </row>
    <row r="1478" spans="2:2" s="67" customFormat="1" ht="18" customHeight="1">
      <c r="B1478" s="71"/>
    </row>
    <row r="1479" spans="2:2" s="67" customFormat="1" ht="18" customHeight="1">
      <c r="B1479" s="71"/>
    </row>
    <row r="1480" spans="2:2" s="67" customFormat="1" ht="18" customHeight="1">
      <c r="B1480" s="71"/>
    </row>
    <row r="1481" spans="2:2" s="67" customFormat="1" ht="18" customHeight="1">
      <c r="B1481" s="71"/>
    </row>
    <row r="1482" spans="2:2" s="67" customFormat="1" ht="18" customHeight="1">
      <c r="B1482" s="71"/>
    </row>
    <row r="1483" spans="2:2" s="67" customFormat="1" ht="18" customHeight="1">
      <c r="B1483" s="71"/>
    </row>
    <row r="1484" spans="2:2" s="67" customFormat="1" ht="18" customHeight="1">
      <c r="B1484" s="71"/>
    </row>
    <row r="1485" spans="2:2" s="67" customFormat="1" ht="18" customHeight="1">
      <c r="B1485" s="71"/>
    </row>
    <row r="1486" spans="2:2" s="67" customFormat="1" ht="18" customHeight="1">
      <c r="B1486" s="71"/>
    </row>
    <row r="1487" spans="2:2" s="67" customFormat="1" ht="18" customHeight="1">
      <c r="B1487" s="71"/>
    </row>
    <row r="1488" spans="2:2" s="67" customFormat="1" ht="18" customHeight="1">
      <c r="B1488" s="71"/>
    </row>
    <row r="1489" spans="2:2" s="67" customFormat="1" ht="18" customHeight="1">
      <c r="B1489" s="71"/>
    </row>
    <row r="1490" spans="2:2" s="67" customFormat="1" ht="18" customHeight="1">
      <c r="B1490" s="71"/>
    </row>
    <row r="1491" spans="2:2" s="67" customFormat="1" ht="18" customHeight="1">
      <c r="B1491" s="71"/>
    </row>
    <row r="1492" spans="2:2" s="67" customFormat="1" ht="18" customHeight="1">
      <c r="B1492" s="71"/>
    </row>
    <row r="1493" spans="2:2" s="67" customFormat="1" ht="18" customHeight="1">
      <c r="B1493" s="71"/>
    </row>
    <row r="1494" spans="2:2" s="67" customFormat="1" ht="18" customHeight="1">
      <c r="B1494" s="71"/>
    </row>
    <row r="1495" spans="2:2" s="67" customFormat="1" ht="18" customHeight="1">
      <c r="B1495" s="71"/>
    </row>
    <row r="1496" spans="2:2" s="67" customFormat="1" ht="18" customHeight="1">
      <c r="B1496" s="71"/>
    </row>
    <row r="1497" spans="2:2" s="67" customFormat="1" ht="18" customHeight="1">
      <c r="B1497" s="71"/>
    </row>
    <row r="1498" spans="2:2" s="67" customFormat="1" ht="18" customHeight="1">
      <c r="B1498" s="71"/>
    </row>
    <row r="1499" spans="2:2" s="67" customFormat="1" ht="18" customHeight="1">
      <c r="B1499" s="71"/>
    </row>
    <row r="1500" spans="2:2" s="67" customFormat="1" ht="18" customHeight="1">
      <c r="B1500" s="71"/>
    </row>
    <row r="1501" spans="2:2" s="67" customFormat="1" ht="18" customHeight="1">
      <c r="B1501" s="71"/>
    </row>
    <row r="1502" spans="2:2" s="67" customFormat="1" ht="18" customHeight="1">
      <c r="B1502" s="71"/>
    </row>
    <row r="1503" spans="2:2" s="67" customFormat="1" ht="18" customHeight="1">
      <c r="B1503" s="71"/>
    </row>
    <row r="1504" spans="2:2" s="67" customFormat="1" ht="18" customHeight="1">
      <c r="B1504" s="71"/>
    </row>
    <row r="1505" spans="2:2" s="67" customFormat="1" ht="18" customHeight="1">
      <c r="B1505" s="71"/>
    </row>
    <row r="1506" spans="2:2" s="67" customFormat="1" ht="18" customHeight="1">
      <c r="B1506" s="71"/>
    </row>
    <row r="1507" spans="2:2" s="67" customFormat="1" ht="18" customHeight="1">
      <c r="B1507" s="71"/>
    </row>
    <row r="1508" spans="2:2" s="67" customFormat="1" ht="18" customHeight="1">
      <c r="B1508" s="71"/>
    </row>
    <row r="1509" spans="2:2" s="67" customFormat="1" ht="18" customHeight="1">
      <c r="B1509" s="71"/>
    </row>
    <row r="1510" spans="2:2" s="67" customFormat="1" ht="18" customHeight="1">
      <c r="B1510" s="71"/>
    </row>
    <row r="1511" spans="2:2" s="67" customFormat="1" ht="18" customHeight="1">
      <c r="B1511" s="71"/>
    </row>
    <row r="1512" spans="2:2" s="67" customFormat="1" ht="18" customHeight="1">
      <c r="B1512" s="71"/>
    </row>
    <row r="1513" spans="2:2" s="67" customFormat="1" ht="18" customHeight="1">
      <c r="B1513" s="71"/>
    </row>
    <row r="1514" spans="2:2" s="67" customFormat="1" ht="18" customHeight="1">
      <c r="B1514" s="71"/>
    </row>
    <row r="1515" spans="2:2" s="67" customFormat="1" ht="18" customHeight="1">
      <c r="B1515" s="71"/>
    </row>
    <row r="1516" spans="2:2" s="67" customFormat="1" ht="18" customHeight="1">
      <c r="B1516" s="71"/>
    </row>
    <row r="1517" spans="2:2" s="67" customFormat="1" ht="18" customHeight="1">
      <c r="B1517" s="71"/>
    </row>
    <row r="1518" spans="2:2" s="67" customFormat="1" ht="18" customHeight="1">
      <c r="B1518" s="71"/>
    </row>
    <row r="1519" spans="2:2" s="67" customFormat="1" ht="18" customHeight="1">
      <c r="B1519" s="71"/>
    </row>
    <row r="1520" spans="2:2" s="67" customFormat="1" ht="18" customHeight="1">
      <c r="B1520" s="71"/>
    </row>
    <row r="1521" spans="2:2" s="67" customFormat="1" ht="18" customHeight="1">
      <c r="B1521" s="71"/>
    </row>
    <row r="1522" spans="2:2" s="67" customFormat="1" ht="18" customHeight="1">
      <c r="B1522" s="71"/>
    </row>
    <row r="1523" spans="2:2" s="67" customFormat="1" ht="18" customHeight="1">
      <c r="B1523" s="71"/>
    </row>
    <row r="1524" spans="2:2" s="67" customFormat="1" ht="18" customHeight="1">
      <c r="B1524" s="71"/>
    </row>
    <row r="1525" spans="2:2" s="67" customFormat="1" ht="18" customHeight="1">
      <c r="B1525" s="71"/>
    </row>
    <row r="1526" spans="2:2" s="67" customFormat="1" ht="18" customHeight="1">
      <c r="B1526" s="71"/>
    </row>
    <row r="1527" spans="2:2" s="67" customFormat="1" ht="18" customHeight="1">
      <c r="B1527" s="71"/>
    </row>
    <row r="1528" spans="2:2" s="67" customFormat="1" ht="18" customHeight="1">
      <c r="B1528" s="71"/>
    </row>
    <row r="1529" spans="2:2" s="67" customFormat="1" ht="18" customHeight="1">
      <c r="B1529" s="71"/>
    </row>
    <row r="1530" spans="2:2" s="67" customFormat="1" ht="18" customHeight="1">
      <c r="B1530" s="71"/>
    </row>
    <row r="1531" spans="2:2" s="67" customFormat="1" ht="18" customHeight="1">
      <c r="B1531" s="71"/>
    </row>
    <row r="1532" spans="2:2" s="67" customFormat="1" ht="18" customHeight="1">
      <c r="B1532" s="71"/>
    </row>
    <row r="1533" spans="2:2" s="67" customFormat="1" ht="18" customHeight="1">
      <c r="B1533" s="71"/>
    </row>
    <row r="1534" spans="2:2" s="67" customFormat="1" ht="18" customHeight="1">
      <c r="B1534" s="71"/>
    </row>
    <row r="1535" spans="2:2" s="67" customFormat="1" ht="18" customHeight="1">
      <c r="B1535" s="71"/>
    </row>
    <row r="1536" spans="2:2" s="67" customFormat="1" ht="18" customHeight="1">
      <c r="B1536" s="71"/>
    </row>
    <row r="1537" spans="2:2" s="67" customFormat="1" ht="18" customHeight="1">
      <c r="B1537" s="71"/>
    </row>
    <row r="1538" spans="2:2" s="67" customFormat="1" ht="18" customHeight="1">
      <c r="B1538" s="71"/>
    </row>
    <row r="1539" spans="2:2" s="67" customFormat="1" ht="18" customHeight="1">
      <c r="B1539" s="71"/>
    </row>
    <row r="1540" spans="2:2" s="67" customFormat="1" ht="18" customHeight="1">
      <c r="B1540" s="71"/>
    </row>
    <row r="1541" spans="2:2" s="67" customFormat="1" ht="18" customHeight="1">
      <c r="B1541" s="71"/>
    </row>
    <row r="1542" spans="2:2" s="67" customFormat="1" ht="18" customHeight="1">
      <c r="B1542" s="71"/>
    </row>
    <row r="1543" spans="2:2" s="67" customFormat="1" ht="18" customHeight="1">
      <c r="B1543" s="71"/>
    </row>
    <row r="1544" spans="2:2" s="67" customFormat="1" ht="18" customHeight="1">
      <c r="B1544" s="71"/>
    </row>
    <row r="1545" spans="2:2" s="67" customFormat="1" ht="18" customHeight="1">
      <c r="B1545" s="71"/>
    </row>
    <row r="1546" spans="2:2" s="67" customFormat="1" ht="18" customHeight="1">
      <c r="B1546" s="71"/>
    </row>
    <row r="1547" spans="2:2" s="67" customFormat="1" ht="18" customHeight="1">
      <c r="B1547" s="71"/>
    </row>
    <row r="1548" spans="2:2" s="67" customFormat="1" ht="18" customHeight="1">
      <c r="B1548" s="71"/>
    </row>
    <row r="1549" spans="2:2" s="67" customFormat="1" ht="18" customHeight="1">
      <c r="B1549" s="71"/>
    </row>
    <row r="1550" spans="2:2" s="67" customFormat="1" ht="18" customHeight="1">
      <c r="B1550" s="71"/>
    </row>
    <row r="1551" spans="2:2" s="67" customFormat="1" ht="18" customHeight="1">
      <c r="B1551" s="71"/>
    </row>
    <row r="1552" spans="2:2" s="67" customFormat="1" ht="18" customHeight="1">
      <c r="B1552" s="71"/>
    </row>
    <row r="1553" spans="2:2" s="67" customFormat="1" ht="18" customHeight="1">
      <c r="B1553" s="71"/>
    </row>
    <row r="1554" spans="2:2" s="67" customFormat="1" ht="18" customHeight="1">
      <c r="B1554" s="71"/>
    </row>
    <row r="1555" spans="2:2" s="67" customFormat="1" ht="18" customHeight="1">
      <c r="B1555" s="71"/>
    </row>
    <row r="1556" spans="2:2" s="67" customFormat="1" ht="18" customHeight="1">
      <c r="B1556" s="71"/>
    </row>
    <row r="1557" spans="2:2" s="67" customFormat="1" ht="18" customHeight="1">
      <c r="B1557" s="71"/>
    </row>
    <row r="1558" spans="2:2" s="67" customFormat="1" ht="18" customHeight="1">
      <c r="B1558" s="71"/>
    </row>
    <row r="1559" spans="2:2" s="67" customFormat="1" ht="18" customHeight="1">
      <c r="B1559" s="71"/>
    </row>
    <row r="1560" spans="2:2" s="67" customFormat="1" ht="18" customHeight="1">
      <c r="B1560" s="71"/>
    </row>
    <row r="1561" spans="2:2" s="67" customFormat="1" ht="18" customHeight="1">
      <c r="B1561" s="71"/>
    </row>
    <row r="1562" spans="2:2" s="67" customFormat="1" ht="18" customHeight="1">
      <c r="B1562" s="71"/>
    </row>
    <row r="1563" spans="2:2" s="67" customFormat="1" ht="18" customHeight="1">
      <c r="B1563" s="71"/>
    </row>
    <row r="1564" spans="2:2" s="67" customFormat="1" ht="18" customHeight="1">
      <c r="B1564" s="71"/>
    </row>
    <row r="1565" spans="2:2" s="67" customFormat="1" ht="18" customHeight="1">
      <c r="B1565" s="71"/>
    </row>
    <row r="1566" spans="2:2" s="67" customFormat="1" ht="18" customHeight="1">
      <c r="B1566" s="71"/>
    </row>
    <row r="1567" spans="2:2" s="67" customFormat="1" ht="18" customHeight="1">
      <c r="B1567" s="71"/>
    </row>
    <row r="1568" spans="2:2" s="67" customFormat="1" ht="18" customHeight="1">
      <c r="B1568" s="71"/>
    </row>
    <row r="1569" spans="2:2" s="67" customFormat="1" ht="18" customHeight="1">
      <c r="B1569" s="71"/>
    </row>
    <row r="1570" spans="2:2" s="67" customFormat="1" ht="18" customHeight="1">
      <c r="B1570" s="71"/>
    </row>
    <row r="1571" spans="2:2" s="67" customFormat="1" ht="18" customHeight="1">
      <c r="B1571" s="71"/>
    </row>
    <row r="1572" spans="2:2" s="67" customFormat="1" ht="18" customHeight="1">
      <c r="B1572" s="71"/>
    </row>
    <row r="1573" spans="2:2" s="67" customFormat="1" ht="18" customHeight="1">
      <c r="B1573" s="71"/>
    </row>
    <row r="1574" spans="2:2" s="67" customFormat="1" ht="18" customHeight="1">
      <c r="B1574" s="71"/>
    </row>
    <row r="1575" spans="2:2" s="67" customFormat="1" ht="18" customHeight="1">
      <c r="B1575" s="71"/>
    </row>
    <row r="1576" spans="2:2" s="67" customFormat="1" ht="18" customHeight="1">
      <c r="B1576" s="71"/>
    </row>
    <row r="1577" spans="2:2" s="67" customFormat="1" ht="18" customHeight="1">
      <c r="B1577" s="71"/>
    </row>
    <row r="1578" spans="2:2" s="67" customFormat="1" ht="18" customHeight="1">
      <c r="B1578" s="71"/>
    </row>
    <row r="1579" spans="2:2" s="67" customFormat="1" ht="18" customHeight="1">
      <c r="B1579" s="71"/>
    </row>
    <row r="1580" spans="2:2" s="67" customFormat="1" ht="18" customHeight="1">
      <c r="B1580" s="71"/>
    </row>
    <row r="1581" spans="2:2" s="67" customFormat="1" ht="18" customHeight="1">
      <c r="B1581" s="71"/>
    </row>
    <row r="1582" spans="2:2" s="67" customFormat="1" ht="18" customHeight="1">
      <c r="B1582" s="71"/>
    </row>
    <row r="1583" spans="2:2" s="67" customFormat="1" ht="18" customHeight="1">
      <c r="B1583" s="71"/>
    </row>
    <row r="1584" spans="2:2" s="67" customFormat="1" ht="18" customHeight="1">
      <c r="B1584" s="71"/>
    </row>
    <row r="1585" spans="2:2" s="67" customFormat="1" ht="18" customHeight="1">
      <c r="B1585" s="71"/>
    </row>
    <row r="1586" spans="2:2" s="67" customFormat="1" ht="18" customHeight="1">
      <c r="B1586" s="71"/>
    </row>
    <row r="1587" spans="2:2" s="67" customFormat="1" ht="18" customHeight="1">
      <c r="B1587" s="71"/>
    </row>
    <row r="1588" spans="2:2" s="67" customFormat="1" ht="18" customHeight="1">
      <c r="B1588" s="71"/>
    </row>
    <row r="1589" spans="2:2" s="67" customFormat="1" ht="18" customHeight="1">
      <c r="B1589" s="71"/>
    </row>
    <row r="1590" spans="2:2" s="67" customFormat="1" ht="18" customHeight="1">
      <c r="B1590" s="71"/>
    </row>
    <row r="1591" spans="2:2" s="67" customFormat="1" ht="18" customHeight="1">
      <c r="B1591" s="71"/>
    </row>
    <row r="1592" spans="2:2" s="67" customFormat="1" ht="18" customHeight="1">
      <c r="B1592" s="71"/>
    </row>
    <row r="1593" spans="2:2" s="67" customFormat="1" ht="18" customHeight="1">
      <c r="B1593" s="71"/>
    </row>
    <row r="1594" spans="2:2" s="67" customFormat="1" ht="18" customHeight="1">
      <c r="B1594" s="71"/>
    </row>
    <row r="1595" spans="2:2" s="67" customFormat="1" ht="18" customHeight="1">
      <c r="B1595" s="71"/>
    </row>
    <row r="1596" spans="2:2" s="67" customFormat="1" ht="18" customHeight="1">
      <c r="B1596" s="71"/>
    </row>
    <row r="1597" spans="2:2" s="67" customFormat="1" ht="18" customHeight="1">
      <c r="B1597" s="71"/>
    </row>
    <row r="1598" spans="2:2" s="67" customFormat="1" ht="18" customHeight="1">
      <c r="B1598" s="71"/>
    </row>
    <row r="1599" spans="2:2" s="67" customFormat="1" ht="18" customHeight="1">
      <c r="B1599" s="71"/>
    </row>
    <row r="1600" spans="2:2" s="67" customFormat="1" ht="18" customHeight="1">
      <c r="B1600" s="71"/>
    </row>
    <row r="1601" spans="2:2" s="67" customFormat="1" ht="18" customHeight="1">
      <c r="B1601" s="71"/>
    </row>
    <row r="1602" spans="2:2" s="67" customFormat="1" ht="18" customHeight="1">
      <c r="B1602" s="71"/>
    </row>
    <row r="1603" spans="2:2" s="67" customFormat="1" ht="18" customHeight="1">
      <c r="B1603" s="71"/>
    </row>
    <row r="1604" spans="2:2" s="67" customFormat="1" ht="18" customHeight="1">
      <c r="B1604" s="71"/>
    </row>
    <row r="1605" spans="2:2" s="67" customFormat="1" ht="18" customHeight="1">
      <c r="B1605" s="71"/>
    </row>
    <row r="1606" spans="2:2" s="67" customFormat="1" ht="18" customHeight="1">
      <c r="B1606" s="71"/>
    </row>
    <row r="1607" spans="2:2" s="67" customFormat="1" ht="18" customHeight="1">
      <c r="B1607" s="71"/>
    </row>
    <row r="1608" spans="2:2" s="67" customFormat="1" ht="18" customHeight="1">
      <c r="B1608" s="71"/>
    </row>
    <row r="1609" spans="2:2" s="67" customFormat="1" ht="18" customHeight="1">
      <c r="B1609" s="71"/>
    </row>
    <row r="1610" spans="2:2" s="67" customFormat="1" ht="18" customHeight="1">
      <c r="B1610" s="71"/>
    </row>
    <row r="1611" spans="2:2" s="67" customFormat="1" ht="18" customHeight="1">
      <c r="B1611" s="71"/>
    </row>
    <row r="1612" spans="2:2" s="67" customFormat="1" ht="18" customHeight="1">
      <c r="B1612" s="71"/>
    </row>
    <row r="1613" spans="2:2" s="67" customFormat="1" ht="18" customHeight="1">
      <c r="B1613" s="71"/>
    </row>
    <row r="1614" spans="2:2" s="67" customFormat="1" ht="18" customHeight="1">
      <c r="B1614" s="71"/>
    </row>
    <row r="1615" spans="2:2" s="67" customFormat="1" ht="18" customHeight="1">
      <c r="B1615" s="71"/>
    </row>
    <row r="1616" spans="2:2" s="67" customFormat="1" ht="18" customHeight="1">
      <c r="B1616" s="71"/>
    </row>
    <row r="1617" spans="2:2" s="67" customFormat="1" ht="18" customHeight="1">
      <c r="B1617" s="71"/>
    </row>
    <row r="1618" spans="2:2" s="67" customFormat="1" ht="18" customHeight="1">
      <c r="B1618" s="71"/>
    </row>
    <row r="1619" spans="2:2" s="67" customFormat="1" ht="18" customHeight="1">
      <c r="B1619" s="71"/>
    </row>
    <row r="1620" spans="2:2" s="67" customFormat="1" ht="18" customHeight="1">
      <c r="B1620" s="71"/>
    </row>
    <row r="1621" spans="2:2" s="67" customFormat="1" ht="18" customHeight="1">
      <c r="B1621" s="71"/>
    </row>
    <row r="1622" spans="2:2" s="67" customFormat="1" ht="18" customHeight="1">
      <c r="B1622" s="71"/>
    </row>
    <row r="1623" spans="2:2" s="67" customFormat="1" ht="18" customHeight="1">
      <c r="B1623" s="71"/>
    </row>
    <row r="1624" spans="2:2" s="67" customFormat="1" ht="18" customHeight="1">
      <c r="B1624" s="71"/>
    </row>
    <row r="1625" spans="2:2" s="67" customFormat="1" ht="18" customHeight="1">
      <c r="B1625" s="71"/>
    </row>
    <row r="1626" spans="2:2" s="67" customFormat="1" ht="18" customHeight="1">
      <c r="B1626" s="71"/>
    </row>
    <row r="1627" spans="2:2" s="67" customFormat="1" ht="18" customHeight="1">
      <c r="B1627" s="71"/>
    </row>
    <row r="1628" spans="2:2" s="67" customFormat="1" ht="18" customHeight="1">
      <c r="B1628" s="71"/>
    </row>
    <row r="1629" spans="2:2" s="67" customFormat="1" ht="18" customHeight="1">
      <c r="B1629" s="71"/>
    </row>
    <row r="1630" spans="2:2" s="67" customFormat="1" ht="18" customHeight="1">
      <c r="B1630" s="71"/>
    </row>
    <row r="1631" spans="2:2" s="67" customFormat="1" ht="18" customHeight="1">
      <c r="B1631" s="71"/>
    </row>
    <row r="1632" spans="2:2" s="67" customFormat="1" ht="18" customHeight="1">
      <c r="B1632" s="71"/>
    </row>
    <row r="1633" spans="2:2" s="67" customFormat="1" ht="18" customHeight="1">
      <c r="B1633" s="71"/>
    </row>
    <row r="1634" spans="2:2" s="67" customFormat="1" ht="18" customHeight="1">
      <c r="B1634" s="71"/>
    </row>
    <row r="1635" spans="2:2" s="67" customFormat="1" ht="18" customHeight="1">
      <c r="B1635" s="71"/>
    </row>
    <row r="1636" spans="2:2" s="67" customFormat="1" ht="18" customHeight="1">
      <c r="B1636" s="71"/>
    </row>
    <row r="1637" spans="2:2" s="67" customFormat="1" ht="18" customHeight="1">
      <c r="B1637" s="71"/>
    </row>
    <row r="1638" spans="2:2" s="67" customFormat="1" ht="18" customHeight="1">
      <c r="B1638" s="71"/>
    </row>
    <row r="1639" spans="2:2" s="67" customFormat="1" ht="18" customHeight="1">
      <c r="B1639" s="71"/>
    </row>
    <row r="1640" spans="2:2" s="67" customFormat="1" ht="18" customHeight="1">
      <c r="B1640" s="71"/>
    </row>
    <row r="1641" spans="2:2" s="67" customFormat="1" ht="18" customHeight="1">
      <c r="B1641" s="71"/>
    </row>
    <row r="1642" spans="2:2" s="67" customFormat="1" ht="18" customHeight="1">
      <c r="B1642" s="71"/>
    </row>
    <row r="1643" spans="2:2" s="67" customFormat="1" ht="18" customHeight="1">
      <c r="B1643" s="71"/>
    </row>
    <row r="1644" spans="2:2" s="67" customFormat="1" ht="18" customHeight="1">
      <c r="B1644" s="71"/>
    </row>
    <row r="1645" spans="2:2" s="67" customFormat="1" ht="18" customHeight="1">
      <c r="B1645" s="71"/>
    </row>
    <row r="1646" spans="2:2" s="67" customFormat="1" ht="18" customHeight="1">
      <c r="B1646" s="71"/>
    </row>
    <row r="1647" spans="2:2" s="67" customFormat="1" ht="18" customHeight="1">
      <c r="B1647" s="71"/>
    </row>
    <row r="1648" spans="2:2" s="67" customFormat="1" ht="18" customHeight="1">
      <c r="B1648" s="71"/>
    </row>
    <row r="1649" spans="2:2" s="67" customFormat="1" ht="18" customHeight="1">
      <c r="B1649" s="71"/>
    </row>
    <row r="1650" spans="2:2" s="67" customFormat="1" ht="18" customHeight="1">
      <c r="B1650" s="71"/>
    </row>
    <row r="1651" spans="2:2" s="67" customFormat="1" ht="18" customHeight="1">
      <c r="B1651" s="71"/>
    </row>
    <row r="1652" spans="2:2" s="67" customFormat="1" ht="18" customHeight="1">
      <c r="B1652" s="71"/>
    </row>
    <row r="1653" spans="2:2" s="67" customFormat="1" ht="18" customHeight="1">
      <c r="B1653" s="71"/>
    </row>
    <row r="1654" spans="2:2" s="67" customFormat="1" ht="18" customHeight="1">
      <c r="B1654" s="71"/>
    </row>
    <row r="1655" spans="2:2" s="67" customFormat="1" ht="18" customHeight="1">
      <c r="B1655" s="71"/>
    </row>
    <row r="1656" spans="2:2" s="67" customFormat="1" ht="18" customHeight="1">
      <c r="B1656" s="71"/>
    </row>
    <row r="1657" spans="2:2" s="67" customFormat="1" ht="18" customHeight="1">
      <c r="B1657" s="71"/>
    </row>
    <row r="1658" spans="2:2" s="67" customFormat="1" ht="18" customHeight="1">
      <c r="B1658" s="71"/>
    </row>
    <row r="1659" spans="2:2" s="67" customFormat="1" ht="18" customHeight="1">
      <c r="B1659" s="71"/>
    </row>
    <row r="1660" spans="2:2" s="67" customFormat="1" ht="18" customHeight="1">
      <c r="B1660" s="71"/>
    </row>
    <row r="1661" spans="2:2" s="67" customFormat="1" ht="18" customHeight="1">
      <c r="B1661" s="71"/>
    </row>
    <row r="1662" spans="2:2" s="67" customFormat="1" ht="18" customHeight="1">
      <c r="B1662" s="71"/>
    </row>
    <row r="1663" spans="2:2" s="67" customFormat="1" ht="18" customHeight="1">
      <c r="B1663" s="71"/>
    </row>
    <row r="1664" spans="2:2" s="67" customFormat="1" ht="18" customHeight="1">
      <c r="B1664" s="71"/>
    </row>
    <row r="1665" spans="2:2" s="67" customFormat="1" ht="18" customHeight="1">
      <c r="B1665" s="71"/>
    </row>
    <row r="1666" spans="2:2" s="67" customFormat="1" ht="18" customHeight="1">
      <c r="B1666" s="71"/>
    </row>
    <row r="1667" spans="2:2" s="67" customFormat="1" ht="18" customHeight="1">
      <c r="B1667" s="71"/>
    </row>
    <row r="1668" spans="2:2" s="67" customFormat="1" ht="18" customHeight="1">
      <c r="B1668" s="71"/>
    </row>
    <row r="1669" spans="2:2" s="67" customFormat="1" ht="18" customHeight="1">
      <c r="B1669" s="71"/>
    </row>
    <row r="1670" spans="2:2" s="67" customFormat="1" ht="18" customHeight="1">
      <c r="B1670" s="71"/>
    </row>
    <row r="1671" spans="2:2" s="67" customFormat="1" ht="18" customHeight="1">
      <c r="B1671" s="71"/>
    </row>
    <row r="1672" spans="2:2" s="67" customFormat="1" ht="18" customHeight="1">
      <c r="B1672" s="71"/>
    </row>
    <row r="1673" spans="2:2" s="67" customFormat="1" ht="18" customHeight="1">
      <c r="B1673" s="71"/>
    </row>
    <row r="1674" spans="2:2" s="67" customFormat="1" ht="18" customHeight="1">
      <c r="B1674" s="71"/>
    </row>
    <row r="1675" spans="2:2" s="67" customFormat="1" ht="18" customHeight="1">
      <c r="B1675" s="71"/>
    </row>
    <row r="1676" spans="2:2" s="67" customFormat="1" ht="18" customHeight="1">
      <c r="B1676" s="71"/>
    </row>
    <row r="1677" spans="2:2" s="67" customFormat="1" ht="18" customHeight="1">
      <c r="B1677" s="71"/>
    </row>
    <row r="1678" spans="2:2" s="67" customFormat="1" ht="18" customHeight="1">
      <c r="B1678" s="71"/>
    </row>
    <row r="1679" spans="2:2" s="67" customFormat="1" ht="18" customHeight="1">
      <c r="B1679" s="71"/>
    </row>
    <row r="1680" spans="2:2" s="67" customFormat="1" ht="18" customHeight="1">
      <c r="B1680" s="71"/>
    </row>
    <row r="1681" spans="2:2" s="67" customFormat="1" ht="18" customHeight="1">
      <c r="B1681" s="71"/>
    </row>
    <row r="1682" spans="2:2" s="67" customFormat="1" ht="18" customHeight="1">
      <c r="B1682" s="71"/>
    </row>
    <row r="1683" spans="2:2" s="67" customFormat="1" ht="18" customHeight="1">
      <c r="B1683" s="71"/>
    </row>
    <row r="1684" spans="2:2" s="67" customFormat="1" ht="18" customHeight="1">
      <c r="B1684" s="71"/>
    </row>
    <row r="1685" spans="2:2" s="67" customFormat="1" ht="18" customHeight="1">
      <c r="B1685" s="71"/>
    </row>
    <row r="1686" spans="2:2" s="67" customFormat="1" ht="18" customHeight="1">
      <c r="B1686" s="71"/>
    </row>
    <row r="1687" spans="2:2" s="67" customFormat="1" ht="18" customHeight="1">
      <c r="B1687" s="71"/>
    </row>
    <row r="1688" spans="2:2" s="67" customFormat="1" ht="18" customHeight="1">
      <c r="B1688" s="71"/>
    </row>
    <row r="1689" spans="2:2" s="67" customFormat="1" ht="18" customHeight="1">
      <c r="B1689" s="71"/>
    </row>
    <row r="1690" spans="2:2" s="67" customFormat="1" ht="18" customHeight="1">
      <c r="B1690" s="71"/>
    </row>
    <row r="1691" spans="2:2" s="67" customFormat="1" ht="18" customHeight="1">
      <c r="B1691" s="71"/>
    </row>
    <row r="1692" spans="2:2" s="67" customFormat="1" ht="18" customHeight="1">
      <c r="B1692" s="71"/>
    </row>
    <row r="1693" spans="2:2" s="67" customFormat="1" ht="18" customHeight="1">
      <c r="B1693" s="71"/>
    </row>
    <row r="1694" spans="2:2" s="67" customFormat="1" ht="18" customHeight="1">
      <c r="B1694" s="71"/>
    </row>
    <row r="1695" spans="2:2" s="67" customFormat="1" ht="18" customHeight="1">
      <c r="B1695" s="71"/>
    </row>
    <row r="1696" spans="2:2" s="67" customFormat="1" ht="18" customHeight="1">
      <c r="B1696" s="71"/>
    </row>
    <row r="1697" spans="2:2" s="67" customFormat="1" ht="18" customHeight="1">
      <c r="B1697" s="71"/>
    </row>
    <row r="1698" spans="2:2" s="67" customFormat="1" ht="18" customHeight="1">
      <c r="B1698" s="71"/>
    </row>
    <row r="1699" spans="2:2" s="67" customFormat="1" ht="18" customHeight="1">
      <c r="B1699" s="71"/>
    </row>
    <row r="1700" spans="2:2" s="67" customFormat="1" ht="18" customHeight="1">
      <c r="B1700" s="71"/>
    </row>
    <row r="1701" spans="2:2" s="67" customFormat="1" ht="18" customHeight="1">
      <c r="B1701" s="71"/>
    </row>
    <row r="1702" spans="2:2" s="67" customFormat="1" ht="18" customHeight="1">
      <c r="B1702" s="71"/>
    </row>
    <row r="1703" spans="2:2" s="67" customFormat="1" ht="18" customHeight="1">
      <c r="B1703" s="71"/>
    </row>
    <row r="1704" spans="2:2" s="67" customFormat="1" ht="18" customHeight="1">
      <c r="B1704" s="71"/>
    </row>
    <row r="1705" spans="2:2" s="67" customFormat="1" ht="18" customHeight="1">
      <c r="B1705" s="71"/>
    </row>
    <row r="1706" spans="2:2" s="67" customFormat="1" ht="18" customHeight="1">
      <c r="B1706" s="71"/>
    </row>
    <row r="1707" spans="2:2" s="67" customFormat="1" ht="18" customHeight="1">
      <c r="B1707" s="71"/>
    </row>
    <row r="1708" spans="2:2" s="67" customFormat="1" ht="18" customHeight="1">
      <c r="B1708" s="71"/>
    </row>
    <row r="1709" spans="2:2" s="67" customFormat="1" ht="18" customHeight="1">
      <c r="B1709" s="71"/>
    </row>
    <row r="1710" spans="2:2" s="67" customFormat="1" ht="18" customHeight="1">
      <c r="B1710" s="71"/>
    </row>
    <row r="1711" spans="2:2" s="67" customFormat="1" ht="18" customHeight="1">
      <c r="B1711" s="71"/>
    </row>
    <row r="1712" spans="2:2" s="67" customFormat="1" ht="18" customHeight="1">
      <c r="B1712" s="71"/>
    </row>
    <row r="1713" spans="2:2" s="67" customFormat="1" ht="18" customHeight="1">
      <c r="B1713" s="71"/>
    </row>
    <row r="1714" spans="2:2" s="67" customFormat="1" ht="18" customHeight="1">
      <c r="B1714" s="71"/>
    </row>
    <row r="1715" spans="2:2" s="67" customFormat="1" ht="18" customHeight="1">
      <c r="B1715" s="71"/>
    </row>
    <row r="1716" spans="2:2" s="67" customFormat="1" ht="18" customHeight="1">
      <c r="B1716" s="71"/>
    </row>
    <row r="1717" spans="2:2" s="67" customFormat="1" ht="18" customHeight="1">
      <c r="B1717" s="71"/>
    </row>
    <row r="1718" spans="2:2" s="67" customFormat="1" ht="18" customHeight="1">
      <c r="B1718" s="71"/>
    </row>
    <row r="1719" spans="2:2" s="67" customFormat="1" ht="18" customHeight="1">
      <c r="B1719" s="71"/>
    </row>
    <row r="1720" spans="2:2" s="67" customFormat="1" ht="18" customHeight="1">
      <c r="B1720" s="71"/>
    </row>
    <row r="1721" spans="2:2" s="67" customFormat="1" ht="18" customHeight="1">
      <c r="B1721" s="71"/>
    </row>
    <row r="1722" spans="2:2" s="67" customFormat="1" ht="18" customHeight="1">
      <c r="B1722" s="71"/>
    </row>
    <row r="1723" spans="2:2" s="67" customFormat="1" ht="18" customHeight="1">
      <c r="B1723" s="71"/>
    </row>
    <row r="1724" spans="2:2" s="67" customFormat="1" ht="18" customHeight="1">
      <c r="B1724" s="71"/>
    </row>
    <row r="1725" spans="2:2" s="67" customFormat="1" ht="18" customHeight="1">
      <c r="B1725" s="71"/>
    </row>
    <row r="1726" spans="2:2" s="67" customFormat="1" ht="18" customHeight="1">
      <c r="B1726" s="71"/>
    </row>
    <row r="1727" spans="2:2" s="67" customFormat="1" ht="18" customHeight="1">
      <c r="B1727" s="71"/>
    </row>
    <row r="1728" spans="2:2" s="67" customFormat="1" ht="18" customHeight="1">
      <c r="B1728" s="71"/>
    </row>
    <row r="1729" spans="2:2" s="67" customFormat="1" ht="18" customHeight="1">
      <c r="B1729" s="71"/>
    </row>
    <row r="1730" spans="2:2" s="67" customFormat="1" ht="18" customHeight="1">
      <c r="B1730" s="71"/>
    </row>
    <row r="1731" spans="2:2" s="67" customFormat="1" ht="18" customHeight="1">
      <c r="B1731" s="71"/>
    </row>
    <row r="1732" spans="2:2" s="67" customFormat="1" ht="18" customHeight="1">
      <c r="B1732" s="71"/>
    </row>
    <row r="1733" spans="2:2" s="67" customFormat="1" ht="18" customHeight="1">
      <c r="B1733" s="71"/>
    </row>
    <row r="1734" spans="2:2" s="67" customFormat="1" ht="18" customHeight="1">
      <c r="B1734" s="71"/>
    </row>
    <row r="1735" spans="2:2" s="67" customFormat="1" ht="18" customHeight="1">
      <c r="B1735" s="71"/>
    </row>
    <row r="1736" spans="2:2" s="67" customFormat="1" ht="18" customHeight="1">
      <c r="B1736" s="71"/>
    </row>
    <row r="1737" spans="2:2" s="67" customFormat="1" ht="18" customHeight="1">
      <c r="B1737" s="71"/>
    </row>
    <row r="1738" spans="2:2" s="67" customFormat="1" ht="18" customHeight="1">
      <c r="B1738" s="71"/>
    </row>
    <row r="1739" spans="2:2" s="67" customFormat="1" ht="18" customHeight="1">
      <c r="B1739" s="71"/>
    </row>
    <row r="1740" spans="2:2" s="67" customFormat="1" ht="18" customHeight="1">
      <c r="B1740" s="71"/>
    </row>
    <row r="1741" spans="2:2" s="67" customFormat="1" ht="18" customHeight="1">
      <c r="B1741" s="71"/>
    </row>
    <row r="1742" spans="2:2" s="67" customFormat="1" ht="18" customHeight="1">
      <c r="B1742" s="71"/>
    </row>
    <row r="1743" spans="2:2" s="67" customFormat="1" ht="18" customHeight="1">
      <c r="B1743" s="71"/>
    </row>
    <row r="1744" spans="2:2" s="67" customFormat="1" ht="18" customHeight="1">
      <c r="B1744" s="71"/>
    </row>
    <row r="1745" spans="2:2" s="67" customFormat="1" ht="18" customHeight="1">
      <c r="B1745" s="71"/>
    </row>
    <row r="1746" spans="2:2" s="67" customFormat="1" ht="18" customHeight="1">
      <c r="B1746" s="71"/>
    </row>
    <row r="1747" spans="2:2" s="67" customFormat="1" ht="18" customHeight="1">
      <c r="B1747" s="71"/>
    </row>
    <row r="1748" spans="2:2" s="67" customFormat="1" ht="18" customHeight="1">
      <c r="B1748" s="71"/>
    </row>
    <row r="1749" spans="2:2" s="67" customFormat="1" ht="18" customHeight="1">
      <c r="B1749" s="71"/>
    </row>
    <row r="1750" spans="2:2" s="67" customFormat="1" ht="18" customHeight="1">
      <c r="B1750" s="71"/>
    </row>
    <row r="1751" spans="2:2" s="67" customFormat="1" ht="18" customHeight="1">
      <c r="B1751" s="71"/>
    </row>
    <row r="1752" spans="2:2" s="67" customFormat="1" ht="18" customHeight="1">
      <c r="B1752" s="71"/>
    </row>
    <row r="1753" spans="2:2" s="67" customFormat="1" ht="18" customHeight="1">
      <c r="B1753" s="71"/>
    </row>
    <row r="1754" spans="2:2" s="67" customFormat="1" ht="18" customHeight="1">
      <c r="B1754" s="71"/>
    </row>
    <row r="1755" spans="2:2" s="67" customFormat="1" ht="18" customHeight="1">
      <c r="B1755" s="71"/>
    </row>
    <row r="1756" spans="2:2" s="67" customFormat="1" ht="18" customHeight="1">
      <c r="B1756" s="71"/>
    </row>
    <row r="1757" spans="2:2" s="67" customFormat="1" ht="18" customHeight="1">
      <c r="B1757" s="71"/>
    </row>
    <row r="1758" spans="2:2" s="67" customFormat="1" ht="18" customHeight="1">
      <c r="B1758" s="71"/>
    </row>
    <row r="1759" spans="2:2" s="67" customFormat="1" ht="18" customHeight="1">
      <c r="B1759" s="71"/>
    </row>
    <row r="1760" spans="2:2" s="67" customFormat="1" ht="18" customHeight="1">
      <c r="B1760" s="71"/>
    </row>
    <row r="1761" spans="2:2" s="67" customFormat="1" ht="18" customHeight="1">
      <c r="B1761" s="71"/>
    </row>
    <row r="1762" spans="2:2" s="67" customFormat="1" ht="18" customHeight="1">
      <c r="B1762" s="71"/>
    </row>
    <row r="1763" spans="2:2" s="67" customFormat="1" ht="18" customHeight="1">
      <c r="B1763" s="71"/>
    </row>
    <row r="1764" spans="2:2" s="67" customFormat="1" ht="18" customHeight="1">
      <c r="B1764" s="71"/>
    </row>
    <row r="1765" spans="2:2" s="67" customFormat="1" ht="18" customHeight="1">
      <c r="B1765" s="71"/>
    </row>
    <row r="1766" spans="2:2" s="67" customFormat="1" ht="18" customHeight="1">
      <c r="B1766" s="71"/>
    </row>
    <row r="1767" spans="2:2" s="67" customFormat="1" ht="18" customHeight="1">
      <c r="B1767" s="71"/>
    </row>
    <row r="1768" spans="2:2" s="67" customFormat="1" ht="18" customHeight="1">
      <c r="B1768" s="71"/>
    </row>
    <row r="1769" spans="2:2" s="67" customFormat="1" ht="18" customHeight="1">
      <c r="B1769" s="71"/>
    </row>
    <row r="1770" spans="2:2" s="67" customFormat="1" ht="18" customHeight="1">
      <c r="B1770" s="71"/>
    </row>
    <row r="1771" spans="2:2" s="67" customFormat="1" ht="18" customHeight="1">
      <c r="B1771" s="71"/>
    </row>
    <row r="1772" spans="2:2" s="67" customFormat="1" ht="18" customHeight="1">
      <c r="B1772" s="71"/>
    </row>
    <row r="1773" spans="2:2" s="67" customFormat="1" ht="18" customHeight="1">
      <c r="B1773" s="71"/>
    </row>
    <row r="1774" spans="2:2" s="67" customFormat="1" ht="18" customHeight="1">
      <c r="B1774" s="71"/>
    </row>
    <row r="1775" spans="2:2" s="67" customFormat="1" ht="18" customHeight="1">
      <c r="B1775" s="71"/>
    </row>
    <row r="1776" spans="2:2" s="67" customFormat="1" ht="18" customHeight="1">
      <c r="B1776" s="71"/>
    </row>
    <row r="1777" spans="2:2" s="67" customFormat="1" ht="18" customHeight="1">
      <c r="B1777" s="71"/>
    </row>
    <row r="1778" spans="2:2" s="67" customFormat="1" ht="18" customHeight="1">
      <c r="B1778" s="71"/>
    </row>
    <row r="1779" spans="2:2" s="67" customFormat="1" ht="18" customHeight="1">
      <c r="B1779" s="71"/>
    </row>
    <row r="1780" spans="2:2" s="67" customFormat="1" ht="18" customHeight="1">
      <c r="B1780" s="71"/>
    </row>
    <row r="1781" spans="2:2" s="67" customFormat="1" ht="18" customHeight="1">
      <c r="B1781" s="71"/>
    </row>
    <row r="1782" spans="2:2" s="67" customFormat="1" ht="18" customHeight="1">
      <c r="B1782" s="71"/>
    </row>
    <row r="1783" spans="2:2" s="67" customFormat="1" ht="18" customHeight="1">
      <c r="B1783" s="71"/>
    </row>
    <row r="1784" spans="2:2" s="67" customFormat="1" ht="18" customHeight="1">
      <c r="B1784" s="71"/>
    </row>
    <row r="1785" spans="2:2" s="67" customFormat="1" ht="18" customHeight="1">
      <c r="B1785" s="71"/>
    </row>
    <row r="1786" spans="2:2" s="67" customFormat="1" ht="18" customHeight="1">
      <c r="B1786" s="71"/>
    </row>
    <row r="1787" spans="2:2" s="67" customFormat="1" ht="18" customHeight="1">
      <c r="B1787" s="71"/>
    </row>
    <row r="1788" spans="2:2" s="67" customFormat="1" ht="18" customHeight="1">
      <c r="B1788" s="71"/>
    </row>
    <row r="1789" spans="2:2" s="67" customFormat="1" ht="18" customHeight="1">
      <c r="B1789" s="71"/>
    </row>
    <row r="1790" spans="2:2" s="67" customFormat="1" ht="18" customHeight="1">
      <c r="B1790" s="71"/>
    </row>
    <row r="1791" spans="2:2" s="67" customFormat="1" ht="18" customHeight="1">
      <c r="B1791" s="71"/>
    </row>
    <row r="1792" spans="2:2" s="67" customFormat="1" ht="18" customHeight="1">
      <c r="B1792" s="71"/>
    </row>
    <row r="1793" spans="2:2" s="67" customFormat="1" ht="18" customHeight="1">
      <c r="B1793" s="71"/>
    </row>
    <row r="1794" spans="2:2" s="67" customFormat="1" ht="18" customHeight="1">
      <c r="B1794" s="71"/>
    </row>
    <row r="1795" spans="2:2" s="67" customFormat="1" ht="18" customHeight="1">
      <c r="B1795" s="71"/>
    </row>
    <row r="1796" spans="2:2" s="67" customFormat="1" ht="18" customHeight="1">
      <c r="B1796" s="71"/>
    </row>
    <row r="1797" spans="2:2" s="67" customFormat="1" ht="18" customHeight="1">
      <c r="B1797" s="71"/>
    </row>
    <row r="1798" spans="2:2" s="67" customFormat="1" ht="18" customHeight="1">
      <c r="B1798" s="71"/>
    </row>
    <row r="1799" spans="2:2" s="67" customFormat="1" ht="18" customHeight="1">
      <c r="B1799" s="71"/>
    </row>
    <row r="1800" spans="2:2" s="67" customFormat="1" ht="18" customHeight="1">
      <c r="B1800" s="71"/>
    </row>
    <row r="1801" spans="2:2" s="67" customFormat="1" ht="18" customHeight="1">
      <c r="B1801" s="71"/>
    </row>
    <row r="1802" spans="2:2" s="67" customFormat="1" ht="18" customHeight="1">
      <c r="B1802" s="71"/>
    </row>
    <row r="1803" spans="2:2" s="67" customFormat="1" ht="18" customHeight="1">
      <c r="B1803" s="71"/>
    </row>
    <row r="1804" spans="2:2" s="67" customFormat="1" ht="18" customHeight="1">
      <c r="B1804" s="71"/>
    </row>
    <row r="1805" spans="2:2" s="67" customFormat="1" ht="18" customHeight="1">
      <c r="B1805" s="71"/>
    </row>
    <row r="1806" spans="2:2" s="67" customFormat="1" ht="18" customHeight="1">
      <c r="B1806" s="71"/>
    </row>
    <row r="1807" spans="2:2" s="67" customFormat="1" ht="18" customHeight="1">
      <c r="B1807" s="71"/>
    </row>
    <row r="1808" spans="2:2" s="67" customFormat="1" ht="18" customHeight="1">
      <c r="B1808" s="71"/>
    </row>
    <row r="1809" spans="2:2" s="67" customFormat="1" ht="18" customHeight="1">
      <c r="B1809" s="71"/>
    </row>
    <row r="1810" spans="2:2" s="67" customFormat="1" ht="18" customHeight="1">
      <c r="B1810" s="71"/>
    </row>
    <row r="1811" spans="2:2" s="67" customFormat="1" ht="18" customHeight="1">
      <c r="B1811" s="71"/>
    </row>
    <row r="1812" spans="2:2" s="67" customFormat="1" ht="18" customHeight="1">
      <c r="B1812" s="71"/>
    </row>
    <row r="1813" spans="2:2" s="67" customFormat="1" ht="18" customHeight="1">
      <c r="B1813" s="71"/>
    </row>
    <row r="1814" spans="2:2" s="67" customFormat="1" ht="18" customHeight="1">
      <c r="B1814" s="71"/>
    </row>
    <row r="1815" spans="2:2" s="67" customFormat="1" ht="18" customHeight="1">
      <c r="B1815" s="71"/>
    </row>
    <row r="1816" spans="2:2" s="67" customFormat="1" ht="18" customHeight="1">
      <c r="B1816" s="71"/>
    </row>
    <row r="1817" spans="2:2" s="67" customFormat="1" ht="18" customHeight="1">
      <c r="B1817" s="71"/>
    </row>
    <row r="1818" spans="2:2" s="67" customFormat="1" ht="18" customHeight="1">
      <c r="B1818" s="71"/>
    </row>
    <row r="1819" spans="2:2" s="67" customFormat="1" ht="18" customHeight="1">
      <c r="B1819" s="71"/>
    </row>
    <row r="1820" spans="2:2" s="67" customFormat="1" ht="18" customHeight="1">
      <c r="B1820" s="71"/>
    </row>
    <row r="1821" spans="2:2" s="67" customFormat="1" ht="18" customHeight="1">
      <c r="B1821" s="71"/>
    </row>
    <row r="1822" spans="2:2" s="67" customFormat="1" ht="18" customHeight="1">
      <c r="B1822" s="71"/>
    </row>
    <row r="1823" spans="2:2" s="67" customFormat="1" ht="18" customHeight="1">
      <c r="B1823" s="71"/>
    </row>
    <row r="1824" spans="2:2" s="67" customFormat="1" ht="18" customHeight="1">
      <c r="B1824" s="71"/>
    </row>
    <row r="1825" spans="2:2" s="67" customFormat="1" ht="18" customHeight="1">
      <c r="B1825" s="71"/>
    </row>
    <row r="1826" spans="2:2" s="67" customFormat="1" ht="18" customHeight="1">
      <c r="B1826" s="71"/>
    </row>
    <row r="1827" spans="2:2" s="67" customFormat="1" ht="18" customHeight="1">
      <c r="B1827" s="71"/>
    </row>
    <row r="1828" spans="2:2" s="67" customFormat="1" ht="18" customHeight="1">
      <c r="B1828" s="71"/>
    </row>
    <row r="1829" spans="2:2" s="67" customFormat="1" ht="18" customHeight="1">
      <c r="B1829" s="71"/>
    </row>
    <row r="1830" spans="2:2" s="67" customFormat="1" ht="18" customHeight="1">
      <c r="B1830" s="71"/>
    </row>
    <row r="1831" spans="2:2" s="67" customFormat="1" ht="18" customHeight="1">
      <c r="B1831" s="71"/>
    </row>
    <row r="1832" spans="2:2" s="67" customFormat="1" ht="18" customHeight="1">
      <c r="B1832" s="71"/>
    </row>
    <row r="1833" spans="2:2" s="67" customFormat="1" ht="18" customHeight="1">
      <c r="B1833" s="71"/>
    </row>
    <row r="1834" spans="2:2" s="67" customFormat="1" ht="18" customHeight="1">
      <c r="B1834" s="71"/>
    </row>
    <row r="1835" spans="2:2" s="67" customFormat="1" ht="18" customHeight="1">
      <c r="B1835" s="71"/>
    </row>
    <row r="1836" spans="2:2" s="67" customFormat="1" ht="18" customHeight="1">
      <c r="B1836" s="71"/>
    </row>
    <row r="1837" spans="2:2" s="67" customFormat="1" ht="18" customHeight="1">
      <c r="B1837" s="71"/>
    </row>
    <row r="1838" spans="2:2" s="67" customFormat="1" ht="18" customHeight="1">
      <c r="B1838" s="71"/>
    </row>
    <row r="1839" spans="2:2" s="67" customFormat="1" ht="18" customHeight="1">
      <c r="B1839" s="71"/>
    </row>
    <row r="1840" spans="2:2" s="67" customFormat="1" ht="18" customHeight="1">
      <c r="B1840" s="71"/>
    </row>
    <row r="1841" spans="2:2" s="67" customFormat="1" ht="18" customHeight="1">
      <c r="B1841" s="71"/>
    </row>
    <row r="1842" spans="2:2" s="67" customFormat="1" ht="18" customHeight="1">
      <c r="B1842" s="71"/>
    </row>
    <row r="1843" spans="2:2" s="67" customFormat="1" ht="18" customHeight="1">
      <c r="B1843" s="71"/>
    </row>
    <row r="1844" spans="2:2" s="67" customFormat="1" ht="18" customHeight="1">
      <c r="B1844" s="71"/>
    </row>
    <row r="1845" spans="2:2" s="67" customFormat="1" ht="18" customHeight="1">
      <c r="B1845" s="71"/>
    </row>
    <row r="1846" spans="2:2" s="67" customFormat="1" ht="18" customHeight="1">
      <c r="B1846" s="71"/>
    </row>
    <row r="1847" spans="2:2" s="67" customFormat="1" ht="18" customHeight="1">
      <c r="B1847" s="71"/>
    </row>
    <row r="1848" spans="2:2" s="67" customFormat="1" ht="18" customHeight="1">
      <c r="B1848" s="71"/>
    </row>
    <row r="1849" spans="2:2" s="67" customFormat="1" ht="18" customHeight="1">
      <c r="B1849" s="71"/>
    </row>
    <row r="1850" spans="2:2" s="67" customFormat="1" ht="18" customHeight="1">
      <c r="B1850" s="71"/>
    </row>
    <row r="1851" spans="2:2" s="67" customFormat="1" ht="18" customHeight="1">
      <c r="B1851" s="71"/>
    </row>
    <row r="1852" spans="2:2" s="67" customFormat="1" ht="18" customHeight="1">
      <c r="B1852" s="71"/>
    </row>
    <row r="1853" spans="2:2" s="67" customFormat="1" ht="18" customHeight="1">
      <c r="B1853" s="71"/>
    </row>
    <row r="1854" spans="2:2" s="67" customFormat="1" ht="18" customHeight="1">
      <c r="B1854" s="71"/>
    </row>
    <row r="1855" spans="2:2" s="67" customFormat="1" ht="18" customHeight="1">
      <c r="B1855" s="71"/>
    </row>
    <row r="1856" spans="2:2" s="67" customFormat="1" ht="18" customHeight="1">
      <c r="B1856" s="71"/>
    </row>
    <row r="1857" spans="2:2" s="67" customFormat="1" ht="18" customHeight="1">
      <c r="B1857" s="71"/>
    </row>
    <row r="1858" spans="2:2" s="67" customFormat="1" ht="18" customHeight="1">
      <c r="B1858" s="71"/>
    </row>
    <row r="1859" spans="2:2" s="67" customFormat="1" ht="18" customHeight="1">
      <c r="B1859" s="71"/>
    </row>
    <row r="1860" spans="2:2" s="67" customFormat="1" ht="18" customHeight="1">
      <c r="B1860" s="71"/>
    </row>
    <row r="1861" spans="2:2" s="67" customFormat="1" ht="18" customHeight="1">
      <c r="B1861" s="71"/>
    </row>
    <row r="1862" spans="2:2" s="67" customFormat="1" ht="18" customHeight="1">
      <c r="B1862" s="71"/>
    </row>
    <row r="1863" spans="2:2" s="67" customFormat="1" ht="18" customHeight="1">
      <c r="B1863" s="71"/>
    </row>
    <row r="1864" spans="2:2" s="67" customFormat="1" ht="18" customHeight="1">
      <c r="B1864" s="71"/>
    </row>
    <row r="1865" spans="2:2" s="67" customFormat="1" ht="18" customHeight="1">
      <c r="B1865" s="71"/>
    </row>
    <row r="1866" spans="2:2" s="67" customFormat="1" ht="18" customHeight="1">
      <c r="B1866" s="71"/>
    </row>
    <row r="1867" spans="2:2" s="67" customFormat="1" ht="18" customHeight="1">
      <c r="B1867" s="71"/>
    </row>
    <row r="1868" spans="2:2" s="67" customFormat="1" ht="18" customHeight="1">
      <c r="B1868" s="71"/>
    </row>
    <row r="1869" spans="2:2" s="67" customFormat="1" ht="18" customHeight="1">
      <c r="B1869" s="71"/>
    </row>
    <row r="1870" spans="2:2" s="67" customFormat="1" ht="18" customHeight="1">
      <c r="B1870" s="71"/>
    </row>
    <row r="1871" spans="2:2" s="67" customFormat="1" ht="18" customHeight="1">
      <c r="B1871" s="71"/>
    </row>
    <row r="1872" spans="2:2" s="67" customFormat="1" ht="18" customHeight="1">
      <c r="B1872" s="71"/>
    </row>
    <row r="1873" spans="2:2" s="67" customFormat="1" ht="18" customHeight="1">
      <c r="B1873" s="71"/>
    </row>
    <row r="1874" spans="2:2" s="67" customFormat="1" ht="18" customHeight="1">
      <c r="B1874" s="71"/>
    </row>
    <row r="1875" spans="2:2" s="67" customFormat="1" ht="18" customHeight="1">
      <c r="B1875" s="71"/>
    </row>
    <row r="1876" spans="2:2" s="67" customFormat="1" ht="18" customHeight="1">
      <c r="B1876" s="71"/>
    </row>
    <row r="1877" spans="2:2" s="67" customFormat="1" ht="18" customHeight="1">
      <c r="B1877" s="71"/>
    </row>
    <row r="1878" spans="2:2" s="67" customFormat="1" ht="18" customHeight="1">
      <c r="B1878" s="71"/>
    </row>
    <row r="1879" spans="2:2" s="67" customFormat="1" ht="18" customHeight="1">
      <c r="B1879" s="71"/>
    </row>
    <row r="1880" spans="2:2" s="67" customFormat="1" ht="18" customHeight="1">
      <c r="B1880" s="71"/>
    </row>
    <row r="1881" spans="2:2" s="67" customFormat="1" ht="18" customHeight="1">
      <c r="B1881" s="71"/>
    </row>
    <row r="1882" spans="2:2" s="67" customFormat="1" ht="18" customHeight="1">
      <c r="B1882" s="71"/>
    </row>
    <row r="1883" spans="2:2" s="67" customFormat="1" ht="18" customHeight="1">
      <c r="B1883" s="71"/>
    </row>
    <row r="1884" spans="2:2" s="67" customFormat="1" ht="18" customHeight="1">
      <c r="B1884" s="71"/>
    </row>
    <row r="1885" spans="2:2" s="67" customFormat="1" ht="18" customHeight="1">
      <c r="B1885" s="71"/>
    </row>
    <row r="1886" spans="2:2" s="67" customFormat="1" ht="18" customHeight="1">
      <c r="B1886" s="71"/>
    </row>
    <row r="1887" spans="2:2" s="67" customFormat="1" ht="18" customHeight="1">
      <c r="B1887" s="71"/>
    </row>
    <row r="1888" spans="2:2" s="67" customFormat="1" ht="18" customHeight="1">
      <c r="B1888" s="71"/>
    </row>
    <row r="1889" spans="2:2" s="67" customFormat="1" ht="18" customHeight="1">
      <c r="B1889" s="71"/>
    </row>
    <row r="1890" spans="2:2" s="67" customFormat="1" ht="18" customHeight="1">
      <c r="B1890" s="71"/>
    </row>
    <row r="1891" spans="2:2" s="67" customFormat="1" ht="18" customHeight="1">
      <c r="B1891" s="71"/>
    </row>
    <row r="1892" spans="2:2" s="67" customFormat="1" ht="18" customHeight="1">
      <c r="B1892" s="71"/>
    </row>
    <row r="1893" spans="2:2" s="67" customFormat="1" ht="18" customHeight="1">
      <c r="B1893" s="71"/>
    </row>
    <row r="1894" spans="2:2" s="67" customFormat="1" ht="18" customHeight="1">
      <c r="B1894" s="71"/>
    </row>
    <row r="1895" spans="2:2" s="67" customFormat="1" ht="18" customHeight="1">
      <c r="B1895" s="71"/>
    </row>
    <row r="1896" spans="2:2" s="67" customFormat="1" ht="18" customHeight="1">
      <c r="B1896" s="71"/>
    </row>
    <row r="1897" spans="2:2" s="67" customFormat="1" ht="18" customHeight="1">
      <c r="B1897" s="71"/>
    </row>
    <row r="1898" spans="2:2" s="67" customFormat="1" ht="18" customHeight="1">
      <c r="B1898" s="71"/>
    </row>
    <row r="1899" spans="2:2" s="67" customFormat="1" ht="18" customHeight="1">
      <c r="B1899" s="71"/>
    </row>
    <row r="1900" spans="2:2" s="67" customFormat="1" ht="18" customHeight="1">
      <c r="B1900" s="71"/>
    </row>
    <row r="1901" spans="2:2" s="67" customFormat="1" ht="18" customHeight="1">
      <c r="B1901" s="71"/>
    </row>
    <row r="1902" spans="2:2" s="67" customFormat="1" ht="18" customHeight="1">
      <c r="B1902" s="71"/>
    </row>
    <row r="1903" spans="2:2" s="67" customFormat="1" ht="18" customHeight="1">
      <c r="B1903" s="71"/>
    </row>
    <row r="1904" spans="2:2" s="67" customFormat="1" ht="18" customHeight="1">
      <c r="B1904" s="71"/>
    </row>
    <row r="1905" spans="2:2" s="67" customFormat="1" ht="18" customHeight="1">
      <c r="B1905" s="71"/>
    </row>
    <row r="1906" spans="2:2" s="67" customFormat="1" ht="18" customHeight="1">
      <c r="B1906" s="71"/>
    </row>
    <row r="1907" spans="2:2" s="67" customFormat="1" ht="18" customHeight="1">
      <c r="B1907" s="71"/>
    </row>
    <row r="1908" spans="2:2" s="67" customFormat="1" ht="18" customHeight="1">
      <c r="B1908" s="71"/>
    </row>
    <row r="1909" spans="2:2" s="67" customFormat="1" ht="18" customHeight="1">
      <c r="B1909" s="71"/>
    </row>
    <row r="1910" spans="2:2" s="67" customFormat="1" ht="18" customHeight="1">
      <c r="B1910" s="71"/>
    </row>
    <row r="1911" spans="2:2" s="67" customFormat="1" ht="18" customHeight="1">
      <c r="B1911" s="71"/>
    </row>
    <row r="1912" spans="2:2" s="67" customFormat="1" ht="18" customHeight="1">
      <c r="B1912" s="71"/>
    </row>
    <row r="1913" spans="2:2" s="67" customFormat="1" ht="18" customHeight="1">
      <c r="B1913" s="71"/>
    </row>
    <row r="1914" spans="2:2" s="67" customFormat="1" ht="18" customHeight="1">
      <c r="B1914" s="71"/>
    </row>
    <row r="1915" spans="2:2" s="67" customFormat="1" ht="18" customHeight="1">
      <c r="B1915" s="71"/>
    </row>
    <row r="1916" spans="2:2" s="67" customFormat="1" ht="18" customHeight="1">
      <c r="B1916" s="71"/>
    </row>
    <row r="1917" spans="2:2" s="67" customFormat="1" ht="18" customHeight="1">
      <c r="B1917" s="71"/>
    </row>
    <row r="1918" spans="2:2" s="67" customFormat="1" ht="18" customHeight="1">
      <c r="B1918" s="71"/>
    </row>
    <row r="1919" spans="2:2" s="67" customFormat="1" ht="18" customHeight="1">
      <c r="B1919" s="71"/>
    </row>
    <row r="1920" spans="2:2" s="67" customFormat="1" ht="18" customHeight="1">
      <c r="B1920" s="71"/>
    </row>
    <row r="1921" spans="2:2" s="67" customFormat="1" ht="18" customHeight="1">
      <c r="B1921" s="71"/>
    </row>
    <row r="1922" spans="2:2" s="67" customFormat="1" ht="18" customHeight="1">
      <c r="B1922" s="71"/>
    </row>
    <row r="1923" spans="2:2" s="67" customFormat="1" ht="18" customHeight="1">
      <c r="B1923" s="71"/>
    </row>
    <row r="1924" spans="2:2" s="67" customFormat="1" ht="18" customHeight="1">
      <c r="B1924" s="71"/>
    </row>
    <row r="1925" spans="2:2" s="67" customFormat="1" ht="18" customHeight="1">
      <c r="B1925" s="71"/>
    </row>
    <row r="1926" spans="2:2" s="67" customFormat="1" ht="18" customHeight="1">
      <c r="B1926" s="71"/>
    </row>
    <row r="1927" spans="2:2" s="67" customFormat="1" ht="18" customHeight="1">
      <c r="B1927" s="71"/>
    </row>
    <row r="1928" spans="2:2" s="67" customFormat="1" ht="18" customHeight="1">
      <c r="B1928" s="71"/>
    </row>
    <row r="1929" spans="2:2" s="67" customFormat="1" ht="18" customHeight="1">
      <c r="B1929" s="71"/>
    </row>
    <row r="1930" spans="2:2" s="67" customFormat="1" ht="18" customHeight="1">
      <c r="B1930" s="71"/>
    </row>
    <row r="1931" spans="2:2" s="67" customFormat="1" ht="18" customHeight="1">
      <c r="B1931" s="71"/>
    </row>
    <row r="1932" spans="2:2" s="67" customFormat="1" ht="18" customHeight="1">
      <c r="B1932" s="71"/>
    </row>
    <row r="1933" spans="2:2" s="67" customFormat="1" ht="18" customHeight="1">
      <c r="B1933" s="71"/>
    </row>
    <row r="1934" spans="2:2" s="67" customFormat="1" ht="18" customHeight="1">
      <c r="B1934" s="71"/>
    </row>
    <row r="1935" spans="2:2" s="67" customFormat="1" ht="18" customHeight="1">
      <c r="B1935" s="71"/>
    </row>
    <row r="1936" spans="2:2" s="67" customFormat="1" ht="18" customHeight="1">
      <c r="B1936" s="71"/>
    </row>
    <row r="1937" spans="2:2" s="67" customFormat="1" ht="18" customHeight="1">
      <c r="B1937" s="71"/>
    </row>
    <row r="1938" spans="2:2" s="67" customFormat="1" ht="18" customHeight="1">
      <c r="B1938" s="71"/>
    </row>
    <row r="1939" spans="2:2" s="67" customFormat="1" ht="18" customHeight="1">
      <c r="B1939" s="71"/>
    </row>
    <row r="1940" spans="2:2" s="67" customFormat="1" ht="18" customHeight="1">
      <c r="B1940" s="71"/>
    </row>
    <row r="1941" spans="2:2" s="67" customFormat="1" ht="18" customHeight="1">
      <c r="B1941" s="71"/>
    </row>
    <row r="1942" spans="2:2" s="67" customFormat="1" ht="18" customHeight="1">
      <c r="B1942" s="71"/>
    </row>
    <row r="1943" spans="2:2" s="67" customFormat="1" ht="18" customHeight="1">
      <c r="B1943" s="71"/>
    </row>
    <row r="1944" spans="2:2" s="67" customFormat="1" ht="18" customHeight="1">
      <c r="B1944" s="71"/>
    </row>
    <row r="1945" spans="2:2" s="67" customFormat="1" ht="18" customHeight="1">
      <c r="B1945" s="71"/>
    </row>
    <row r="1946" spans="2:2" s="67" customFormat="1" ht="18" customHeight="1">
      <c r="B1946" s="71"/>
    </row>
    <row r="1947" spans="2:2" s="67" customFormat="1" ht="18" customHeight="1">
      <c r="B1947" s="71"/>
    </row>
    <row r="1948" spans="2:2" s="67" customFormat="1" ht="18" customHeight="1">
      <c r="B1948" s="71"/>
    </row>
    <row r="1949" spans="2:2" s="67" customFormat="1" ht="18" customHeight="1">
      <c r="B1949" s="71"/>
    </row>
    <row r="1950" spans="2:2" s="67" customFormat="1" ht="18" customHeight="1">
      <c r="B1950" s="71"/>
    </row>
    <row r="1951" spans="2:2" s="67" customFormat="1" ht="18" customHeight="1">
      <c r="B1951" s="71"/>
    </row>
    <row r="1952" spans="2:2" s="67" customFormat="1" ht="18" customHeight="1">
      <c r="B1952" s="71"/>
    </row>
    <row r="1953" spans="2:2" s="67" customFormat="1" ht="18" customHeight="1">
      <c r="B1953" s="71"/>
    </row>
    <row r="1954" spans="2:2" s="67" customFormat="1" ht="18" customHeight="1">
      <c r="B1954" s="71"/>
    </row>
    <row r="1955" spans="2:2" s="67" customFormat="1" ht="18" customHeight="1">
      <c r="B1955" s="71"/>
    </row>
    <row r="1956" spans="2:2" s="67" customFormat="1" ht="18" customHeight="1">
      <c r="B1956" s="71"/>
    </row>
    <row r="1957" spans="2:2" s="67" customFormat="1" ht="18" customHeight="1">
      <c r="B1957" s="71"/>
    </row>
    <row r="1958" spans="2:2" s="67" customFormat="1" ht="18" customHeight="1">
      <c r="B1958" s="71"/>
    </row>
    <row r="1959" spans="2:2" s="67" customFormat="1" ht="18" customHeight="1">
      <c r="B1959" s="71"/>
    </row>
    <row r="1960" spans="2:2" s="67" customFormat="1" ht="18" customHeight="1">
      <c r="B1960" s="71"/>
    </row>
    <row r="1961" spans="2:2" s="67" customFormat="1" ht="18" customHeight="1">
      <c r="B1961" s="71"/>
    </row>
    <row r="1962" spans="2:2" s="67" customFormat="1" ht="18" customHeight="1">
      <c r="B1962" s="71"/>
    </row>
    <row r="1963" spans="2:2" s="67" customFormat="1" ht="18" customHeight="1">
      <c r="B1963" s="71"/>
    </row>
    <row r="1964" spans="2:2" s="67" customFormat="1" ht="18" customHeight="1">
      <c r="B1964" s="71"/>
    </row>
    <row r="1965" spans="2:2" s="67" customFormat="1" ht="18" customHeight="1">
      <c r="B1965" s="71"/>
    </row>
    <row r="1966" spans="2:2" s="67" customFormat="1" ht="18" customHeight="1">
      <c r="B1966" s="71"/>
    </row>
    <row r="1967" spans="2:2" s="67" customFormat="1" ht="18" customHeight="1">
      <c r="B1967" s="71"/>
    </row>
    <row r="1968" spans="2:2" s="67" customFormat="1" ht="18" customHeight="1">
      <c r="B1968" s="71"/>
    </row>
    <row r="1969" spans="2:2" s="67" customFormat="1" ht="18" customHeight="1">
      <c r="B1969" s="71"/>
    </row>
    <row r="1970" spans="2:2" s="67" customFormat="1" ht="18" customHeight="1">
      <c r="B1970" s="71"/>
    </row>
    <row r="1971" spans="2:2" s="67" customFormat="1" ht="18" customHeight="1">
      <c r="B1971" s="71"/>
    </row>
    <row r="1972" spans="2:2" s="67" customFormat="1" ht="18" customHeight="1">
      <c r="B1972" s="71"/>
    </row>
    <row r="1973" spans="2:2" s="67" customFormat="1" ht="18" customHeight="1">
      <c r="B1973" s="71"/>
    </row>
    <row r="1974" spans="2:2" s="67" customFormat="1" ht="18" customHeight="1">
      <c r="B1974" s="71"/>
    </row>
    <row r="1975" spans="2:2" s="67" customFormat="1" ht="18" customHeight="1">
      <c r="B1975" s="71"/>
    </row>
    <row r="1976" spans="2:2" s="67" customFormat="1" ht="18" customHeight="1">
      <c r="B1976" s="71"/>
    </row>
    <row r="1977" spans="2:2" s="67" customFormat="1" ht="18" customHeight="1">
      <c r="B1977" s="71"/>
    </row>
    <row r="1978" spans="2:2" s="67" customFormat="1" ht="18" customHeight="1">
      <c r="B1978" s="71"/>
    </row>
    <row r="1979" spans="2:2" s="67" customFormat="1" ht="18" customHeight="1">
      <c r="B1979" s="71"/>
    </row>
    <row r="1980" spans="2:2" s="67" customFormat="1" ht="18" customHeight="1">
      <c r="B1980" s="71"/>
    </row>
    <row r="1981" spans="2:2" s="67" customFormat="1" ht="18" customHeight="1">
      <c r="B1981" s="71"/>
    </row>
    <row r="1982" spans="2:2" s="67" customFormat="1" ht="18" customHeight="1">
      <c r="B1982" s="71"/>
    </row>
    <row r="1983" spans="2:2" s="67" customFormat="1" ht="18" customHeight="1">
      <c r="B1983" s="71"/>
    </row>
    <row r="1984" spans="2:2" s="67" customFormat="1" ht="18" customHeight="1">
      <c r="B1984" s="71"/>
    </row>
    <row r="1985" spans="2:2" s="67" customFormat="1" ht="18" customHeight="1">
      <c r="B1985" s="71"/>
    </row>
    <row r="1986" spans="2:2" s="67" customFormat="1" ht="18" customHeight="1">
      <c r="B1986" s="71"/>
    </row>
    <row r="1987" spans="2:2" s="67" customFormat="1" ht="18" customHeight="1">
      <c r="B1987" s="71"/>
    </row>
    <row r="1988" spans="2:2" s="67" customFormat="1" ht="18" customHeight="1">
      <c r="B1988" s="71"/>
    </row>
    <row r="1989" spans="2:2" s="67" customFormat="1" ht="18" customHeight="1">
      <c r="B1989" s="71"/>
    </row>
    <row r="1990" spans="2:2" s="67" customFormat="1" ht="18" customHeight="1">
      <c r="B1990" s="71"/>
    </row>
    <row r="1991" spans="2:2" s="67" customFormat="1" ht="18" customHeight="1">
      <c r="B1991" s="71"/>
    </row>
    <row r="1992" spans="2:2" s="67" customFormat="1" ht="18" customHeight="1">
      <c r="B1992" s="71"/>
    </row>
    <row r="1993" spans="2:2" s="67" customFormat="1" ht="18" customHeight="1">
      <c r="B1993" s="71"/>
    </row>
    <row r="1994" spans="2:2" s="67" customFormat="1" ht="18" customHeight="1">
      <c r="B1994" s="71"/>
    </row>
    <row r="1995" spans="2:2" s="67" customFormat="1" ht="18" customHeight="1">
      <c r="B1995" s="71"/>
    </row>
    <row r="1996" spans="2:2" s="67" customFormat="1" ht="18" customHeight="1">
      <c r="B1996" s="71"/>
    </row>
    <row r="1997" spans="2:2" s="67" customFormat="1" ht="18" customHeight="1">
      <c r="B1997" s="71"/>
    </row>
    <row r="1998" spans="2:2" s="67" customFormat="1" ht="18" customHeight="1">
      <c r="B1998" s="71"/>
    </row>
    <row r="1999" spans="2:2" s="67" customFormat="1" ht="18" customHeight="1">
      <c r="B1999" s="71"/>
    </row>
    <row r="2000" spans="2:2" s="67" customFormat="1" ht="18" customHeight="1">
      <c r="B2000" s="71"/>
    </row>
    <row r="2001" spans="2:2" s="67" customFormat="1" ht="18" customHeight="1">
      <c r="B2001" s="71"/>
    </row>
    <row r="2002" spans="2:2" s="67" customFormat="1" ht="18" customHeight="1">
      <c r="B2002" s="71"/>
    </row>
    <row r="2003" spans="2:2" s="67" customFormat="1" ht="18" customHeight="1">
      <c r="B2003" s="71"/>
    </row>
    <row r="2004" spans="2:2" s="67" customFormat="1" ht="18" customHeight="1">
      <c r="B2004" s="71"/>
    </row>
    <row r="2005" spans="2:2" s="67" customFormat="1" ht="18" customHeight="1">
      <c r="B2005" s="71"/>
    </row>
    <row r="2006" spans="2:2" s="67" customFormat="1" ht="18" customHeight="1">
      <c r="B2006" s="71"/>
    </row>
    <row r="2007" spans="2:2" s="67" customFormat="1" ht="18" customHeight="1">
      <c r="B2007" s="71"/>
    </row>
    <row r="2008" spans="2:2" s="67" customFormat="1" ht="18" customHeight="1">
      <c r="B2008" s="71"/>
    </row>
    <row r="2009" spans="2:2" s="67" customFormat="1" ht="18" customHeight="1">
      <c r="B2009" s="71"/>
    </row>
    <row r="2010" spans="2:2" s="67" customFormat="1" ht="18" customHeight="1">
      <c r="B2010" s="71"/>
    </row>
    <row r="2011" spans="2:2" s="67" customFormat="1" ht="18" customHeight="1">
      <c r="B2011" s="71"/>
    </row>
    <row r="2012" spans="2:2" s="67" customFormat="1" ht="18" customHeight="1">
      <c r="B2012" s="71"/>
    </row>
    <row r="2013" spans="2:2" s="67" customFormat="1" ht="18" customHeight="1">
      <c r="B2013" s="71"/>
    </row>
    <row r="2014" spans="2:2" s="67" customFormat="1" ht="18" customHeight="1">
      <c r="B2014" s="71"/>
    </row>
    <row r="2015" spans="2:2" s="67" customFormat="1" ht="18" customHeight="1">
      <c r="B2015" s="71"/>
    </row>
    <row r="2016" spans="2:2" s="67" customFormat="1" ht="18" customHeight="1">
      <c r="B2016" s="71"/>
    </row>
    <row r="2017" spans="2:2" s="67" customFormat="1" ht="18" customHeight="1">
      <c r="B2017" s="71"/>
    </row>
    <row r="2018" spans="2:2" s="67" customFormat="1" ht="18" customHeight="1">
      <c r="B2018" s="71"/>
    </row>
    <row r="2019" spans="2:2" s="67" customFormat="1" ht="18" customHeight="1">
      <c r="B2019" s="71"/>
    </row>
    <row r="2020" spans="2:2" s="67" customFormat="1" ht="18" customHeight="1">
      <c r="B2020" s="71"/>
    </row>
    <row r="2021" spans="2:2" s="67" customFormat="1" ht="18" customHeight="1">
      <c r="B2021" s="71"/>
    </row>
    <row r="2022" spans="2:2" s="67" customFormat="1" ht="18" customHeight="1">
      <c r="B2022" s="71"/>
    </row>
    <row r="2023" spans="2:2" s="67" customFormat="1" ht="18" customHeight="1">
      <c r="B2023" s="71"/>
    </row>
    <row r="2024" spans="2:2" s="67" customFormat="1" ht="18" customHeight="1">
      <c r="B2024" s="71"/>
    </row>
    <row r="2025" spans="2:2" s="67" customFormat="1" ht="18" customHeight="1">
      <c r="B2025" s="71"/>
    </row>
    <row r="2026" spans="2:2" s="67" customFormat="1" ht="18" customHeight="1">
      <c r="B2026" s="71"/>
    </row>
    <row r="2027" spans="2:2" s="67" customFormat="1" ht="18" customHeight="1">
      <c r="B2027" s="71"/>
    </row>
    <row r="2028" spans="2:2" s="67" customFormat="1" ht="18" customHeight="1">
      <c r="B2028" s="71"/>
    </row>
    <row r="2029" spans="2:2" s="67" customFormat="1" ht="18" customHeight="1">
      <c r="B2029" s="71"/>
    </row>
    <row r="2030" spans="2:2" s="67" customFormat="1" ht="18" customHeight="1">
      <c r="B2030" s="71"/>
    </row>
    <row r="2031" spans="2:2" s="67" customFormat="1" ht="18" customHeight="1">
      <c r="B2031" s="71"/>
    </row>
    <row r="2032" spans="2:2" s="67" customFormat="1" ht="18" customHeight="1">
      <c r="B2032" s="71"/>
    </row>
    <row r="2033" spans="2:2" s="67" customFormat="1" ht="18" customHeight="1">
      <c r="B2033" s="71"/>
    </row>
    <row r="2034" spans="2:2" s="67" customFormat="1" ht="18" customHeight="1">
      <c r="B2034" s="71"/>
    </row>
    <row r="2035" spans="2:2" s="67" customFormat="1" ht="18" customHeight="1">
      <c r="B2035" s="71"/>
    </row>
    <row r="2036" spans="2:2" s="67" customFormat="1" ht="18" customHeight="1">
      <c r="B2036" s="71"/>
    </row>
    <row r="2037" spans="2:2" s="67" customFormat="1" ht="18" customHeight="1">
      <c r="B2037" s="71"/>
    </row>
    <row r="2038" spans="2:2" s="67" customFormat="1" ht="18" customHeight="1">
      <c r="B2038" s="71"/>
    </row>
    <row r="2039" spans="2:2" s="67" customFormat="1" ht="18" customHeight="1">
      <c r="B2039" s="71"/>
    </row>
    <row r="2040" spans="2:2" s="67" customFormat="1" ht="18" customHeight="1">
      <c r="B2040" s="71"/>
    </row>
    <row r="2041" spans="2:2" s="67" customFormat="1" ht="18" customHeight="1">
      <c r="B2041" s="71"/>
    </row>
    <row r="2042" spans="2:2" s="67" customFormat="1" ht="18" customHeight="1">
      <c r="B2042" s="71"/>
    </row>
    <row r="2043" spans="2:2" s="67" customFormat="1" ht="18" customHeight="1">
      <c r="B2043" s="71"/>
    </row>
    <row r="2044" spans="2:2" s="67" customFormat="1" ht="18" customHeight="1">
      <c r="B2044" s="71"/>
    </row>
    <row r="2045" spans="2:2" s="67" customFormat="1" ht="18" customHeight="1">
      <c r="B2045" s="71"/>
    </row>
    <row r="2046" spans="2:2" s="67" customFormat="1" ht="18" customHeight="1">
      <c r="B2046" s="71"/>
    </row>
    <row r="2047" spans="2:2" s="67" customFormat="1" ht="18" customHeight="1">
      <c r="B2047" s="71"/>
    </row>
    <row r="2048" spans="2:2" s="67" customFormat="1" ht="18" customHeight="1">
      <c r="B2048" s="71"/>
    </row>
    <row r="2049" spans="2:2" s="67" customFormat="1" ht="18" customHeight="1">
      <c r="B2049" s="71"/>
    </row>
    <row r="2050" spans="2:2" s="67" customFormat="1" ht="18" customHeight="1">
      <c r="B2050" s="71"/>
    </row>
    <row r="2051" spans="2:2" s="67" customFormat="1" ht="18" customHeight="1">
      <c r="B2051" s="71"/>
    </row>
    <row r="2052" spans="2:2" s="67" customFormat="1" ht="18" customHeight="1">
      <c r="B2052" s="71"/>
    </row>
    <row r="2053" spans="2:2" s="67" customFormat="1" ht="18" customHeight="1">
      <c r="B2053" s="71"/>
    </row>
    <row r="2054" spans="2:2" s="67" customFormat="1" ht="18" customHeight="1">
      <c r="B2054" s="71"/>
    </row>
    <row r="2055" spans="2:2" s="67" customFormat="1" ht="18" customHeight="1">
      <c r="B2055" s="71"/>
    </row>
    <row r="2056" spans="2:2" s="67" customFormat="1" ht="18" customHeight="1">
      <c r="B2056" s="71"/>
    </row>
    <row r="2057" spans="2:2" s="67" customFormat="1" ht="18" customHeight="1">
      <c r="B2057" s="71"/>
    </row>
    <row r="2058" spans="2:2" s="67" customFormat="1" ht="18" customHeight="1">
      <c r="B2058" s="71"/>
    </row>
    <row r="2059" spans="2:2" s="67" customFormat="1" ht="18" customHeight="1">
      <c r="B2059" s="71"/>
    </row>
    <row r="2060" spans="2:2" s="67" customFormat="1" ht="18" customHeight="1">
      <c r="B2060" s="71"/>
    </row>
    <row r="2061" spans="2:2" s="67" customFormat="1" ht="18" customHeight="1">
      <c r="B2061" s="71"/>
    </row>
    <row r="2062" spans="2:2" s="67" customFormat="1" ht="18" customHeight="1">
      <c r="B2062" s="71"/>
    </row>
    <row r="2063" spans="2:2" s="67" customFormat="1" ht="18" customHeight="1">
      <c r="B2063" s="71"/>
    </row>
    <row r="2064" spans="2:2" s="67" customFormat="1" ht="18" customHeight="1">
      <c r="B2064" s="71"/>
    </row>
    <row r="2065" spans="2:2" s="67" customFormat="1" ht="18" customHeight="1">
      <c r="B2065" s="71"/>
    </row>
    <row r="2066" spans="2:2" s="67" customFormat="1" ht="18" customHeight="1">
      <c r="B2066" s="71"/>
    </row>
    <row r="2067" spans="2:2" s="67" customFormat="1" ht="18" customHeight="1">
      <c r="B2067" s="71"/>
    </row>
    <row r="2068" spans="2:2" s="67" customFormat="1" ht="18" customHeight="1">
      <c r="B2068" s="71"/>
    </row>
    <row r="2069" spans="2:2" s="67" customFormat="1" ht="18" customHeight="1">
      <c r="B2069" s="71"/>
    </row>
    <row r="2070" spans="2:2" s="67" customFormat="1" ht="18" customHeight="1">
      <c r="B2070" s="71"/>
    </row>
    <row r="2071" spans="2:2" s="67" customFormat="1" ht="18" customHeight="1">
      <c r="B2071" s="71"/>
    </row>
    <row r="2072" spans="2:2" s="67" customFormat="1" ht="18" customHeight="1">
      <c r="B2072" s="71"/>
    </row>
    <row r="2073" spans="2:2" s="67" customFormat="1" ht="18" customHeight="1">
      <c r="B2073" s="71"/>
    </row>
    <row r="2074" spans="2:2" s="67" customFormat="1" ht="18" customHeight="1">
      <c r="B2074" s="71"/>
    </row>
    <row r="2075" spans="2:2" s="67" customFormat="1" ht="18" customHeight="1">
      <c r="B2075" s="71"/>
    </row>
    <row r="2076" spans="2:2" s="67" customFormat="1" ht="18" customHeight="1">
      <c r="B2076" s="71"/>
    </row>
    <row r="2077" spans="2:2" s="67" customFormat="1" ht="18" customHeight="1">
      <c r="B2077" s="71"/>
    </row>
    <row r="2078" spans="2:2" s="67" customFormat="1" ht="18" customHeight="1">
      <c r="B2078" s="71"/>
    </row>
    <row r="2079" spans="2:2" s="67" customFormat="1" ht="18" customHeight="1">
      <c r="B2079" s="71"/>
    </row>
    <row r="2080" spans="2:2" s="67" customFormat="1" ht="18" customHeight="1">
      <c r="B2080" s="71"/>
    </row>
    <row r="2081" spans="2:2" s="67" customFormat="1" ht="18" customHeight="1">
      <c r="B2081" s="71"/>
    </row>
    <row r="2082" spans="2:2" s="67" customFormat="1" ht="18" customHeight="1">
      <c r="B2082" s="71"/>
    </row>
    <row r="2083" spans="2:2" s="67" customFormat="1" ht="18" customHeight="1">
      <c r="B2083" s="71"/>
    </row>
    <row r="2084" spans="2:2" s="67" customFormat="1" ht="18" customHeight="1">
      <c r="B2084" s="71"/>
    </row>
    <row r="2085" spans="2:2" s="67" customFormat="1" ht="18" customHeight="1">
      <c r="B2085" s="71"/>
    </row>
    <row r="2086" spans="2:2" s="67" customFormat="1" ht="18" customHeight="1">
      <c r="B2086" s="71"/>
    </row>
    <row r="2087" spans="2:2" s="67" customFormat="1" ht="18" customHeight="1">
      <c r="B2087" s="71"/>
    </row>
    <row r="2088" spans="2:2" s="67" customFormat="1" ht="18" customHeight="1">
      <c r="B2088" s="71"/>
    </row>
    <row r="2089" spans="2:2" s="67" customFormat="1" ht="18" customHeight="1">
      <c r="B2089" s="71"/>
    </row>
    <row r="2090" spans="2:2" s="67" customFormat="1" ht="18" customHeight="1">
      <c r="B2090" s="71"/>
    </row>
    <row r="2091" spans="2:2" s="67" customFormat="1" ht="18" customHeight="1">
      <c r="B2091" s="71"/>
    </row>
    <row r="2092" spans="2:2" s="67" customFormat="1" ht="18" customHeight="1">
      <c r="B2092" s="71"/>
    </row>
    <row r="2093" spans="2:2" s="67" customFormat="1" ht="18" customHeight="1">
      <c r="B2093" s="71"/>
    </row>
    <row r="2094" spans="2:2" s="67" customFormat="1" ht="18" customHeight="1">
      <c r="B2094" s="71"/>
    </row>
    <row r="2095" spans="2:2" s="67" customFormat="1" ht="18" customHeight="1">
      <c r="B2095" s="71"/>
    </row>
    <row r="2096" spans="2:2" s="67" customFormat="1" ht="18" customHeight="1">
      <c r="B2096" s="71"/>
    </row>
    <row r="2097" spans="2:2" s="67" customFormat="1" ht="18" customHeight="1">
      <c r="B2097" s="71"/>
    </row>
    <row r="2098" spans="2:2" s="67" customFormat="1" ht="18" customHeight="1">
      <c r="B2098" s="71"/>
    </row>
    <row r="2099" spans="2:2" s="67" customFormat="1" ht="18" customHeight="1">
      <c r="B2099" s="71"/>
    </row>
    <row r="2100" spans="2:2" s="67" customFormat="1" ht="18" customHeight="1">
      <c r="B2100" s="71"/>
    </row>
    <row r="2101" spans="2:2" s="67" customFormat="1" ht="18" customHeight="1">
      <c r="B2101" s="71"/>
    </row>
    <row r="2102" spans="2:2" s="67" customFormat="1" ht="18" customHeight="1">
      <c r="B2102" s="71"/>
    </row>
    <row r="2103" spans="2:2" s="67" customFormat="1" ht="18" customHeight="1">
      <c r="B2103" s="71"/>
    </row>
    <row r="2104" spans="2:2" s="67" customFormat="1" ht="18" customHeight="1">
      <c r="B2104" s="71"/>
    </row>
    <row r="2105" spans="2:2" s="67" customFormat="1" ht="18" customHeight="1">
      <c r="B2105" s="71"/>
    </row>
    <row r="2106" spans="2:2" s="67" customFormat="1" ht="18" customHeight="1">
      <c r="B2106" s="71"/>
    </row>
    <row r="2107" spans="2:2" s="67" customFormat="1" ht="18" customHeight="1">
      <c r="B2107" s="71"/>
    </row>
    <row r="2108" spans="2:2" s="67" customFormat="1" ht="18" customHeight="1">
      <c r="B2108" s="71"/>
    </row>
    <row r="2109" spans="2:2" s="67" customFormat="1" ht="18" customHeight="1">
      <c r="B2109" s="71"/>
    </row>
    <row r="2110" spans="2:2" s="67" customFormat="1" ht="18" customHeight="1">
      <c r="B2110" s="71"/>
    </row>
    <row r="2111" spans="2:2" s="67" customFormat="1" ht="18" customHeight="1">
      <c r="B2111" s="71"/>
    </row>
    <row r="2112" spans="2:2" s="67" customFormat="1" ht="18" customHeight="1">
      <c r="B2112" s="71"/>
    </row>
    <row r="2113" spans="2:2" s="67" customFormat="1" ht="18" customHeight="1">
      <c r="B2113" s="71"/>
    </row>
    <row r="2114" spans="2:2" s="67" customFormat="1" ht="18" customHeight="1">
      <c r="B2114" s="71"/>
    </row>
    <row r="2115" spans="2:2" s="67" customFormat="1" ht="18" customHeight="1">
      <c r="B2115" s="71"/>
    </row>
    <row r="2116" spans="2:2" s="67" customFormat="1" ht="18" customHeight="1">
      <c r="B2116" s="71"/>
    </row>
    <row r="2117" spans="2:2" s="67" customFormat="1" ht="18" customHeight="1">
      <c r="B2117" s="71"/>
    </row>
    <row r="2118" spans="2:2" s="67" customFormat="1" ht="18" customHeight="1">
      <c r="B2118" s="71"/>
    </row>
    <row r="2119" spans="2:2" s="67" customFormat="1" ht="18" customHeight="1">
      <c r="B2119" s="71"/>
    </row>
    <row r="2120" spans="2:2" s="67" customFormat="1" ht="18" customHeight="1">
      <c r="B2120" s="71"/>
    </row>
    <row r="2121" spans="2:2" s="67" customFormat="1" ht="18" customHeight="1">
      <c r="B2121" s="71"/>
    </row>
    <row r="2122" spans="2:2" s="67" customFormat="1" ht="18" customHeight="1">
      <c r="B2122" s="71"/>
    </row>
    <row r="2123" spans="2:2" s="67" customFormat="1" ht="18" customHeight="1">
      <c r="B2123" s="71"/>
    </row>
    <row r="2124" spans="2:2" s="67" customFormat="1" ht="18" customHeight="1">
      <c r="B2124" s="71"/>
    </row>
    <row r="2125" spans="2:2" s="67" customFormat="1" ht="18" customHeight="1">
      <c r="B2125" s="71"/>
    </row>
    <row r="2126" spans="2:2" s="67" customFormat="1" ht="18" customHeight="1">
      <c r="B2126" s="71"/>
    </row>
    <row r="2127" spans="2:2" s="67" customFormat="1" ht="18" customHeight="1">
      <c r="B2127" s="71"/>
    </row>
    <row r="2128" spans="2:2" s="67" customFormat="1" ht="18" customHeight="1">
      <c r="B2128" s="71"/>
    </row>
    <row r="2129" spans="2:2" s="67" customFormat="1" ht="18" customHeight="1">
      <c r="B2129" s="71"/>
    </row>
    <row r="2130" spans="2:2" s="67" customFormat="1" ht="18" customHeight="1">
      <c r="B2130" s="71"/>
    </row>
    <row r="2131" spans="2:2" s="67" customFormat="1" ht="18" customHeight="1">
      <c r="B2131" s="71"/>
    </row>
    <row r="2132" spans="2:2" s="67" customFormat="1" ht="18" customHeight="1">
      <c r="B2132" s="71"/>
    </row>
    <row r="2133" spans="2:2" s="67" customFormat="1" ht="18" customHeight="1">
      <c r="B2133" s="71"/>
    </row>
    <row r="2134" spans="2:2" s="67" customFormat="1" ht="18" customHeight="1">
      <c r="B2134" s="71"/>
    </row>
    <row r="2135" spans="2:2" s="67" customFormat="1" ht="18" customHeight="1">
      <c r="B2135" s="71"/>
    </row>
    <row r="2136" spans="2:2" s="67" customFormat="1" ht="18" customHeight="1">
      <c r="B2136" s="71"/>
    </row>
    <row r="2137" spans="2:2" s="67" customFormat="1" ht="18" customHeight="1">
      <c r="B2137" s="71"/>
    </row>
    <row r="2138" spans="2:2" s="67" customFormat="1" ht="18" customHeight="1">
      <c r="B2138" s="71"/>
    </row>
    <row r="2139" spans="2:2" s="67" customFormat="1" ht="18" customHeight="1">
      <c r="B2139" s="71"/>
    </row>
    <row r="2140" spans="2:2" s="67" customFormat="1" ht="18" customHeight="1">
      <c r="B2140" s="71"/>
    </row>
    <row r="2141" spans="2:2" s="67" customFormat="1" ht="18" customHeight="1">
      <c r="B2141" s="71"/>
    </row>
    <row r="2142" spans="2:2" s="67" customFormat="1" ht="18" customHeight="1">
      <c r="B2142" s="71"/>
    </row>
    <row r="2143" spans="2:2" s="67" customFormat="1" ht="18" customHeight="1">
      <c r="B2143" s="71"/>
    </row>
    <row r="2144" spans="2:2" s="67" customFormat="1" ht="18" customHeight="1">
      <c r="B2144" s="71"/>
    </row>
    <row r="2145" spans="2:2" s="67" customFormat="1" ht="18" customHeight="1">
      <c r="B2145" s="71"/>
    </row>
    <row r="2146" spans="2:2" s="67" customFormat="1" ht="18" customHeight="1">
      <c r="B2146" s="71"/>
    </row>
    <row r="2147" spans="2:2" s="67" customFormat="1" ht="18" customHeight="1">
      <c r="B2147" s="71"/>
    </row>
    <row r="2148" spans="2:2" s="67" customFormat="1" ht="18" customHeight="1">
      <c r="B2148" s="71"/>
    </row>
    <row r="2149" spans="2:2" s="67" customFormat="1" ht="18" customHeight="1">
      <c r="B2149" s="71"/>
    </row>
    <row r="2150" spans="2:2" s="67" customFormat="1" ht="18" customHeight="1">
      <c r="B2150" s="71"/>
    </row>
    <row r="2151" spans="2:2" s="67" customFormat="1" ht="18" customHeight="1">
      <c r="B2151" s="71"/>
    </row>
    <row r="2152" spans="2:2" s="67" customFormat="1" ht="18" customHeight="1">
      <c r="B2152" s="71"/>
    </row>
    <row r="2153" spans="2:2" s="67" customFormat="1" ht="18" customHeight="1">
      <c r="B2153" s="71"/>
    </row>
    <row r="2154" spans="2:2" s="67" customFormat="1" ht="18" customHeight="1">
      <c r="B2154" s="71"/>
    </row>
    <row r="2155" spans="2:2" s="67" customFormat="1" ht="18" customHeight="1">
      <c r="B2155" s="71"/>
    </row>
    <row r="2156" spans="2:2" s="67" customFormat="1" ht="18" customHeight="1">
      <c r="B2156" s="71"/>
    </row>
    <row r="2157" spans="2:2" s="67" customFormat="1" ht="18" customHeight="1">
      <c r="B2157" s="71"/>
    </row>
    <row r="2158" spans="2:2" s="67" customFormat="1" ht="18" customHeight="1">
      <c r="B2158" s="71"/>
    </row>
    <row r="2159" spans="2:2" s="67" customFormat="1" ht="18" customHeight="1">
      <c r="B2159" s="71"/>
    </row>
    <row r="2160" spans="2:2" s="67" customFormat="1" ht="18" customHeight="1">
      <c r="B2160" s="71"/>
    </row>
    <row r="2161" spans="2:2" s="67" customFormat="1" ht="18" customHeight="1">
      <c r="B2161" s="71"/>
    </row>
    <row r="2162" spans="2:2" s="67" customFormat="1" ht="18" customHeight="1">
      <c r="B2162" s="71"/>
    </row>
    <row r="2163" spans="2:2" s="67" customFormat="1" ht="18" customHeight="1">
      <c r="B2163" s="71"/>
    </row>
    <row r="2164" spans="2:2" s="67" customFormat="1" ht="18" customHeight="1">
      <c r="B2164" s="71"/>
    </row>
    <row r="2165" spans="2:2" s="67" customFormat="1" ht="18" customHeight="1">
      <c r="B2165" s="71"/>
    </row>
    <row r="2166" spans="2:2" s="67" customFormat="1" ht="18" customHeight="1">
      <c r="B2166" s="71"/>
    </row>
    <row r="2167" spans="2:2" s="67" customFormat="1" ht="18" customHeight="1">
      <c r="B2167" s="71"/>
    </row>
    <row r="2168" spans="2:2" s="67" customFormat="1" ht="18" customHeight="1">
      <c r="B2168" s="71"/>
    </row>
    <row r="2169" spans="2:2" s="67" customFormat="1" ht="18" customHeight="1">
      <c r="B2169" s="71"/>
    </row>
    <row r="2170" spans="2:2" s="67" customFormat="1" ht="18" customHeight="1">
      <c r="B2170" s="71"/>
    </row>
    <row r="2171" spans="2:2" s="67" customFormat="1" ht="18" customHeight="1">
      <c r="B2171" s="71"/>
    </row>
    <row r="2172" spans="2:2" s="67" customFormat="1" ht="18" customHeight="1">
      <c r="B2172" s="71"/>
    </row>
    <row r="2173" spans="2:2" s="67" customFormat="1" ht="18" customHeight="1">
      <c r="B2173" s="71"/>
    </row>
    <row r="2174" spans="2:2" s="67" customFormat="1" ht="18" customHeight="1">
      <c r="B2174" s="71"/>
    </row>
    <row r="2175" spans="2:2" s="67" customFormat="1" ht="18" customHeight="1">
      <c r="B2175" s="71"/>
    </row>
    <row r="2176" spans="2:2" s="67" customFormat="1" ht="18" customHeight="1">
      <c r="B2176" s="71"/>
    </row>
    <row r="2177" spans="1:4" s="67" customFormat="1" ht="18" customHeight="1">
      <c r="B2177" s="71"/>
    </row>
    <row r="2178" spans="1:4" s="67" customFormat="1" ht="18" customHeight="1">
      <c r="B2178" s="71"/>
    </row>
    <row r="2179" spans="1:4" s="67" customFormat="1" ht="18" customHeight="1">
      <c r="B2179" s="71"/>
    </row>
    <row r="2180" spans="1:4" s="67" customFormat="1" ht="18" customHeight="1">
      <c r="B2180" s="71"/>
      <c r="C2180" s="34"/>
      <c r="D2180" s="34"/>
    </row>
    <row r="2181" spans="1:4" s="67" customFormat="1" ht="18" customHeight="1">
      <c r="B2181" s="71"/>
      <c r="C2181" s="34"/>
      <c r="D2181" s="34"/>
    </row>
    <row r="2182" spans="1:4" s="67" customFormat="1" ht="18" customHeight="1">
      <c r="B2182" s="71"/>
      <c r="C2182" s="34"/>
      <c r="D2182" s="34"/>
    </row>
    <row r="2183" spans="1:4" s="67" customFormat="1" ht="18" customHeight="1">
      <c r="B2183" s="71"/>
      <c r="C2183" s="34"/>
      <c r="D2183" s="34"/>
    </row>
    <row r="2184" spans="1:4" ht="18" customHeight="1">
      <c r="A2184" s="67"/>
      <c r="B2184" s="71"/>
    </row>
    <row r="2185" spans="1:4" ht="18" customHeight="1">
      <c r="A2185" s="67"/>
      <c r="B2185" s="71"/>
    </row>
    <row r="2186" spans="1:4" ht="18" customHeight="1">
      <c r="A2186" s="67"/>
      <c r="B2186" s="71"/>
    </row>
    <row r="2187" spans="1:4" ht="18" customHeight="1">
      <c r="A2187" s="67"/>
      <c r="B2187" s="71"/>
    </row>
    <row r="2188" spans="1:4" ht="18" customHeight="1">
      <c r="A2188" s="67"/>
      <c r="B2188" s="71"/>
    </row>
    <row r="2189" spans="1:4" ht="18" customHeight="1">
      <c r="A2189" s="67"/>
      <c r="B2189" s="71"/>
    </row>
    <row r="2190" spans="1:4" ht="18" customHeight="1">
      <c r="A2190" s="67"/>
      <c r="B2190" s="71"/>
    </row>
    <row r="2191" spans="1:4" ht="18" customHeight="1">
      <c r="A2191" s="67"/>
      <c r="B2191" s="71"/>
    </row>
    <row r="2192" spans="1:4" ht="18" customHeight="1">
      <c r="A2192" s="67"/>
      <c r="B2192" s="71"/>
    </row>
    <row r="2193" spans="1:2" ht="18" customHeight="1">
      <c r="A2193" s="67"/>
      <c r="B2193" s="71"/>
    </row>
    <row r="2194" spans="1:2" ht="18" customHeight="1">
      <c r="A2194" s="67"/>
      <c r="B2194" s="71"/>
    </row>
    <row r="2195" spans="1:2" ht="18" customHeight="1">
      <c r="A2195" s="67"/>
      <c r="B2195" s="71"/>
    </row>
    <row r="2196" spans="1:2" ht="18" customHeight="1">
      <c r="A2196" s="67"/>
      <c r="B2196" s="71"/>
    </row>
    <row r="2197" spans="1:2" ht="18" customHeight="1">
      <c r="A2197" s="67"/>
      <c r="B2197" s="71"/>
    </row>
    <row r="2198" spans="1:2" ht="18" customHeight="1">
      <c r="A2198" s="67"/>
      <c r="B2198" s="71"/>
    </row>
    <row r="2199" spans="1:2" ht="18" customHeight="1">
      <c r="A2199" s="67"/>
      <c r="B2199" s="71"/>
    </row>
    <row r="2200" spans="1:2" ht="18" customHeight="1">
      <c r="A2200" s="67"/>
      <c r="B2200" s="71"/>
    </row>
    <row r="2201" spans="1:2" ht="18" customHeight="1">
      <c r="A2201" s="67"/>
      <c r="B2201" s="71"/>
    </row>
    <row r="2202" spans="1:2" ht="18" customHeight="1">
      <c r="A2202" s="67"/>
      <c r="B2202" s="71"/>
    </row>
    <row r="2203" spans="1:2" ht="18" customHeight="1">
      <c r="A2203" s="67"/>
      <c r="B2203" s="71"/>
    </row>
    <row r="2204" spans="1:2" ht="18" customHeight="1">
      <c r="A2204" s="67"/>
      <c r="B2204" s="71"/>
    </row>
    <row r="2205" spans="1:2" ht="18" customHeight="1">
      <c r="A2205" s="67"/>
      <c r="B2205" s="71"/>
    </row>
    <row r="2206" spans="1:2" ht="18" customHeight="1">
      <c r="A2206" s="67"/>
      <c r="B2206" s="71"/>
    </row>
    <row r="2207" spans="1:2" ht="18" customHeight="1">
      <c r="A2207" s="67"/>
      <c r="B2207" s="71"/>
    </row>
    <row r="2208" spans="1:2" ht="18" customHeight="1">
      <c r="A2208" s="67"/>
      <c r="B2208" s="71"/>
    </row>
    <row r="2209" spans="1:2" ht="18" customHeight="1">
      <c r="A2209" s="67"/>
      <c r="B2209" s="71"/>
    </row>
    <row r="2210" spans="1:2" ht="18" customHeight="1">
      <c r="A2210" s="67"/>
      <c r="B2210" s="71"/>
    </row>
    <row r="2211" spans="1:2" ht="18" customHeight="1">
      <c r="A2211" s="67"/>
      <c r="B2211" s="71"/>
    </row>
    <row r="2212" spans="1:2" ht="18" customHeight="1">
      <c r="A2212" s="67"/>
      <c r="B2212" s="71"/>
    </row>
    <row r="2213" spans="1:2" ht="18" customHeight="1">
      <c r="A2213" s="67"/>
      <c r="B2213" s="71"/>
    </row>
    <row r="2214" spans="1:2" ht="18" customHeight="1">
      <c r="A2214" s="67"/>
      <c r="B2214" s="71"/>
    </row>
    <row r="2215" spans="1:2" ht="18" customHeight="1">
      <c r="A2215" s="67"/>
      <c r="B2215" s="71"/>
    </row>
    <row r="2216" spans="1:2" ht="18" customHeight="1">
      <c r="A2216" s="67"/>
      <c r="B2216" s="71"/>
    </row>
    <row r="2217" spans="1:2" ht="18" customHeight="1">
      <c r="A2217" s="67"/>
      <c r="B2217" s="71"/>
    </row>
    <row r="2218" spans="1:2" ht="18" customHeight="1">
      <c r="A2218" s="67"/>
      <c r="B2218" s="71"/>
    </row>
    <row r="2219" spans="1:2" ht="18" customHeight="1">
      <c r="A2219" s="67"/>
      <c r="B2219" s="71"/>
    </row>
    <row r="2220" spans="1:2" ht="18" customHeight="1">
      <c r="A2220" s="67"/>
      <c r="B2220" s="71"/>
    </row>
    <row r="2221" spans="1:2" ht="18" customHeight="1">
      <c r="A2221" s="67"/>
      <c r="B2221" s="71"/>
    </row>
    <row r="2222" spans="1:2" ht="18" customHeight="1">
      <c r="A2222" s="67"/>
      <c r="B2222" s="71"/>
    </row>
    <row r="2223" spans="1:2" ht="18" customHeight="1">
      <c r="A2223" s="67"/>
      <c r="B2223" s="71"/>
    </row>
    <row r="2224" spans="1:2" ht="18" customHeight="1">
      <c r="A2224" s="67"/>
      <c r="B2224" s="71"/>
    </row>
    <row r="2225" spans="1:2" ht="18" customHeight="1">
      <c r="A2225" s="67"/>
      <c r="B2225" s="71"/>
    </row>
    <row r="2226" spans="1:2" ht="18" customHeight="1">
      <c r="A2226" s="67"/>
      <c r="B2226" s="71"/>
    </row>
    <row r="2227" spans="1:2" ht="18" customHeight="1">
      <c r="A2227" s="67"/>
      <c r="B2227" s="71"/>
    </row>
    <row r="2228" spans="1:2" ht="18" customHeight="1">
      <c r="A2228" s="67"/>
      <c r="B2228" s="71"/>
    </row>
    <row r="2229" spans="1:2" ht="18" customHeight="1">
      <c r="A2229" s="67"/>
      <c r="B2229" s="71"/>
    </row>
    <row r="2230" spans="1:2" ht="18" customHeight="1">
      <c r="A2230" s="67"/>
      <c r="B2230" s="71"/>
    </row>
    <row r="2231" spans="1:2" ht="18" customHeight="1">
      <c r="A2231" s="67"/>
      <c r="B2231" s="71"/>
    </row>
    <row r="2232" spans="1:2" ht="18" customHeight="1">
      <c r="A2232" s="67"/>
      <c r="B2232" s="71"/>
    </row>
    <row r="2233" spans="1:2" ht="18" customHeight="1">
      <c r="A2233" s="67"/>
      <c r="B2233" s="71"/>
    </row>
    <row r="2234" spans="1:2" ht="18" customHeight="1">
      <c r="A2234" s="67"/>
      <c r="B2234" s="71"/>
    </row>
    <row r="2235" spans="1:2" ht="18" customHeight="1">
      <c r="A2235" s="67"/>
      <c r="B2235" s="71"/>
    </row>
    <row r="2236" spans="1:2" ht="18" customHeight="1">
      <c r="A2236" s="67"/>
      <c r="B2236" s="71"/>
    </row>
    <row r="2237" spans="1:2" ht="18" customHeight="1">
      <c r="A2237" s="67"/>
      <c r="B2237" s="71"/>
    </row>
    <row r="2238" spans="1:2" ht="18" customHeight="1">
      <c r="A2238" s="67"/>
      <c r="B2238" s="71"/>
    </row>
    <row r="2239" spans="1:2" ht="18" customHeight="1">
      <c r="A2239" s="67"/>
      <c r="B2239" s="71"/>
    </row>
    <row r="2240" spans="1:2" ht="18" customHeight="1">
      <c r="A2240" s="67"/>
      <c r="B2240" s="71"/>
    </row>
    <row r="2241" spans="1:2" ht="18" customHeight="1">
      <c r="A2241" s="67"/>
      <c r="B2241" s="71"/>
    </row>
    <row r="2242" spans="1:2" ht="18" customHeight="1">
      <c r="A2242" s="67"/>
      <c r="B2242" s="71"/>
    </row>
    <row r="2243" spans="1:2" ht="18" customHeight="1">
      <c r="A2243" s="67"/>
      <c r="B2243" s="71"/>
    </row>
    <row r="2244" spans="1:2" ht="18" customHeight="1">
      <c r="A2244" s="67"/>
      <c r="B2244" s="71"/>
    </row>
    <row r="2245" spans="1:2" ht="18" customHeight="1">
      <c r="A2245" s="67"/>
      <c r="B2245" s="71"/>
    </row>
    <row r="2246" spans="1:2" ht="18" customHeight="1">
      <c r="A2246" s="67"/>
      <c r="B2246" s="71"/>
    </row>
    <row r="2247" spans="1:2" ht="18" customHeight="1">
      <c r="A2247" s="67"/>
      <c r="B2247" s="71"/>
    </row>
    <row r="2248" spans="1:2" ht="18" customHeight="1">
      <c r="A2248" s="67"/>
      <c r="B2248" s="71"/>
    </row>
    <row r="2249" spans="1:2" ht="18" customHeight="1">
      <c r="A2249" s="67"/>
      <c r="B2249" s="71"/>
    </row>
    <row r="2250" spans="1:2" ht="18" customHeight="1">
      <c r="A2250" s="67"/>
      <c r="B2250" s="71"/>
    </row>
    <row r="2251" spans="1:2" ht="18" customHeight="1">
      <c r="A2251" s="67"/>
      <c r="B2251" s="71"/>
    </row>
    <row r="2252" spans="1:2" ht="18" customHeight="1">
      <c r="A2252" s="67"/>
      <c r="B2252" s="71"/>
    </row>
    <row r="2253" spans="1:2" ht="18" customHeight="1">
      <c r="A2253" s="67"/>
      <c r="B2253" s="71"/>
    </row>
    <row r="2254" spans="1:2" ht="18" customHeight="1">
      <c r="A2254" s="67"/>
      <c r="B2254" s="71"/>
    </row>
    <row r="2255" spans="1:2" ht="18" customHeight="1">
      <c r="A2255" s="67"/>
      <c r="B2255" s="71"/>
    </row>
    <row r="2256" spans="1:2" ht="18" customHeight="1">
      <c r="A2256" s="67"/>
      <c r="B2256" s="71"/>
    </row>
    <row r="2257" spans="1:2" ht="18" customHeight="1">
      <c r="A2257" s="67"/>
      <c r="B2257" s="71"/>
    </row>
    <row r="2258" spans="1:2" ht="18" customHeight="1">
      <c r="A2258" s="67"/>
      <c r="B2258" s="71"/>
    </row>
    <row r="2259" spans="1:2" ht="18" customHeight="1">
      <c r="A2259" s="67"/>
      <c r="B2259" s="71"/>
    </row>
    <row r="2260" spans="1:2" ht="18" customHeight="1">
      <c r="A2260" s="67"/>
      <c r="B2260" s="71"/>
    </row>
    <row r="2261" spans="1:2" ht="18" customHeight="1">
      <c r="A2261" s="67"/>
      <c r="B2261" s="71"/>
    </row>
    <row r="2262" spans="1:2" ht="18" customHeight="1">
      <c r="A2262" s="67"/>
      <c r="B2262" s="71"/>
    </row>
    <row r="2263" spans="1:2" ht="18" customHeight="1">
      <c r="A2263" s="67"/>
      <c r="B2263" s="71"/>
    </row>
    <row r="2264" spans="1:2" ht="18" customHeight="1">
      <c r="A2264" s="67"/>
      <c r="B2264" s="71"/>
    </row>
    <row r="2265" spans="1:2" ht="18" customHeight="1">
      <c r="A2265" s="67"/>
      <c r="B2265" s="71"/>
    </row>
    <row r="2266" spans="1:2" ht="18" customHeight="1">
      <c r="A2266" s="67"/>
      <c r="B2266" s="71"/>
    </row>
    <row r="2267" spans="1:2" ht="18" customHeight="1">
      <c r="A2267" s="67"/>
      <c r="B2267" s="71"/>
    </row>
    <row r="2268" spans="1:2" ht="18" customHeight="1">
      <c r="A2268" s="67"/>
      <c r="B2268" s="71"/>
    </row>
    <row r="2269" spans="1:2" ht="18" customHeight="1">
      <c r="A2269" s="67"/>
      <c r="B2269" s="71"/>
    </row>
    <row r="2270" spans="1:2" ht="18" customHeight="1">
      <c r="A2270" s="67"/>
      <c r="B2270" s="71"/>
    </row>
    <row r="2271" spans="1:2" ht="18" customHeight="1">
      <c r="A2271" s="67"/>
      <c r="B2271" s="71"/>
    </row>
    <row r="2272" spans="1:2" ht="18" customHeight="1">
      <c r="A2272" s="67"/>
      <c r="B2272" s="71"/>
    </row>
    <row r="2273" spans="1:2" ht="18" customHeight="1">
      <c r="A2273" s="67"/>
      <c r="B2273" s="71"/>
    </row>
    <row r="2274" spans="1:2" ht="18" customHeight="1">
      <c r="A2274" s="67"/>
      <c r="B2274" s="71"/>
    </row>
    <row r="2275" spans="1:2" ht="18" customHeight="1">
      <c r="A2275" s="67"/>
      <c r="B2275" s="71"/>
    </row>
    <row r="2276" spans="1:2" ht="18" customHeight="1">
      <c r="A2276" s="67"/>
      <c r="B2276" s="71"/>
    </row>
    <row r="2277" spans="1:2" ht="18" customHeight="1">
      <c r="A2277" s="67"/>
      <c r="B2277" s="71"/>
    </row>
    <row r="2278" spans="1:2" ht="18" customHeight="1">
      <c r="A2278" s="67"/>
      <c r="B2278" s="71"/>
    </row>
    <row r="2279" spans="1:2" ht="18" customHeight="1">
      <c r="A2279" s="67"/>
      <c r="B2279" s="71"/>
    </row>
    <row r="2280" spans="1:2" ht="18" customHeight="1">
      <c r="A2280" s="67"/>
      <c r="B2280" s="71"/>
    </row>
    <row r="2281" spans="1:2" ht="18" customHeight="1">
      <c r="A2281" s="67"/>
      <c r="B2281" s="71"/>
    </row>
    <row r="2282" spans="1:2" ht="18" customHeight="1">
      <c r="A2282" s="67"/>
      <c r="B2282" s="71"/>
    </row>
    <row r="2283" spans="1:2" ht="18" customHeight="1">
      <c r="A2283" s="67"/>
      <c r="B2283" s="71"/>
    </row>
    <row r="2284" spans="1:2" ht="18" customHeight="1">
      <c r="A2284" s="67"/>
      <c r="B2284" s="71"/>
    </row>
    <row r="2285" spans="1:2" ht="18" customHeight="1">
      <c r="A2285" s="67"/>
      <c r="B2285" s="71"/>
    </row>
    <row r="2286" spans="1:2" ht="18" customHeight="1">
      <c r="A2286" s="67"/>
      <c r="B2286" s="71"/>
    </row>
    <row r="2287" spans="1:2" ht="18" customHeight="1">
      <c r="A2287" s="67"/>
      <c r="B2287" s="71"/>
    </row>
    <row r="2288" spans="1:2" ht="18" customHeight="1">
      <c r="A2288" s="67"/>
      <c r="B2288" s="71"/>
    </row>
    <row r="2289" spans="1:2" ht="18" customHeight="1">
      <c r="A2289" s="67"/>
      <c r="B2289" s="71"/>
    </row>
    <row r="2290" spans="1:2" ht="18" customHeight="1">
      <c r="A2290" s="67"/>
      <c r="B2290" s="71"/>
    </row>
    <row r="2291" spans="1:2" ht="18" customHeight="1">
      <c r="A2291" s="67"/>
      <c r="B2291" s="71"/>
    </row>
    <row r="2292" spans="1:2" ht="18" customHeight="1">
      <c r="A2292" s="67"/>
      <c r="B2292" s="71"/>
    </row>
    <row r="2293" spans="1:2" ht="18" customHeight="1">
      <c r="A2293" s="67"/>
      <c r="B2293" s="71"/>
    </row>
    <row r="2294" spans="1:2" ht="18" customHeight="1">
      <c r="A2294" s="67"/>
      <c r="B2294" s="71"/>
    </row>
    <row r="2295" spans="1:2" ht="18" customHeight="1">
      <c r="A2295" s="67"/>
      <c r="B2295" s="71"/>
    </row>
    <row r="2296" spans="1:2" ht="18" customHeight="1">
      <c r="A2296" s="67"/>
      <c r="B2296" s="71"/>
    </row>
    <row r="2297" spans="1:2" ht="18" customHeight="1">
      <c r="A2297" s="67"/>
      <c r="B2297" s="71"/>
    </row>
    <row r="2298" spans="1:2" ht="18" customHeight="1">
      <c r="A2298" s="67"/>
      <c r="B2298" s="71"/>
    </row>
    <row r="2299" spans="1:2" ht="18" customHeight="1">
      <c r="A2299" s="67"/>
      <c r="B2299" s="71"/>
    </row>
    <row r="2300" spans="1:2" ht="18" customHeight="1">
      <c r="A2300" s="67"/>
      <c r="B2300" s="71"/>
    </row>
    <row r="2301" spans="1:2" ht="18" customHeight="1">
      <c r="A2301" s="67"/>
      <c r="B2301" s="71"/>
    </row>
    <row r="2302" spans="1:2" ht="18" customHeight="1">
      <c r="A2302" s="67"/>
      <c r="B2302" s="71"/>
    </row>
    <row r="2303" spans="1:2" ht="18" customHeight="1">
      <c r="A2303" s="67"/>
      <c r="B2303" s="71"/>
    </row>
    <row r="2304" spans="1:2" ht="18" customHeight="1">
      <c r="A2304" s="67"/>
      <c r="B2304" s="71"/>
    </row>
    <row r="2305" spans="1:2" ht="18" customHeight="1">
      <c r="A2305" s="67"/>
      <c r="B2305" s="71"/>
    </row>
    <row r="2306" spans="1:2" ht="18" customHeight="1">
      <c r="A2306" s="67"/>
      <c r="B2306" s="71"/>
    </row>
    <row r="2307" spans="1:2" ht="18" customHeight="1">
      <c r="A2307" s="67"/>
      <c r="B2307" s="71"/>
    </row>
    <row r="2308" spans="1:2" ht="18" customHeight="1">
      <c r="A2308" s="67"/>
      <c r="B2308" s="71"/>
    </row>
    <row r="2309" spans="1:2" ht="18" customHeight="1">
      <c r="A2309" s="67"/>
      <c r="B2309" s="71"/>
    </row>
    <row r="2310" spans="1:2" ht="18" customHeight="1">
      <c r="A2310" s="67"/>
      <c r="B2310" s="71"/>
    </row>
    <row r="2311" spans="1:2" ht="18" customHeight="1">
      <c r="A2311" s="67"/>
      <c r="B2311" s="71"/>
    </row>
    <row r="2312" spans="1:2" ht="18" customHeight="1">
      <c r="A2312" s="67"/>
      <c r="B2312" s="71"/>
    </row>
    <row r="2313" spans="1:2" ht="18" customHeight="1">
      <c r="A2313" s="67"/>
      <c r="B2313" s="71"/>
    </row>
    <row r="2314" spans="1:2" ht="18" customHeight="1">
      <c r="A2314" s="67"/>
      <c r="B2314" s="71"/>
    </row>
    <row r="2315" spans="1:2" ht="18" customHeight="1">
      <c r="A2315" s="67"/>
      <c r="B2315" s="71"/>
    </row>
    <row r="2316" spans="1:2" ht="18" customHeight="1">
      <c r="A2316" s="67"/>
      <c r="B2316" s="71"/>
    </row>
    <row r="2317" spans="1:2" ht="18" customHeight="1">
      <c r="A2317" s="67"/>
      <c r="B2317" s="71"/>
    </row>
    <row r="2318" spans="1:2" ht="18" customHeight="1">
      <c r="A2318" s="67"/>
      <c r="B2318" s="71"/>
    </row>
    <row r="2319" spans="1:2" ht="18" customHeight="1">
      <c r="A2319" s="67"/>
      <c r="B2319" s="71"/>
    </row>
    <row r="2320" spans="1:2" ht="18" customHeight="1">
      <c r="A2320" s="67"/>
      <c r="B2320" s="71"/>
    </row>
    <row r="2321" spans="1:2" ht="18" customHeight="1">
      <c r="A2321" s="67"/>
      <c r="B2321" s="71"/>
    </row>
    <row r="2322" spans="1:2" ht="18" customHeight="1">
      <c r="A2322" s="67"/>
      <c r="B2322" s="71"/>
    </row>
    <row r="2323" spans="1:2" ht="18" customHeight="1">
      <c r="A2323" s="67"/>
      <c r="B2323" s="71"/>
    </row>
    <row r="2324" spans="1:2" ht="18" customHeight="1">
      <c r="A2324" s="67"/>
      <c r="B2324" s="71"/>
    </row>
    <row r="2325" spans="1:2" ht="18" customHeight="1">
      <c r="A2325" s="67"/>
      <c r="B2325" s="71"/>
    </row>
    <row r="2326" spans="1:2" ht="18" customHeight="1">
      <c r="A2326" s="67"/>
      <c r="B2326" s="71"/>
    </row>
    <row r="2327" spans="1:2" ht="18" customHeight="1">
      <c r="A2327" s="67"/>
      <c r="B2327" s="71"/>
    </row>
    <row r="2328" spans="1:2" ht="18" customHeight="1">
      <c r="A2328" s="67"/>
      <c r="B2328" s="71"/>
    </row>
    <row r="2329" spans="1:2" ht="18" customHeight="1">
      <c r="A2329" s="67"/>
      <c r="B2329" s="71"/>
    </row>
    <row r="2330" spans="1:2" ht="18" customHeight="1">
      <c r="A2330" s="67"/>
      <c r="B2330" s="71"/>
    </row>
    <row r="2331" spans="1:2" ht="18" customHeight="1">
      <c r="A2331" s="67"/>
      <c r="B2331" s="71"/>
    </row>
    <row r="2332" spans="1:2" ht="18" customHeight="1">
      <c r="A2332" s="67"/>
      <c r="B2332" s="71"/>
    </row>
    <row r="2333" spans="1:2" ht="18" customHeight="1">
      <c r="A2333" s="67"/>
      <c r="B2333" s="71"/>
    </row>
    <row r="2334" spans="1:2" ht="18" customHeight="1">
      <c r="A2334" s="67"/>
      <c r="B2334" s="71"/>
    </row>
    <row r="2335" spans="1:2" ht="18" customHeight="1">
      <c r="A2335" s="67"/>
      <c r="B2335" s="71"/>
    </row>
    <row r="2336" spans="1:2" ht="18" customHeight="1">
      <c r="A2336" s="67"/>
      <c r="B2336" s="71"/>
    </row>
    <row r="2337" spans="1:2" ht="18" customHeight="1">
      <c r="A2337" s="67"/>
      <c r="B2337" s="71"/>
    </row>
    <row r="2338" spans="1:2" ht="18" customHeight="1">
      <c r="A2338" s="67"/>
      <c r="B2338" s="71"/>
    </row>
    <row r="2339" spans="1:2" ht="18" customHeight="1">
      <c r="A2339" s="67"/>
      <c r="B2339" s="71"/>
    </row>
    <row r="2340" spans="1:2" ht="18" customHeight="1">
      <c r="A2340" s="67"/>
      <c r="B2340" s="71"/>
    </row>
    <row r="2341" spans="1:2" ht="18" customHeight="1">
      <c r="A2341" s="67"/>
      <c r="B2341" s="71"/>
    </row>
    <row r="2342" spans="1:2" ht="18" customHeight="1">
      <c r="A2342" s="67"/>
      <c r="B2342" s="71"/>
    </row>
    <row r="2343" spans="1:2" ht="18" customHeight="1">
      <c r="A2343" s="67"/>
      <c r="B2343" s="71"/>
    </row>
    <row r="2344" spans="1:2" ht="18" customHeight="1">
      <c r="A2344" s="67"/>
      <c r="B2344" s="71"/>
    </row>
    <row r="2345" spans="1:2" ht="18" customHeight="1">
      <c r="A2345" s="67"/>
      <c r="B2345" s="71"/>
    </row>
    <row r="2346" spans="1:2" ht="18" customHeight="1">
      <c r="A2346" s="67"/>
      <c r="B2346" s="71"/>
    </row>
    <row r="2347" spans="1:2" ht="18" customHeight="1">
      <c r="A2347" s="67"/>
      <c r="B2347" s="71"/>
    </row>
    <row r="2348" spans="1:2" ht="18" customHeight="1">
      <c r="A2348" s="67"/>
      <c r="B2348" s="71"/>
    </row>
    <row r="2349" spans="1:2" ht="18" customHeight="1">
      <c r="A2349" s="67"/>
      <c r="B2349" s="71"/>
    </row>
    <row r="2350" spans="1:2" ht="18" customHeight="1">
      <c r="A2350" s="67"/>
      <c r="B2350" s="71"/>
    </row>
    <row r="2351" spans="1:2" ht="18" customHeight="1">
      <c r="A2351" s="67"/>
      <c r="B2351" s="71"/>
    </row>
    <row r="2352" spans="1:2" ht="18" customHeight="1">
      <c r="A2352" s="67"/>
      <c r="B2352" s="71"/>
    </row>
    <row r="2353" spans="1:2" ht="18" customHeight="1">
      <c r="A2353" s="67"/>
      <c r="B2353" s="71"/>
    </row>
    <row r="2354" spans="1:2" ht="18" customHeight="1">
      <c r="A2354" s="67"/>
      <c r="B2354" s="71"/>
    </row>
    <row r="2355" spans="1:2" ht="18" customHeight="1">
      <c r="A2355" s="67"/>
      <c r="B2355" s="71"/>
    </row>
    <row r="2356" spans="1:2" ht="18" customHeight="1">
      <c r="A2356" s="67"/>
      <c r="B2356" s="71"/>
    </row>
    <row r="2357" spans="1:2" ht="18" customHeight="1">
      <c r="A2357" s="67"/>
      <c r="B2357" s="71"/>
    </row>
    <row r="2358" spans="1:2" ht="18" customHeight="1">
      <c r="A2358" s="67"/>
      <c r="B2358" s="71"/>
    </row>
    <row r="2359" spans="1:2" ht="18" customHeight="1">
      <c r="A2359" s="67"/>
      <c r="B2359" s="71"/>
    </row>
    <row r="2360" spans="1:2" ht="18" customHeight="1">
      <c r="A2360" s="67"/>
      <c r="B2360" s="71"/>
    </row>
    <row r="2361" spans="1:2" ht="18" customHeight="1">
      <c r="A2361" s="67"/>
      <c r="B2361" s="71"/>
    </row>
    <row r="2362" spans="1:2" ht="18" customHeight="1">
      <c r="A2362" s="67"/>
      <c r="B2362" s="71"/>
    </row>
    <row r="2363" spans="1:2" ht="18" customHeight="1">
      <c r="A2363" s="67"/>
      <c r="B2363" s="71"/>
    </row>
    <row r="2364" spans="1:2" ht="18" customHeight="1">
      <c r="A2364" s="67"/>
      <c r="B2364" s="71"/>
    </row>
    <row r="2365" spans="1:2" ht="18" customHeight="1">
      <c r="A2365" s="67"/>
      <c r="B2365" s="71"/>
    </row>
    <row r="2366" spans="1:2" ht="18" customHeight="1">
      <c r="A2366" s="67"/>
      <c r="B2366" s="71"/>
    </row>
    <row r="2367" spans="1:2" ht="18" customHeight="1">
      <c r="A2367" s="67"/>
      <c r="B2367" s="71"/>
    </row>
    <row r="2368" spans="1:2" ht="18" customHeight="1">
      <c r="A2368" s="67"/>
      <c r="B2368" s="71"/>
    </row>
    <row r="2369" spans="1:2" ht="18" customHeight="1">
      <c r="A2369" s="67"/>
      <c r="B2369" s="71"/>
    </row>
    <row r="2370" spans="1:2" ht="18" customHeight="1">
      <c r="A2370" s="67"/>
      <c r="B2370" s="71"/>
    </row>
    <row r="2371" spans="1:2" ht="18" customHeight="1">
      <c r="A2371" s="67"/>
      <c r="B2371" s="71"/>
    </row>
    <row r="2372" spans="1:2" ht="18" customHeight="1">
      <c r="A2372" s="67"/>
      <c r="B2372" s="71"/>
    </row>
    <row r="2373" spans="1:2" ht="18" customHeight="1">
      <c r="A2373" s="67"/>
      <c r="B2373" s="71"/>
    </row>
    <row r="2374" spans="1:2" ht="18" customHeight="1">
      <c r="A2374" s="67"/>
      <c r="B2374" s="71"/>
    </row>
    <row r="2375" spans="1:2" ht="18" customHeight="1">
      <c r="A2375" s="67"/>
      <c r="B2375" s="71"/>
    </row>
    <row r="2376" spans="1:2" ht="18" customHeight="1">
      <c r="A2376" s="67"/>
      <c r="B2376" s="71"/>
    </row>
    <row r="2377" spans="1:2" ht="18" customHeight="1">
      <c r="A2377" s="67"/>
      <c r="B2377" s="71"/>
    </row>
    <row r="2378" spans="1:2" ht="18" customHeight="1">
      <c r="A2378" s="67"/>
      <c r="B2378" s="71"/>
    </row>
    <row r="2379" spans="1:2" ht="18" customHeight="1">
      <c r="A2379" s="67"/>
      <c r="B2379" s="71"/>
    </row>
    <row r="2380" spans="1:2" ht="18" customHeight="1">
      <c r="A2380" s="67"/>
      <c r="B2380" s="71"/>
    </row>
    <row r="2381" spans="1:2" ht="18" customHeight="1">
      <c r="A2381" s="67"/>
      <c r="B2381" s="71"/>
    </row>
    <row r="2382" spans="1:2" ht="18" customHeight="1">
      <c r="A2382" s="67"/>
      <c r="B2382" s="71"/>
    </row>
    <row r="2383" spans="1:2" ht="18" customHeight="1">
      <c r="A2383" s="67"/>
      <c r="B2383" s="71"/>
    </row>
    <row r="2384" spans="1:2" ht="18" customHeight="1">
      <c r="A2384" s="67"/>
      <c r="B2384" s="71"/>
    </row>
    <row r="2385" spans="1:2" ht="18" customHeight="1">
      <c r="A2385" s="67"/>
      <c r="B2385" s="71"/>
    </row>
    <row r="2386" spans="1:2" ht="18" customHeight="1">
      <c r="A2386" s="67"/>
      <c r="B2386" s="71"/>
    </row>
    <row r="2387" spans="1:2" ht="18" customHeight="1">
      <c r="A2387" s="67"/>
      <c r="B2387" s="71"/>
    </row>
    <row r="2388" spans="1:2" ht="18" customHeight="1">
      <c r="A2388" s="67"/>
      <c r="B2388" s="71"/>
    </row>
    <row r="2389" spans="1:2" ht="18" customHeight="1">
      <c r="A2389" s="67"/>
      <c r="B2389" s="71"/>
    </row>
    <row r="2390" spans="1:2" ht="18" customHeight="1">
      <c r="A2390" s="67"/>
      <c r="B2390" s="71"/>
    </row>
    <row r="2391" spans="1:2" ht="18" customHeight="1">
      <c r="A2391" s="67"/>
      <c r="B2391" s="71"/>
    </row>
    <row r="2392" spans="1:2" ht="18" customHeight="1">
      <c r="A2392" s="67"/>
      <c r="B2392" s="71"/>
    </row>
    <row r="2393" spans="1:2" ht="18" customHeight="1">
      <c r="A2393" s="67"/>
      <c r="B2393" s="71"/>
    </row>
    <row r="2394" spans="1:2" ht="18" customHeight="1">
      <c r="A2394" s="67"/>
      <c r="B2394" s="71"/>
    </row>
    <row r="2395" spans="1:2" ht="18" customHeight="1">
      <c r="A2395" s="67"/>
      <c r="B2395" s="71"/>
    </row>
    <row r="2396" spans="1:2" ht="18" customHeight="1">
      <c r="A2396" s="67"/>
      <c r="B2396" s="71"/>
    </row>
    <row r="2397" spans="1:2" ht="18" customHeight="1">
      <c r="A2397" s="67"/>
      <c r="B2397" s="71"/>
    </row>
    <row r="2398" spans="1:2" ht="18" customHeight="1">
      <c r="A2398" s="67"/>
      <c r="B2398" s="71"/>
    </row>
    <row r="2399" spans="1:2" ht="18" customHeight="1">
      <c r="A2399" s="67"/>
      <c r="B2399" s="71"/>
    </row>
    <row r="2400" spans="1:2" ht="18" customHeight="1">
      <c r="A2400" s="67"/>
      <c r="B2400" s="71"/>
    </row>
    <row r="2401" spans="1:2" ht="18" customHeight="1">
      <c r="A2401" s="67"/>
      <c r="B2401" s="71"/>
    </row>
    <row r="2402" spans="1:2" ht="18" customHeight="1">
      <c r="A2402" s="67"/>
      <c r="B2402" s="71"/>
    </row>
    <row r="2403" spans="1:2" ht="18" customHeight="1">
      <c r="A2403" s="67"/>
      <c r="B2403" s="71"/>
    </row>
    <row r="2404" spans="1:2" ht="18" customHeight="1">
      <c r="A2404" s="67"/>
      <c r="B2404" s="71"/>
    </row>
    <row r="2405" spans="1:2" ht="18" customHeight="1">
      <c r="A2405" s="67"/>
      <c r="B2405" s="71"/>
    </row>
    <row r="2406" spans="1:2" ht="18" customHeight="1">
      <c r="A2406" s="67"/>
      <c r="B2406" s="71"/>
    </row>
    <row r="2407" spans="1:2" ht="18" customHeight="1">
      <c r="A2407" s="67"/>
      <c r="B2407" s="71"/>
    </row>
    <row r="2408" spans="1:2" ht="18" customHeight="1">
      <c r="A2408" s="67"/>
      <c r="B2408" s="71"/>
    </row>
    <row r="2409" spans="1:2" ht="18" customHeight="1">
      <c r="A2409" s="67"/>
      <c r="B2409" s="71"/>
    </row>
    <row r="2410" spans="1:2" ht="18" customHeight="1">
      <c r="A2410" s="67"/>
      <c r="B2410" s="71"/>
    </row>
    <row r="2411" spans="1:2" ht="18" customHeight="1">
      <c r="A2411" s="67"/>
      <c r="B2411" s="71"/>
    </row>
    <row r="2412" spans="1:2" ht="18" customHeight="1">
      <c r="A2412" s="67"/>
      <c r="B2412" s="71"/>
    </row>
    <row r="2413" spans="1:2" ht="18" customHeight="1">
      <c r="A2413" s="67"/>
      <c r="B2413" s="71"/>
    </row>
    <row r="2414" spans="1:2" ht="18" customHeight="1">
      <c r="A2414" s="67"/>
      <c r="B2414" s="71"/>
    </row>
    <row r="2415" spans="1:2" ht="18" customHeight="1">
      <c r="A2415" s="67"/>
      <c r="B2415" s="71"/>
    </row>
    <row r="2416" spans="1:2" ht="18" customHeight="1">
      <c r="A2416" s="67"/>
      <c r="B2416" s="71"/>
    </row>
    <row r="2417" spans="1:2" ht="18" customHeight="1">
      <c r="A2417" s="67"/>
      <c r="B2417" s="71"/>
    </row>
    <row r="2418" spans="1:2" ht="18" customHeight="1">
      <c r="A2418" s="67"/>
      <c r="B2418" s="71"/>
    </row>
    <row r="2419" spans="1:2" ht="18" customHeight="1">
      <c r="A2419" s="67"/>
      <c r="B2419" s="71"/>
    </row>
    <row r="2420" spans="1:2" ht="18" customHeight="1">
      <c r="A2420" s="67"/>
      <c r="B2420" s="71"/>
    </row>
    <row r="2421" spans="1:2" ht="18" customHeight="1">
      <c r="A2421" s="67"/>
      <c r="B2421" s="71"/>
    </row>
    <row r="2422" spans="1:2" ht="18" customHeight="1">
      <c r="A2422" s="67"/>
      <c r="B2422" s="71"/>
    </row>
    <row r="2423" spans="1:2" ht="18" customHeight="1">
      <c r="A2423" s="67"/>
      <c r="B2423" s="71"/>
    </row>
    <row r="2424" spans="1:2" ht="18" customHeight="1">
      <c r="A2424" s="67"/>
      <c r="B2424" s="71"/>
    </row>
    <row r="2425" spans="1:2" ht="18" customHeight="1">
      <c r="A2425" s="67"/>
      <c r="B2425" s="71"/>
    </row>
    <row r="2426" spans="1:2" ht="18" customHeight="1">
      <c r="A2426" s="67"/>
      <c r="B2426" s="71"/>
    </row>
    <row r="2427" spans="1:2" ht="18" customHeight="1">
      <c r="A2427" s="67"/>
      <c r="B2427" s="71"/>
    </row>
    <row r="2428" spans="1:2" ht="18" customHeight="1">
      <c r="A2428" s="67"/>
      <c r="B2428" s="71"/>
    </row>
    <row r="2429" spans="1:2" ht="18" customHeight="1">
      <c r="A2429" s="67"/>
      <c r="B2429" s="71"/>
    </row>
    <row r="2430" spans="1:2" ht="18" customHeight="1">
      <c r="A2430" s="67"/>
      <c r="B2430" s="71"/>
    </row>
    <row r="2431" spans="1:2" ht="18" customHeight="1">
      <c r="A2431" s="67"/>
      <c r="B2431" s="71"/>
    </row>
    <row r="2432" spans="1:2" ht="18" customHeight="1">
      <c r="A2432" s="67"/>
      <c r="B2432" s="71"/>
    </row>
    <row r="2433" spans="1:2" ht="18" customHeight="1">
      <c r="A2433" s="67"/>
      <c r="B2433" s="71"/>
    </row>
    <row r="2434" spans="1:2" ht="18" customHeight="1">
      <c r="A2434" s="67"/>
      <c r="B2434" s="71"/>
    </row>
    <row r="2435" spans="1:2" ht="18" customHeight="1">
      <c r="A2435" s="67"/>
      <c r="B2435" s="71"/>
    </row>
    <row r="2436" spans="1:2" ht="18" customHeight="1">
      <c r="A2436" s="67"/>
      <c r="B2436" s="71"/>
    </row>
    <row r="2437" spans="1:2" ht="18" customHeight="1">
      <c r="A2437" s="67"/>
      <c r="B2437" s="71"/>
    </row>
    <row r="2438" spans="1:2" ht="18" customHeight="1">
      <c r="A2438" s="67"/>
      <c r="B2438" s="71"/>
    </row>
    <row r="2439" spans="1:2" ht="18" customHeight="1">
      <c r="A2439" s="67"/>
      <c r="B2439" s="71"/>
    </row>
    <row r="2440" spans="1:2" ht="18" customHeight="1">
      <c r="A2440" s="67"/>
      <c r="B2440" s="71"/>
    </row>
    <row r="2441" spans="1:2" ht="18" customHeight="1">
      <c r="A2441" s="67"/>
      <c r="B2441" s="71"/>
    </row>
    <row r="2442" spans="1:2" ht="18" customHeight="1">
      <c r="A2442" s="67"/>
      <c r="B2442" s="71"/>
    </row>
    <row r="2443" spans="1:2" ht="18" customHeight="1">
      <c r="A2443" s="67"/>
      <c r="B2443" s="71"/>
    </row>
    <row r="2444" spans="1:2" ht="18" customHeight="1">
      <c r="A2444" s="67"/>
      <c r="B2444" s="71"/>
    </row>
    <row r="2445" spans="1:2" ht="18" customHeight="1">
      <c r="A2445" s="67"/>
      <c r="B2445" s="71"/>
    </row>
    <row r="2446" spans="1:2" ht="18" customHeight="1">
      <c r="A2446" s="67"/>
      <c r="B2446" s="71"/>
    </row>
    <row r="2447" spans="1:2" ht="18" customHeight="1">
      <c r="A2447" s="67"/>
      <c r="B2447" s="71"/>
    </row>
    <row r="2448" spans="1:2" ht="18" customHeight="1">
      <c r="A2448" s="67"/>
      <c r="B2448" s="71"/>
    </row>
    <row r="2449" spans="1:2" ht="18" customHeight="1">
      <c r="A2449" s="67"/>
      <c r="B2449" s="71"/>
    </row>
    <row r="2450" spans="1:2" ht="18" customHeight="1">
      <c r="A2450" s="67"/>
      <c r="B2450" s="71"/>
    </row>
    <row r="2451" spans="1:2" ht="18" customHeight="1">
      <c r="A2451" s="67"/>
      <c r="B2451" s="71"/>
    </row>
    <row r="2452" spans="1:2" ht="18" customHeight="1">
      <c r="A2452" s="67"/>
      <c r="B2452" s="71"/>
    </row>
    <row r="2453" spans="1:2" ht="18" customHeight="1">
      <c r="A2453" s="67"/>
      <c r="B2453" s="71"/>
    </row>
    <row r="2454" spans="1:2" ht="18" customHeight="1">
      <c r="A2454" s="67"/>
      <c r="B2454" s="71"/>
    </row>
    <row r="2455" spans="1:2" ht="18" customHeight="1">
      <c r="A2455" s="67"/>
      <c r="B2455" s="71"/>
    </row>
    <row r="2456" spans="1:2" ht="18" customHeight="1">
      <c r="A2456" s="67"/>
      <c r="B2456" s="71"/>
    </row>
    <row r="2457" spans="1:2" ht="18" customHeight="1">
      <c r="A2457" s="67"/>
      <c r="B2457" s="71"/>
    </row>
    <row r="2458" spans="1:2" ht="18" customHeight="1">
      <c r="A2458" s="67"/>
      <c r="B2458" s="71"/>
    </row>
    <row r="2459" spans="1:2" ht="18" customHeight="1">
      <c r="A2459" s="67"/>
      <c r="B2459" s="71"/>
    </row>
    <row r="2460" spans="1:2" ht="18" customHeight="1">
      <c r="A2460" s="67"/>
      <c r="B2460" s="71"/>
    </row>
    <row r="2461" spans="1:2" ht="18" customHeight="1">
      <c r="A2461" s="67"/>
      <c r="B2461" s="71"/>
    </row>
    <row r="2462" spans="1:2" ht="18" customHeight="1">
      <c r="A2462" s="67"/>
      <c r="B2462" s="71"/>
    </row>
    <row r="2463" spans="1:2" ht="18" customHeight="1">
      <c r="A2463" s="67"/>
      <c r="B2463" s="71"/>
    </row>
    <row r="2464" spans="1:2" ht="18" customHeight="1">
      <c r="A2464" s="67"/>
      <c r="B2464" s="71"/>
    </row>
    <row r="2465" spans="1:2" ht="18" customHeight="1">
      <c r="A2465" s="67"/>
      <c r="B2465" s="71"/>
    </row>
    <row r="2466" spans="1:2" ht="18" customHeight="1">
      <c r="A2466" s="67"/>
      <c r="B2466" s="71"/>
    </row>
    <row r="2467" spans="1:2" ht="18" customHeight="1">
      <c r="A2467" s="67"/>
      <c r="B2467" s="71"/>
    </row>
    <row r="2468" spans="1:2" ht="18" customHeight="1">
      <c r="A2468" s="67"/>
      <c r="B2468" s="71"/>
    </row>
    <row r="2469" spans="1:2" ht="18" customHeight="1">
      <c r="A2469" s="67"/>
      <c r="B2469" s="71"/>
    </row>
    <row r="2470" spans="1:2" ht="18" customHeight="1">
      <c r="A2470" s="67"/>
      <c r="B2470" s="71"/>
    </row>
    <row r="2471" spans="1:2" ht="18" customHeight="1">
      <c r="A2471" s="67"/>
      <c r="B2471" s="71"/>
    </row>
    <row r="2472" spans="1:2" ht="18" customHeight="1">
      <c r="A2472" s="67"/>
      <c r="B2472" s="71"/>
    </row>
    <row r="2473" spans="1:2" ht="18" customHeight="1">
      <c r="A2473" s="67"/>
      <c r="B2473" s="71"/>
    </row>
    <row r="2474" spans="1:2" ht="18" customHeight="1">
      <c r="A2474" s="67"/>
      <c r="B2474" s="71"/>
    </row>
    <row r="2475" spans="1:2" ht="18" customHeight="1">
      <c r="A2475" s="67"/>
      <c r="B2475" s="71"/>
    </row>
    <row r="2476" spans="1:2" ht="18" customHeight="1">
      <c r="A2476" s="67"/>
      <c r="B2476" s="71"/>
    </row>
    <row r="2477" spans="1:2" ht="18" customHeight="1">
      <c r="A2477" s="67"/>
      <c r="B2477" s="71"/>
    </row>
    <row r="2478" spans="1:2" ht="18" customHeight="1">
      <c r="A2478" s="67"/>
      <c r="B2478" s="71"/>
    </row>
    <row r="2479" spans="1:2" ht="18" customHeight="1">
      <c r="A2479" s="67"/>
      <c r="B2479" s="71"/>
    </row>
    <row r="2480" spans="1:2" ht="18" customHeight="1">
      <c r="A2480" s="67"/>
      <c r="B2480" s="71"/>
    </row>
    <row r="2481" spans="1:2" ht="18" customHeight="1">
      <c r="A2481" s="67"/>
      <c r="B2481" s="71"/>
    </row>
    <row r="2482" spans="1:2" ht="18" customHeight="1">
      <c r="A2482" s="67"/>
      <c r="B2482" s="71"/>
    </row>
    <row r="2483" spans="1:2" ht="18" customHeight="1">
      <c r="A2483" s="67"/>
      <c r="B2483" s="71"/>
    </row>
    <row r="2484" spans="1:2" ht="18" customHeight="1">
      <c r="A2484" s="67"/>
      <c r="B2484" s="71"/>
    </row>
    <row r="2485" spans="1:2" ht="18" customHeight="1">
      <c r="A2485" s="67"/>
      <c r="B2485" s="71"/>
    </row>
    <row r="2486" spans="1:2" ht="18" customHeight="1">
      <c r="A2486" s="67"/>
      <c r="B2486" s="71"/>
    </row>
    <row r="2487" spans="1:2" ht="18" customHeight="1">
      <c r="A2487" s="67"/>
      <c r="B2487" s="71"/>
    </row>
    <row r="2488" spans="1:2" ht="18" customHeight="1">
      <c r="A2488" s="67"/>
      <c r="B2488" s="71"/>
    </row>
    <row r="2489" spans="1:2" ht="18" customHeight="1">
      <c r="A2489" s="67"/>
      <c r="B2489" s="71"/>
    </row>
    <row r="2490" spans="1:2" ht="18" customHeight="1">
      <c r="A2490" s="67"/>
      <c r="B2490" s="71"/>
    </row>
    <row r="2491" spans="1:2" ht="18" customHeight="1">
      <c r="A2491" s="67"/>
      <c r="B2491" s="71"/>
    </row>
    <row r="2492" spans="1:2" ht="18" customHeight="1">
      <c r="A2492" s="67"/>
      <c r="B2492" s="71"/>
    </row>
    <row r="2493" spans="1:2" ht="18" customHeight="1">
      <c r="A2493" s="67"/>
      <c r="B2493" s="71"/>
    </row>
    <row r="2494" spans="1:2" ht="18" customHeight="1">
      <c r="A2494" s="67"/>
      <c r="B2494" s="71"/>
    </row>
    <row r="2495" spans="1:2" ht="18" customHeight="1">
      <c r="A2495" s="67"/>
      <c r="B2495" s="71"/>
    </row>
    <row r="2496" spans="1:2" ht="18" customHeight="1">
      <c r="A2496" s="67"/>
      <c r="B2496" s="71"/>
    </row>
    <row r="2497" spans="1:2" ht="18" customHeight="1">
      <c r="A2497" s="67"/>
      <c r="B2497" s="71"/>
    </row>
    <row r="2498" spans="1:2" ht="18" customHeight="1">
      <c r="A2498" s="67"/>
      <c r="B2498" s="71"/>
    </row>
    <row r="2499" spans="1:2" ht="18" customHeight="1">
      <c r="A2499" s="67"/>
      <c r="B2499" s="71"/>
    </row>
    <row r="2500" spans="1:2" ht="18" customHeight="1">
      <c r="A2500" s="67"/>
      <c r="B2500" s="71"/>
    </row>
    <row r="2501" spans="1:2" ht="18" customHeight="1">
      <c r="A2501" s="67"/>
      <c r="B2501" s="71"/>
    </row>
    <row r="2502" spans="1:2" ht="18" customHeight="1">
      <c r="A2502" s="67"/>
      <c r="B2502" s="71"/>
    </row>
    <row r="2503" spans="1:2" ht="18" customHeight="1">
      <c r="A2503" s="67"/>
      <c r="B2503" s="71"/>
    </row>
    <row r="2504" spans="1:2" ht="18" customHeight="1">
      <c r="A2504" s="67"/>
      <c r="B2504" s="71"/>
    </row>
    <row r="2505" spans="1:2" ht="18" customHeight="1">
      <c r="A2505" s="67"/>
      <c r="B2505" s="71"/>
    </row>
    <row r="2506" spans="1:2" ht="18" customHeight="1">
      <c r="A2506" s="67"/>
      <c r="B2506" s="71"/>
    </row>
    <row r="2507" spans="1:2" ht="18" customHeight="1">
      <c r="A2507" s="67"/>
      <c r="B2507" s="71"/>
    </row>
    <row r="2508" spans="1:2" ht="18" customHeight="1">
      <c r="A2508" s="67"/>
      <c r="B2508" s="71"/>
    </row>
    <row r="2509" spans="1:2" ht="18" customHeight="1">
      <c r="A2509" s="67"/>
      <c r="B2509" s="71"/>
    </row>
    <row r="2510" spans="1:2" ht="18" customHeight="1">
      <c r="A2510" s="67"/>
      <c r="B2510" s="71"/>
    </row>
    <row r="2511" spans="1:2" ht="18" customHeight="1">
      <c r="A2511" s="67"/>
      <c r="B2511" s="71"/>
    </row>
    <row r="2512" spans="1:2" ht="18" customHeight="1">
      <c r="A2512" s="67"/>
      <c r="B2512" s="71"/>
    </row>
    <row r="2513" spans="1:2" ht="18" customHeight="1">
      <c r="A2513" s="67"/>
      <c r="B2513" s="71"/>
    </row>
    <row r="2514" spans="1:2" ht="18" customHeight="1">
      <c r="A2514" s="67"/>
      <c r="B2514" s="71"/>
    </row>
    <row r="2515" spans="1:2" ht="18" customHeight="1">
      <c r="A2515" s="67"/>
      <c r="B2515" s="71"/>
    </row>
    <row r="2516" spans="1:2" ht="18" customHeight="1">
      <c r="A2516" s="67"/>
      <c r="B2516" s="71"/>
    </row>
    <row r="2517" spans="1:2" ht="18" customHeight="1">
      <c r="A2517" s="67"/>
      <c r="B2517" s="71"/>
    </row>
    <row r="2518" spans="1:2" ht="18" customHeight="1">
      <c r="A2518" s="67"/>
      <c r="B2518" s="71"/>
    </row>
    <row r="2519" spans="1:2" ht="18" customHeight="1">
      <c r="A2519" s="67"/>
      <c r="B2519" s="71"/>
    </row>
    <row r="2520" spans="1:2" ht="18" customHeight="1">
      <c r="A2520" s="67"/>
      <c r="B2520" s="71"/>
    </row>
    <row r="2521" spans="1:2" ht="18" customHeight="1">
      <c r="A2521" s="67"/>
      <c r="B2521" s="71"/>
    </row>
    <row r="2522" spans="1:2" ht="18" customHeight="1">
      <c r="A2522" s="67"/>
      <c r="B2522" s="71"/>
    </row>
    <row r="2523" spans="1:2" ht="18" customHeight="1">
      <c r="A2523" s="67"/>
      <c r="B2523" s="71"/>
    </row>
    <row r="2524" spans="1:2" ht="18" customHeight="1">
      <c r="A2524" s="67"/>
      <c r="B2524" s="71"/>
    </row>
    <row r="2525" spans="1:2" ht="18" customHeight="1">
      <c r="A2525" s="67"/>
      <c r="B2525" s="71"/>
    </row>
    <row r="2526" spans="1:2" ht="18" customHeight="1">
      <c r="A2526" s="67"/>
      <c r="B2526" s="71"/>
    </row>
    <row r="2527" spans="1:2" ht="18" customHeight="1">
      <c r="A2527" s="67"/>
      <c r="B2527" s="71"/>
    </row>
    <row r="2528" spans="1:2" ht="18" customHeight="1">
      <c r="A2528" s="67"/>
      <c r="B2528" s="71"/>
    </row>
    <row r="2529" spans="1:2" ht="18" customHeight="1">
      <c r="A2529" s="67"/>
      <c r="B2529" s="71"/>
    </row>
    <row r="2530" spans="1:2" ht="18" customHeight="1">
      <c r="A2530" s="67"/>
      <c r="B2530" s="71"/>
    </row>
    <row r="2531" spans="1:2" ht="18" customHeight="1">
      <c r="A2531" s="67"/>
      <c r="B2531" s="71"/>
    </row>
    <row r="2532" spans="1:2" ht="18" customHeight="1">
      <c r="A2532" s="67"/>
      <c r="B2532" s="71"/>
    </row>
    <row r="2533" spans="1:2" ht="18" customHeight="1">
      <c r="A2533" s="67"/>
      <c r="B2533" s="71"/>
    </row>
    <row r="2534" spans="1:2" ht="18" customHeight="1">
      <c r="A2534" s="67"/>
      <c r="B2534" s="71"/>
    </row>
    <row r="2535" spans="1:2" ht="18" customHeight="1">
      <c r="A2535" s="67"/>
      <c r="B2535" s="71"/>
    </row>
    <row r="2536" spans="1:2" ht="18" customHeight="1">
      <c r="A2536" s="67"/>
      <c r="B2536" s="71"/>
    </row>
    <row r="2537" spans="1:2" ht="18" customHeight="1">
      <c r="A2537" s="67"/>
      <c r="B2537" s="71"/>
    </row>
    <row r="2538" spans="1:2" ht="18" customHeight="1">
      <c r="A2538" s="67"/>
      <c r="B2538" s="71"/>
    </row>
    <row r="2539" spans="1:2" ht="18" customHeight="1">
      <c r="A2539" s="67"/>
      <c r="B2539" s="71"/>
    </row>
    <row r="2540" spans="1:2" ht="18" customHeight="1">
      <c r="A2540" s="67"/>
      <c r="B2540" s="71"/>
    </row>
    <row r="2541" spans="1:2" ht="18" customHeight="1">
      <c r="A2541" s="67"/>
      <c r="B2541" s="71"/>
    </row>
    <row r="2542" spans="1:2" ht="18" customHeight="1">
      <c r="A2542" s="67"/>
      <c r="B2542" s="71"/>
    </row>
    <row r="2543" spans="1:2" ht="18" customHeight="1">
      <c r="A2543" s="67"/>
      <c r="B2543" s="71"/>
    </row>
    <row r="2544" spans="1:2" ht="18" customHeight="1">
      <c r="A2544" s="67"/>
      <c r="B2544" s="71"/>
    </row>
    <row r="2545" spans="1:2" ht="18" customHeight="1">
      <c r="A2545" s="67"/>
      <c r="B2545" s="71"/>
    </row>
    <row r="2546" spans="1:2" ht="18" customHeight="1">
      <c r="A2546" s="67"/>
      <c r="B2546" s="71"/>
    </row>
    <row r="2547" spans="1:2" ht="18" customHeight="1">
      <c r="A2547" s="67"/>
      <c r="B2547" s="71"/>
    </row>
    <row r="2548" spans="1:2" ht="18" customHeight="1">
      <c r="A2548" s="67"/>
      <c r="B2548" s="71"/>
    </row>
    <row r="2549" spans="1:2" ht="18" customHeight="1">
      <c r="A2549" s="67"/>
      <c r="B2549" s="71"/>
    </row>
    <row r="2550" spans="1:2" ht="18" customHeight="1">
      <c r="A2550" s="67"/>
      <c r="B2550" s="71"/>
    </row>
    <row r="2551" spans="1:2" ht="18" customHeight="1">
      <c r="A2551" s="67"/>
      <c r="B2551" s="71"/>
    </row>
    <row r="2552" spans="1:2" ht="18" customHeight="1">
      <c r="A2552" s="67"/>
      <c r="B2552" s="71"/>
    </row>
    <row r="2553" spans="1:2" ht="18" customHeight="1">
      <c r="A2553" s="67"/>
      <c r="B2553" s="71"/>
    </row>
    <row r="2554" spans="1:2" ht="18" customHeight="1">
      <c r="A2554" s="67"/>
      <c r="B2554" s="71"/>
    </row>
    <row r="2555" spans="1:2" ht="18" customHeight="1">
      <c r="A2555" s="67"/>
      <c r="B2555" s="71"/>
    </row>
    <row r="2556" spans="1:2" ht="18" customHeight="1">
      <c r="A2556" s="67"/>
      <c r="B2556" s="71"/>
    </row>
    <row r="2557" spans="1:2" ht="18" customHeight="1">
      <c r="A2557" s="67"/>
      <c r="B2557" s="71"/>
    </row>
    <row r="2558" spans="1:2" ht="18" customHeight="1">
      <c r="A2558" s="67"/>
      <c r="B2558" s="71"/>
    </row>
    <row r="2559" spans="1:2" ht="18" customHeight="1">
      <c r="A2559" s="67"/>
      <c r="B2559" s="71"/>
    </row>
    <row r="2560" spans="1:2" ht="18" customHeight="1">
      <c r="A2560" s="67"/>
      <c r="B2560" s="71"/>
    </row>
    <row r="2561" spans="1:2" ht="18" customHeight="1">
      <c r="A2561" s="67"/>
      <c r="B2561" s="71"/>
    </row>
    <row r="2562" spans="1:2" ht="18" customHeight="1">
      <c r="A2562" s="67"/>
      <c r="B2562" s="71"/>
    </row>
    <row r="2563" spans="1:2" ht="18" customHeight="1">
      <c r="A2563" s="67"/>
      <c r="B2563" s="71"/>
    </row>
    <row r="2564" spans="1:2" ht="18" customHeight="1">
      <c r="A2564" s="67"/>
      <c r="B2564" s="71"/>
    </row>
    <row r="2565" spans="1:2" ht="18" customHeight="1">
      <c r="A2565" s="67"/>
      <c r="B2565" s="71"/>
    </row>
    <row r="2566" spans="1:2" ht="18" customHeight="1">
      <c r="A2566" s="67"/>
      <c r="B2566" s="71"/>
    </row>
    <row r="2567" spans="1:2" ht="18" customHeight="1">
      <c r="A2567" s="67"/>
      <c r="B2567" s="71"/>
    </row>
    <row r="2568" spans="1:2" ht="18" customHeight="1">
      <c r="A2568" s="67"/>
      <c r="B2568" s="71"/>
    </row>
    <row r="2569" spans="1:2" ht="18" customHeight="1">
      <c r="A2569" s="67"/>
      <c r="B2569" s="71"/>
    </row>
    <row r="2570" spans="1:2" ht="18" customHeight="1">
      <c r="A2570" s="67"/>
      <c r="B2570" s="71"/>
    </row>
    <row r="2571" spans="1:2" ht="18" customHeight="1">
      <c r="A2571" s="67"/>
      <c r="B2571" s="71"/>
    </row>
    <row r="2572" spans="1:2" ht="18" customHeight="1">
      <c r="A2572" s="67"/>
      <c r="B2572" s="71"/>
    </row>
    <row r="2573" spans="1:2" ht="18" customHeight="1">
      <c r="A2573" s="67"/>
      <c r="B2573" s="71"/>
    </row>
    <row r="2574" spans="1:2" ht="18" customHeight="1">
      <c r="A2574" s="67"/>
      <c r="B2574" s="71"/>
    </row>
    <row r="2575" spans="1:2" ht="18" customHeight="1">
      <c r="A2575" s="67"/>
      <c r="B2575" s="71"/>
    </row>
    <row r="2576" spans="1:2" ht="18" customHeight="1">
      <c r="A2576" s="67"/>
      <c r="B2576" s="71"/>
    </row>
    <row r="2577" spans="1:2" ht="18" customHeight="1">
      <c r="A2577" s="67"/>
      <c r="B2577" s="71"/>
    </row>
    <row r="2578" spans="1:2" ht="18" customHeight="1">
      <c r="A2578" s="67"/>
      <c r="B2578" s="71"/>
    </row>
    <row r="2579" spans="1:2" ht="18" customHeight="1">
      <c r="A2579" s="67"/>
      <c r="B2579" s="71"/>
    </row>
    <row r="2580" spans="1:2" ht="18" customHeight="1">
      <c r="A2580" s="67"/>
      <c r="B2580" s="71"/>
    </row>
    <row r="2581" spans="1:2" ht="18" customHeight="1">
      <c r="A2581" s="67"/>
      <c r="B2581" s="71"/>
    </row>
    <row r="2582" spans="1:2" ht="18" customHeight="1">
      <c r="A2582" s="67"/>
      <c r="B2582" s="71"/>
    </row>
    <row r="2583" spans="1:2" ht="18" customHeight="1">
      <c r="A2583" s="67"/>
      <c r="B2583" s="71"/>
    </row>
    <row r="2584" spans="1:2" ht="18" customHeight="1">
      <c r="A2584" s="67"/>
      <c r="B2584" s="71"/>
    </row>
    <row r="2585" spans="1:2" ht="18" customHeight="1">
      <c r="A2585" s="67"/>
      <c r="B2585" s="71"/>
    </row>
    <row r="2586" spans="1:2" ht="18" customHeight="1">
      <c r="A2586" s="67"/>
      <c r="B2586" s="71"/>
    </row>
    <row r="2587" spans="1:2" ht="18" customHeight="1">
      <c r="A2587" s="67"/>
      <c r="B2587" s="71"/>
    </row>
    <row r="2588" spans="1:2" ht="18" customHeight="1">
      <c r="A2588" s="67"/>
      <c r="B2588" s="71"/>
    </row>
    <row r="2589" spans="1:2" ht="18" customHeight="1">
      <c r="A2589" s="67"/>
      <c r="B2589" s="71"/>
    </row>
    <row r="2590" spans="1:2" ht="18" customHeight="1">
      <c r="A2590" s="67"/>
      <c r="B2590" s="71"/>
    </row>
    <row r="2591" spans="1:2" ht="18" customHeight="1">
      <c r="A2591" s="67"/>
      <c r="B2591" s="71"/>
    </row>
    <row r="2592" spans="1:2" ht="18" customHeight="1">
      <c r="A2592" s="67"/>
      <c r="B2592" s="71"/>
    </row>
    <row r="2593" spans="1:2" ht="18" customHeight="1">
      <c r="A2593" s="67"/>
      <c r="B2593" s="71"/>
    </row>
    <row r="2594" spans="1:2" ht="18" customHeight="1">
      <c r="A2594" s="67"/>
      <c r="B2594" s="71"/>
    </row>
    <row r="2595" spans="1:2" ht="18" customHeight="1">
      <c r="A2595" s="67"/>
      <c r="B2595" s="71"/>
    </row>
    <row r="2596" spans="1:2" ht="18" customHeight="1">
      <c r="A2596" s="67"/>
      <c r="B2596" s="71"/>
    </row>
    <row r="2597" spans="1:2" ht="18" customHeight="1">
      <c r="A2597" s="67"/>
      <c r="B2597" s="71"/>
    </row>
    <row r="2598" spans="1:2" ht="18" customHeight="1">
      <c r="A2598" s="67"/>
      <c r="B2598" s="71"/>
    </row>
    <row r="2599" spans="1:2" ht="18" customHeight="1">
      <c r="A2599" s="67"/>
      <c r="B2599" s="71"/>
    </row>
    <row r="2600" spans="1:2" ht="18" customHeight="1">
      <c r="A2600" s="67"/>
      <c r="B2600" s="71"/>
    </row>
    <row r="2601" spans="1:2" ht="18" customHeight="1">
      <c r="A2601" s="67"/>
      <c r="B2601" s="71"/>
    </row>
    <row r="2602" spans="1:2" ht="18" customHeight="1">
      <c r="A2602" s="67"/>
      <c r="B2602" s="71"/>
    </row>
    <row r="2603" spans="1:2" ht="18" customHeight="1">
      <c r="A2603" s="67"/>
      <c r="B2603" s="71"/>
    </row>
    <row r="2604" spans="1:2" ht="18" customHeight="1">
      <c r="A2604" s="67"/>
      <c r="B2604" s="71"/>
    </row>
    <row r="2605" spans="1:2" ht="18" customHeight="1">
      <c r="A2605" s="67"/>
      <c r="B2605" s="71"/>
    </row>
    <row r="2606" spans="1:2" ht="18" customHeight="1">
      <c r="A2606" s="67"/>
      <c r="B2606" s="71"/>
    </row>
    <row r="2607" spans="1:2" ht="18" customHeight="1">
      <c r="A2607" s="67"/>
      <c r="B2607" s="71"/>
    </row>
    <row r="2608" spans="1:2" ht="18" customHeight="1">
      <c r="A2608" s="67"/>
      <c r="B2608" s="71"/>
    </row>
    <row r="2609" spans="1:2" ht="18" customHeight="1">
      <c r="A2609" s="67"/>
      <c r="B2609" s="71"/>
    </row>
    <row r="2610" spans="1:2" ht="18" customHeight="1">
      <c r="A2610" s="67"/>
      <c r="B2610" s="71"/>
    </row>
    <row r="2611" spans="1:2" ht="18" customHeight="1">
      <c r="A2611" s="67"/>
      <c r="B2611" s="71"/>
    </row>
    <row r="2612" spans="1:2" ht="18" customHeight="1">
      <c r="A2612" s="67"/>
      <c r="B2612" s="71"/>
    </row>
    <row r="2613" spans="1:2" ht="18" customHeight="1">
      <c r="A2613" s="67"/>
      <c r="B2613" s="71"/>
    </row>
    <row r="2614" spans="1:2" ht="18" customHeight="1">
      <c r="A2614" s="67"/>
      <c r="B2614" s="71"/>
    </row>
    <row r="2615" spans="1:2" ht="18" customHeight="1">
      <c r="A2615" s="67"/>
      <c r="B2615" s="71"/>
    </row>
    <row r="2616" spans="1:2" ht="18" customHeight="1">
      <c r="A2616" s="67"/>
      <c r="B2616" s="71"/>
    </row>
    <row r="2617" spans="1:2" ht="18" customHeight="1">
      <c r="A2617" s="67"/>
      <c r="B2617" s="71"/>
    </row>
    <row r="2618" spans="1:2" ht="18" customHeight="1">
      <c r="A2618" s="67"/>
      <c r="B2618" s="71"/>
    </row>
    <row r="2619" spans="1:2" ht="18" customHeight="1">
      <c r="A2619" s="67"/>
      <c r="B2619" s="71"/>
    </row>
    <row r="2620" spans="1:2" ht="18" customHeight="1">
      <c r="A2620" s="67"/>
      <c r="B2620" s="71"/>
    </row>
    <row r="2621" spans="1:2" ht="18" customHeight="1">
      <c r="A2621" s="67"/>
      <c r="B2621" s="71"/>
    </row>
    <row r="2622" spans="1:2" ht="18" customHeight="1">
      <c r="A2622" s="67"/>
      <c r="B2622" s="71"/>
    </row>
    <row r="2623" spans="1:2" ht="18" customHeight="1">
      <c r="A2623" s="67"/>
      <c r="B2623" s="71"/>
    </row>
    <row r="2624" spans="1:2" ht="18" customHeight="1">
      <c r="A2624" s="67"/>
      <c r="B2624" s="71"/>
    </row>
    <row r="2625" spans="1:2" ht="18" customHeight="1">
      <c r="A2625" s="67"/>
      <c r="B2625" s="71"/>
    </row>
    <row r="2626" spans="1:2" ht="18" customHeight="1">
      <c r="A2626" s="67"/>
      <c r="B2626" s="71"/>
    </row>
    <row r="2627" spans="1:2" ht="18" customHeight="1">
      <c r="A2627" s="67"/>
      <c r="B2627" s="71"/>
    </row>
    <row r="2628" spans="1:2" ht="18" customHeight="1">
      <c r="A2628" s="67"/>
      <c r="B2628" s="71"/>
    </row>
    <row r="2629" spans="1:2" ht="18" customHeight="1">
      <c r="A2629" s="67"/>
      <c r="B2629" s="71"/>
    </row>
    <row r="2630" spans="1:2" ht="18" customHeight="1">
      <c r="A2630" s="67"/>
      <c r="B2630" s="71"/>
    </row>
    <row r="2631" spans="1:2" ht="18" customHeight="1">
      <c r="A2631" s="67"/>
      <c r="B2631" s="71"/>
    </row>
    <row r="2632" spans="1:2" ht="18" customHeight="1">
      <c r="A2632" s="67"/>
      <c r="B2632" s="71"/>
    </row>
    <row r="2633" spans="1:2" ht="18" customHeight="1">
      <c r="A2633" s="67"/>
      <c r="B2633" s="71"/>
    </row>
    <row r="2634" spans="1:2" ht="18" customHeight="1">
      <c r="A2634" s="67"/>
      <c r="B2634" s="71"/>
    </row>
    <row r="2635" spans="1:2" ht="18" customHeight="1">
      <c r="A2635" s="67"/>
      <c r="B2635" s="71"/>
    </row>
    <row r="2636" spans="1:2" ht="18" customHeight="1">
      <c r="A2636" s="67"/>
      <c r="B2636" s="71"/>
    </row>
    <row r="2637" spans="1:2" ht="18" customHeight="1">
      <c r="A2637" s="67"/>
      <c r="B2637" s="71"/>
    </row>
    <row r="2638" spans="1:2" ht="18" customHeight="1">
      <c r="A2638" s="67"/>
      <c r="B2638" s="71"/>
    </row>
    <row r="2639" spans="1:2" ht="18" customHeight="1">
      <c r="A2639" s="67"/>
      <c r="B2639" s="71"/>
    </row>
    <row r="2640" spans="1:2" ht="18" customHeight="1">
      <c r="A2640" s="67"/>
      <c r="B2640" s="71"/>
    </row>
    <row r="2641" spans="1:2" ht="18" customHeight="1">
      <c r="A2641" s="67"/>
      <c r="B2641" s="71"/>
    </row>
    <row r="2642" spans="1:2" ht="18" customHeight="1">
      <c r="A2642" s="67"/>
      <c r="B2642" s="71"/>
    </row>
    <row r="2643" spans="1:2" ht="18" customHeight="1">
      <c r="A2643" s="67"/>
      <c r="B2643" s="71"/>
    </row>
    <row r="2644" spans="1:2" ht="18" customHeight="1">
      <c r="A2644" s="67"/>
      <c r="B2644" s="71"/>
    </row>
    <row r="2645" spans="1:2" ht="18" customHeight="1">
      <c r="A2645" s="67"/>
      <c r="B2645" s="71"/>
    </row>
    <row r="2646" spans="1:2" ht="18" customHeight="1">
      <c r="A2646" s="67"/>
      <c r="B2646" s="71"/>
    </row>
    <row r="2647" spans="1:2" ht="18" customHeight="1">
      <c r="A2647" s="67"/>
      <c r="B2647" s="71"/>
    </row>
    <row r="2648" spans="1:2" ht="18" customHeight="1">
      <c r="A2648" s="67"/>
      <c r="B2648" s="71"/>
    </row>
    <row r="2649" spans="1:2" ht="18" customHeight="1">
      <c r="A2649" s="67"/>
      <c r="B2649" s="71"/>
    </row>
    <row r="2650" spans="1:2" ht="18" customHeight="1">
      <c r="A2650" s="67"/>
      <c r="B2650" s="71"/>
    </row>
    <row r="2651" spans="1:2" ht="18" customHeight="1">
      <c r="A2651" s="67"/>
      <c r="B2651" s="71"/>
    </row>
    <row r="2652" spans="1:2" ht="18" customHeight="1">
      <c r="A2652" s="67"/>
      <c r="B2652" s="71"/>
    </row>
    <row r="2653" spans="1:2" ht="18" customHeight="1">
      <c r="A2653" s="67"/>
      <c r="B2653" s="71"/>
    </row>
    <row r="2654" spans="1:2" ht="18" customHeight="1">
      <c r="A2654" s="67"/>
      <c r="B2654" s="71"/>
    </row>
    <row r="2655" spans="1:2" ht="18" customHeight="1">
      <c r="A2655" s="67"/>
      <c r="B2655" s="71"/>
    </row>
    <row r="2656" spans="1:2" ht="18" customHeight="1">
      <c r="A2656" s="67"/>
      <c r="B2656" s="71"/>
    </row>
    <row r="2657" spans="1:2" ht="18" customHeight="1">
      <c r="A2657" s="67"/>
      <c r="B2657" s="71"/>
    </row>
    <row r="2658" spans="1:2" ht="18" customHeight="1">
      <c r="A2658" s="67"/>
      <c r="B2658" s="71"/>
    </row>
    <row r="2659" spans="1:2" ht="18" customHeight="1">
      <c r="A2659" s="67"/>
      <c r="B2659" s="71"/>
    </row>
    <row r="2660" spans="1:2" ht="18" customHeight="1">
      <c r="A2660" s="67"/>
      <c r="B2660" s="71"/>
    </row>
    <row r="2661" spans="1:2" ht="18" customHeight="1">
      <c r="A2661" s="67"/>
      <c r="B2661" s="71"/>
    </row>
    <row r="2662" spans="1:2" ht="18" customHeight="1">
      <c r="A2662" s="67"/>
      <c r="B2662" s="71"/>
    </row>
    <row r="2663" spans="1:2" ht="18" customHeight="1">
      <c r="A2663" s="67"/>
      <c r="B2663" s="71"/>
    </row>
    <row r="2664" spans="1:2" ht="18" customHeight="1">
      <c r="A2664" s="67"/>
      <c r="B2664" s="71"/>
    </row>
    <row r="2665" spans="1:2" ht="18" customHeight="1">
      <c r="A2665" s="67"/>
      <c r="B2665" s="71"/>
    </row>
    <row r="2666" spans="1:2" ht="18" customHeight="1">
      <c r="A2666" s="67"/>
      <c r="B2666" s="71"/>
    </row>
    <row r="2667" spans="1:2" ht="18" customHeight="1">
      <c r="A2667" s="67"/>
      <c r="B2667" s="71"/>
    </row>
    <row r="2668" spans="1:2" ht="18" customHeight="1">
      <c r="A2668" s="67"/>
      <c r="B2668" s="71"/>
    </row>
    <row r="2669" spans="1:2" ht="18" customHeight="1">
      <c r="A2669" s="67"/>
      <c r="B2669" s="71"/>
    </row>
    <row r="2670" spans="1:2" ht="18" customHeight="1">
      <c r="A2670" s="67"/>
      <c r="B2670" s="71"/>
    </row>
    <row r="2671" spans="1:2" ht="18" customHeight="1">
      <c r="A2671" s="67"/>
      <c r="B2671" s="71"/>
    </row>
    <row r="2672" spans="1:2" ht="18" customHeight="1">
      <c r="A2672" s="67"/>
      <c r="B2672" s="71"/>
    </row>
    <row r="2673" spans="1:2" ht="18" customHeight="1">
      <c r="A2673" s="67"/>
      <c r="B2673" s="71"/>
    </row>
    <row r="2674" spans="1:2" ht="18" customHeight="1">
      <c r="A2674" s="67"/>
      <c r="B2674" s="71"/>
    </row>
    <row r="2675" spans="1:2" ht="18" customHeight="1">
      <c r="A2675" s="67"/>
      <c r="B2675" s="71"/>
    </row>
    <row r="2676" spans="1:2" ht="18" customHeight="1">
      <c r="A2676" s="67"/>
      <c r="B2676" s="71"/>
    </row>
    <row r="2677" spans="1:2" ht="18" customHeight="1">
      <c r="A2677" s="67"/>
      <c r="B2677" s="71"/>
    </row>
    <row r="2678" spans="1:2" ht="18" customHeight="1">
      <c r="A2678" s="67"/>
      <c r="B2678" s="71"/>
    </row>
    <row r="2679" spans="1:2" ht="18" customHeight="1">
      <c r="A2679" s="67"/>
      <c r="B2679" s="71"/>
    </row>
    <row r="2680" spans="1:2" ht="18" customHeight="1">
      <c r="A2680" s="67"/>
      <c r="B2680" s="71"/>
    </row>
    <row r="2681" spans="1:2" ht="18" customHeight="1">
      <c r="A2681" s="67"/>
      <c r="B2681" s="71"/>
    </row>
    <row r="2682" spans="1:2" ht="18" customHeight="1">
      <c r="A2682" s="67"/>
      <c r="B2682" s="71"/>
    </row>
    <row r="2683" spans="1:2" ht="18" customHeight="1">
      <c r="A2683" s="67"/>
      <c r="B2683" s="71"/>
    </row>
    <row r="2684" spans="1:2" ht="18" customHeight="1">
      <c r="A2684" s="67"/>
      <c r="B2684" s="71"/>
    </row>
    <row r="2685" spans="1:2" ht="18" customHeight="1">
      <c r="A2685" s="67"/>
      <c r="B2685" s="71"/>
    </row>
    <row r="2686" spans="1:2" ht="18" customHeight="1">
      <c r="A2686" s="67"/>
      <c r="B2686" s="71"/>
    </row>
    <row r="2687" spans="1:2" ht="18" customHeight="1">
      <c r="A2687" s="67"/>
      <c r="B2687" s="71"/>
    </row>
    <row r="2688" spans="1:2" ht="18" customHeight="1">
      <c r="A2688" s="67"/>
      <c r="B2688" s="71"/>
    </row>
    <row r="2689" spans="1:2" ht="18" customHeight="1">
      <c r="A2689" s="67"/>
      <c r="B2689" s="71"/>
    </row>
    <row r="2690" spans="1:2" ht="18" customHeight="1">
      <c r="A2690" s="67"/>
      <c r="B2690" s="71"/>
    </row>
    <row r="2691" spans="1:2" ht="18" customHeight="1">
      <c r="A2691" s="67"/>
      <c r="B2691" s="71"/>
    </row>
    <row r="2692" spans="1:2" ht="18" customHeight="1">
      <c r="A2692" s="67"/>
      <c r="B2692" s="71"/>
    </row>
    <row r="2693" spans="1:2" ht="18" customHeight="1">
      <c r="A2693" s="67"/>
      <c r="B2693" s="71"/>
    </row>
    <row r="2694" spans="1:2" ht="18" customHeight="1">
      <c r="A2694" s="67"/>
      <c r="B2694" s="71"/>
    </row>
    <row r="2695" spans="1:2" ht="18" customHeight="1">
      <c r="A2695" s="67"/>
      <c r="B2695" s="71"/>
    </row>
    <row r="2696" spans="1:2" ht="18" customHeight="1">
      <c r="A2696" s="67"/>
      <c r="B2696" s="71"/>
    </row>
    <row r="2697" spans="1:2" ht="18" customHeight="1">
      <c r="A2697" s="67"/>
      <c r="B2697" s="71"/>
    </row>
    <row r="2698" spans="1:2" ht="18" customHeight="1">
      <c r="A2698" s="67"/>
      <c r="B2698" s="71"/>
    </row>
    <row r="2699" spans="1:2" ht="18" customHeight="1">
      <c r="A2699" s="67"/>
      <c r="B2699" s="71"/>
    </row>
    <row r="2700" spans="1:2" ht="18" customHeight="1">
      <c r="A2700" s="67"/>
      <c r="B2700" s="71"/>
    </row>
    <row r="2701" spans="1:2" ht="18" customHeight="1">
      <c r="A2701" s="67"/>
      <c r="B2701" s="71"/>
    </row>
    <row r="2702" spans="1:2" ht="18" customHeight="1">
      <c r="A2702" s="67"/>
      <c r="B2702" s="71"/>
    </row>
    <row r="2703" spans="1:2" ht="18" customHeight="1">
      <c r="A2703" s="67"/>
      <c r="B2703" s="71"/>
    </row>
    <row r="2704" spans="1:2" ht="18" customHeight="1">
      <c r="A2704" s="67"/>
      <c r="B2704" s="71"/>
    </row>
    <row r="2705" spans="1:2" ht="18" customHeight="1">
      <c r="A2705" s="67"/>
      <c r="B2705" s="71"/>
    </row>
    <row r="2706" spans="1:2" ht="18" customHeight="1">
      <c r="A2706" s="67"/>
      <c r="B2706" s="71"/>
    </row>
    <row r="2707" spans="1:2" ht="18" customHeight="1">
      <c r="A2707" s="67"/>
      <c r="B2707" s="71"/>
    </row>
    <row r="2708" spans="1:2" ht="18" customHeight="1">
      <c r="A2708" s="67"/>
      <c r="B2708" s="71"/>
    </row>
    <row r="2709" spans="1:2" ht="18" customHeight="1">
      <c r="A2709" s="67"/>
      <c r="B2709" s="71"/>
    </row>
    <row r="2710" spans="1:2" ht="18" customHeight="1">
      <c r="A2710" s="67"/>
      <c r="B2710" s="71"/>
    </row>
    <row r="2711" spans="1:2" ht="18" customHeight="1">
      <c r="A2711" s="67"/>
      <c r="B2711" s="71"/>
    </row>
    <row r="2712" spans="1:2" ht="18" customHeight="1">
      <c r="A2712" s="67"/>
      <c r="B2712" s="71"/>
    </row>
    <row r="2713" spans="1:2" ht="18" customHeight="1">
      <c r="A2713" s="67"/>
      <c r="B2713" s="71"/>
    </row>
    <row r="2714" spans="1:2" ht="18" customHeight="1">
      <c r="A2714" s="67"/>
      <c r="B2714" s="71"/>
    </row>
    <row r="2715" spans="1:2" ht="18" customHeight="1">
      <c r="A2715" s="67"/>
      <c r="B2715" s="71"/>
    </row>
    <row r="2716" spans="1:2" ht="18" customHeight="1">
      <c r="A2716" s="67"/>
      <c r="B2716" s="71"/>
    </row>
    <row r="2717" spans="1:2" ht="18" customHeight="1">
      <c r="A2717" s="67"/>
      <c r="B2717" s="71"/>
    </row>
    <row r="2718" spans="1:2" ht="18" customHeight="1">
      <c r="A2718" s="67"/>
      <c r="B2718" s="71"/>
    </row>
    <row r="2719" spans="1:2" ht="18" customHeight="1">
      <c r="A2719" s="67"/>
      <c r="B2719" s="71"/>
    </row>
    <row r="2720" spans="1:2" ht="18" customHeight="1">
      <c r="A2720" s="67"/>
      <c r="B2720" s="71"/>
    </row>
    <row r="2721" spans="1:2" ht="18" customHeight="1">
      <c r="A2721" s="67"/>
      <c r="B2721" s="71"/>
    </row>
    <row r="2722" spans="1:2" ht="18" customHeight="1">
      <c r="A2722" s="67"/>
      <c r="B2722" s="71"/>
    </row>
    <row r="2723" spans="1:2" ht="18" customHeight="1">
      <c r="A2723" s="67"/>
      <c r="B2723" s="71"/>
    </row>
    <row r="2724" spans="1:2" ht="18" customHeight="1">
      <c r="A2724" s="67"/>
      <c r="B2724" s="71"/>
    </row>
    <row r="2725" spans="1:2" ht="18" customHeight="1">
      <c r="A2725" s="67"/>
      <c r="B2725" s="71"/>
    </row>
    <row r="2726" spans="1:2" ht="18" customHeight="1">
      <c r="A2726" s="67"/>
      <c r="B2726" s="71"/>
    </row>
    <row r="2727" spans="1:2" ht="18" customHeight="1">
      <c r="A2727" s="67"/>
      <c r="B2727" s="71"/>
    </row>
    <row r="2728" spans="1:2" ht="18" customHeight="1">
      <c r="A2728" s="67"/>
      <c r="B2728" s="71"/>
    </row>
    <row r="2729" spans="1:2" ht="18" customHeight="1">
      <c r="A2729" s="67"/>
      <c r="B2729" s="71"/>
    </row>
    <row r="2730" spans="1:2" ht="18" customHeight="1">
      <c r="A2730" s="67"/>
      <c r="B2730" s="71"/>
    </row>
    <row r="2731" spans="1:2" ht="18" customHeight="1">
      <c r="A2731" s="67"/>
      <c r="B2731" s="71"/>
    </row>
    <row r="2732" spans="1:2" ht="18" customHeight="1">
      <c r="A2732" s="67"/>
      <c r="B2732" s="71"/>
    </row>
    <row r="2733" spans="1:2" ht="18" customHeight="1">
      <c r="A2733" s="67"/>
      <c r="B2733" s="71"/>
    </row>
    <row r="2734" spans="1:2" ht="18" customHeight="1">
      <c r="A2734" s="67"/>
      <c r="B2734" s="71"/>
    </row>
    <row r="2735" spans="1:2" ht="18" customHeight="1">
      <c r="A2735" s="67"/>
      <c r="B2735" s="71"/>
    </row>
    <row r="2736" spans="1:2" ht="18" customHeight="1">
      <c r="A2736" s="67"/>
      <c r="B2736" s="71"/>
    </row>
    <row r="2737" spans="1:2" ht="18" customHeight="1">
      <c r="A2737" s="67"/>
      <c r="B2737" s="71"/>
    </row>
    <row r="2738" spans="1:2" ht="18" customHeight="1">
      <c r="A2738" s="67"/>
      <c r="B2738" s="71"/>
    </row>
    <row r="2739" spans="1:2" ht="18" customHeight="1">
      <c r="A2739" s="67"/>
      <c r="B2739" s="71"/>
    </row>
    <row r="2740" spans="1:2" ht="18" customHeight="1">
      <c r="A2740" s="67"/>
      <c r="B2740" s="71"/>
    </row>
    <row r="2741" spans="1:2" ht="18" customHeight="1">
      <c r="A2741" s="67"/>
      <c r="B2741" s="71"/>
    </row>
    <row r="2742" spans="1:2" ht="18" customHeight="1">
      <c r="A2742" s="67"/>
      <c r="B2742" s="71"/>
    </row>
    <row r="2743" spans="1:2" ht="18" customHeight="1">
      <c r="A2743" s="67"/>
      <c r="B2743" s="71"/>
    </row>
    <row r="2744" spans="1:2" ht="18" customHeight="1">
      <c r="A2744" s="67"/>
      <c r="B2744" s="71"/>
    </row>
    <row r="2745" spans="1:2" ht="18" customHeight="1">
      <c r="A2745" s="67"/>
      <c r="B2745" s="71"/>
    </row>
    <row r="2746" spans="1:2" ht="18" customHeight="1">
      <c r="A2746" s="67"/>
      <c r="B2746" s="71"/>
    </row>
    <row r="2747" spans="1:2" ht="18" customHeight="1">
      <c r="A2747" s="67"/>
      <c r="B2747" s="71"/>
    </row>
    <row r="2748" spans="1:2" ht="18" customHeight="1">
      <c r="A2748" s="67"/>
      <c r="B2748" s="71"/>
    </row>
    <row r="2749" spans="1:2" ht="18" customHeight="1">
      <c r="A2749" s="67"/>
      <c r="B2749" s="71"/>
    </row>
    <row r="2750" spans="1:2" ht="18" customHeight="1">
      <c r="A2750" s="67"/>
      <c r="B2750" s="71"/>
    </row>
    <row r="2751" spans="1:2" ht="18" customHeight="1">
      <c r="A2751" s="67"/>
      <c r="B2751" s="71"/>
    </row>
    <row r="2752" spans="1:2" ht="18" customHeight="1">
      <c r="A2752" s="67"/>
      <c r="B2752" s="71"/>
    </row>
    <row r="2753" spans="1:2" ht="18" customHeight="1">
      <c r="A2753" s="67"/>
      <c r="B2753" s="71"/>
    </row>
    <row r="2754" spans="1:2" ht="18" customHeight="1">
      <c r="A2754" s="67"/>
      <c r="B2754" s="71"/>
    </row>
    <row r="2755" spans="1:2" ht="18" customHeight="1">
      <c r="A2755" s="67"/>
      <c r="B2755" s="71"/>
    </row>
    <row r="2756" spans="1:2" ht="18" customHeight="1">
      <c r="A2756" s="67"/>
      <c r="B2756" s="71"/>
    </row>
    <row r="2757" spans="1:2" ht="18" customHeight="1">
      <c r="A2757" s="67"/>
      <c r="B2757" s="71"/>
    </row>
    <row r="2758" spans="1:2" ht="18" customHeight="1">
      <c r="A2758" s="67"/>
      <c r="B2758" s="71"/>
    </row>
    <row r="2759" spans="1:2" ht="18" customHeight="1">
      <c r="A2759" s="67"/>
      <c r="B2759" s="71"/>
    </row>
    <row r="2760" spans="1:2" ht="18" customHeight="1">
      <c r="A2760" s="67"/>
      <c r="B2760" s="71"/>
    </row>
    <row r="2761" spans="1:2" ht="18" customHeight="1">
      <c r="A2761" s="67"/>
      <c r="B2761" s="71"/>
    </row>
    <row r="2762" spans="1:2" ht="18" customHeight="1">
      <c r="A2762" s="67"/>
      <c r="B2762" s="71"/>
    </row>
    <row r="2763" spans="1:2" ht="18" customHeight="1">
      <c r="A2763" s="67"/>
      <c r="B2763" s="71"/>
    </row>
    <row r="2764" spans="1:2" ht="18" customHeight="1">
      <c r="A2764" s="67"/>
      <c r="B2764" s="71"/>
    </row>
    <row r="2765" spans="1:2" ht="18" customHeight="1">
      <c r="A2765" s="67"/>
      <c r="B2765" s="71"/>
    </row>
    <row r="2766" spans="1:2" ht="18" customHeight="1">
      <c r="A2766" s="67"/>
      <c r="B2766" s="71"/>
    </row>
    <row r="2767" spans="1:2" ht="18" customHeight="1">
      <c r="A2767" s="67"/>
      <c r="B2767" s="71"/>
    </row>
    <row r="2768" spans="1:2" ht="18" customHeight="1">
      <c r="A2768" s="67"/>
      <c r="B2768" s="71"/>
    </row>
    <row r="2769" spans="1:2" ht="18" customHeight="1">
      <c r="A2769" s="67"/>
      <c r="B2769" s="71"/>
    </row>
    <row r="2770" spans="1:2" ht="18" customHeight="1">
      <c r="A2770" s="67"/>
      <c r="B2770" s="71"/>
    </row>
    <row r="2771" spans="1:2" ht="18" customHeight="1">
      <c r="A2771" s="67"/>
      <c r="B2771" s="71"/>
    </row>
    <row r="2772" spans="1:2" ht="18" customHeight="1">
      <c r="A2772" s="67"/>
      <c r="B2772" s="71"/>
    </row>
    <row r="2773" spans="1:2" ht="18" customHeight="1">
      <c r="A2773" s="67"/>
      <c r="B2773" s="71"/>
    </row>
    <row r="2774" spans="1:2" ht="18" customHeight="1">
      <c r="A2774" s="67"/>
      <c r="B2774" s="71"/>
    </row>
    <row r="2775" spans="1:2" ht="18" customHeight="1">
      <c r="A2775" s="67"/>
      <c r="B2775" s="71"/>
    </row>
    <row r="2776" spans="1:2" ht="18" customHeight="1">
      <c r="A2776" s="67"/>
      <c r="B2776" s="71"/>
    </row>
    <row r="2777" spans="1:2" ht="18" customHeight="1">
      <c r="A2777" s="67"/>
      <c r="B2777" s="71"/>
    </row>
    <row r="2778" spans="1:2" ht="18" customHeight="1">
      <c r="A2778" s="67"/>
      <c r="B2778" s="71"/>
    </row>
    <row r="2779" spans="1:2" ht="18" customHeight="1">
      <c r="A2779" s="67"/>
      <c r="B2779" s="71"/>
    </row>
    <row r="2780" spans="1:2" ht="18" customHeight="1">
      <c r="A2780" s="67"/>
      <c r="B2780" s="71"/>
    </row>
    <row r="2781" spans="1:2" ht="18" customHeight="1">
      <c r="A2781" s="67"/>
      <c r="B2781" s="71"/>
    </row>
    <row r="2782" spans="1:2" ht="18" customHeight="1">
      <c r="A2782" s="67"/>
      <c r="B2782" s="71"/>
    </row>
    <row r="2783" spans="1:2" ht="18" customHeight="1">
      <c r="A2783" s="67"/>
      <c r="B2783" s="71"/>
    </row>
    <row r="2784" spans="1:2" ht="18" customHeight="1">
      <c r="A2784" s="67"/>
      <c r="B2784" s="71"/>
    </row>
    <row r="2785" spans="1:2" ht="18" customHeight="1">
      <c r="A2785" s="67"/>
      <c r="B2785" s="71"/>
    </row>
    <row r="2786" spans="1:2" ht="18" customHeight="1">
      <c r="A2786" s="67"/>
      <c r="B2786" s="71"/>
    </row>
    <row r="2787" spans="1:2" ht="18" customHeight="1">
      <c r="A2787" s="67"/>
      <c r="B2787" s="71"/>
    </row>
    <row r="2788" spans="1:2" ht="18" customHeight="1">
      <c r="A2788" s="67"/>
      <c r="B2788" s="71"/>
    </row>
    <row r="2789" spans="1:2" ht="18" customHeight="1">
      <c r="A2789" s="67"/>
      <c r="B2789" s="71"/>
    </row>
    <row r="2790" spans="1:2" ht="18" customHeight="1">
      <c r="A2790" s="67"/>
      <c r="B2790" s="71"/>
    </row>
    <row r="2791" spans="1:2" ht="18" customHeight="1">
      <c r="A2791" s="67"/>
      <c r="B2791" s="71"/>
    </row>
    <row r="2792" spans="1:2" ht="18" customHeight="1">
      <c r="A2792" s="67"/>
      <c r="B2792" s="71"/>
    </row>
    <row r="2793" spans="1:2" ht="18" customHeight="1">
      <c r="A2793" s="67"/>
      <c r="B2793" s="71"/>
    </row>
    <row r="2794" spans="1:2" ht="18" customHeight="1">
      <c r="A2794" s="67"/>
      <c r="B2794" s="71"/>
    </row>
    <row r="2795" spans="1:2" ht="18" customHeight="1">
      <c r="A2795" s="67"/>
      <c r="B2795" s="71"/>
    </row>
    <row r="2796" spans="1:2" ht="18" customHeight="1">
      <c r="A2796" s="67"/>
      <c r="B2796" s="71"/>
    </row>
    <row r="2797" spans="1:2" ht="18" customHeight="1">
      <c r="A2797" s="67"/>
      <c r="B2797" s="71"/>
    </row>
    <row r="2798" spans="1:2" ht="18" customHeight="1">
      <c r="A2798" s="67"/>
      <c r="B2798" s="71"/>
    </row>
    <row r="2799" spans="1:2" ht="18" customHeight="1">
      <c r="A2799" s="67"/>
      <c r="B2799" s="71"/>
    </row>
    <row r="2800" spans="1:2" ht="18" customHeight="1">
      <c r="A2800" s="67"/>
      <c r="B2800" s="71"/>
    </row>
    <row r="2801" spans="1:2" ht="18" customHeight="1">
      <c r="A2801" s="67"/>
      <c r="B2801" s="71"/>
    </row>
    <row r="2802" spans="1:2" ht="18" customHeight="1">
      <c r="A2802" s="67"/>
      <c r="B2802" s="71"/>
    </row>
    <row r="2803" spans="1:2" ht="18" customHeight="1">
      <c r="A2803" s="67"/>
      <c r="B2803" s="71"/>
    </row>
    <row r="2804" spans="1:2" ht="18" customHeight="1">
      <c r="A2804" s="67"/>
      <c r="B2804" s="71"/>
    </row>
    <row r="2805" spans="1:2" ht="18" customHeight="1">
      <c r="A2805" s="67"/>
      <c r="B2805" s="71"/>
    </row>
    <row r="2806" spans="1:2" ht="18" customHeight="1">
      <c r="A2806" s="67"/>
      <c r="B2806" s="71"/>
    </row>
    <row r="2807" spans="1:2" ht="18" customHeight="1">
      <c r="A2807" s="67"/>
      <c r="B2807" s="71"/>
    </row>
    <row r="2808" spans="1:2" ht="18" customHeight="1">
      <c r="A2808" s="67"/>
      <c r="B2808" s="71"/>
    </row>
    <row r="2809" spans="1:2" ht="18" customHeight="1">
      <c r="A2809" s="67"/>
      <c r="B2809" s="71"/>
    </row>
    <row r="2810" spans="1:2" ht="18" customHeight="1">
      <c r="A2810" s="67"/>
      <c r="B2810" s="71"/>
    </row>
    <row r="2811" spans="1:2" ht="18" customHeight="1">
      <c r="A2811" s="67"/>
      <c r="B2811" s="71"/>
    </row>
    <row r="2812" spans="1:2" ht="18" customHeight="1">
      <c r="A2812" s="67"/>
      <c r="B2812" s="71"/>
    </row>
    <row r="2813" spans="1:2" ht="18" customHeight="1">
      <c r="A2813" s="67"/>
      <c r="B2813" s="71"/>
    </row>
    <row r="2814" spans="1:2" ht="18" customHeight="1">
      <c r="A2814" s="67"/>
      <c r="B2814" s="71"/>
    </row>
    <row r="2815" spans="1:2" ht="18" customHeight="1">
      <c r="A2815" s="67"/>
      <c r="B2815" s="71"/>
    </row>
    <row r="2816" spans="1:2" ht="18" customHeight="1">
      <c r="A2816" s="67"/>
      <c r="B2816" s="71"/>
    </row>
    <row r="2817" spans="1:2" ht="18" customHeight="1">
      <c r="A2817" s="67"/>
      <c r="B2817" s="71"/>
    </row>
    <row r="2818" spans="1:2" ht="18" customHeight="1">
      <c r="A2818" s="67"/>
      <c r="B2818" s="71"/>
    </row>
    <row r="2819" spans="1:2" ht="18" customHeight="1">
      <c r="A2819" s="67"/>
      <c r="B2819" s="71"/>
    </row>
    <row r="2820" spans="1:2" ht="18" customHeight="1">
      <c r="A2820" s="67"/>
      <c r="B2820" s="71"/>
    </row>
    <row r="2821" spans="1:2" ht="18" customHeight="1">
      <c r="A2821" s="67"/>
      <c r="B2821" s="71"/>
    </row>
    <row r="2822" spans="1:2" ht="18" customHeight="1">
      <c r="A2822" s="67"/>
      <c r="B2822" s="71"/>
    </row>
    <row r="2823" spans="1:2" ht="18" customHeight="1">
      <c r="A2823" s="67"/>
      <c r="B2823" s="71"/>
    </row>
    <row r="2824" spans="1:2" ht="18" customHeight="1">
      <c r="A2824" s="67"/>
      <c r="B2824" s="71"/>
    </row>
    <row r="2825" spans="1:2" ht="18" customHeight="1">
      <c r="A2825" s="67"/>
      <c r="B2825" s="71"/>
    </row>
    <row r="2826" spans="1:2" ht="18" customHeight="1">
      <c r="A2826" s="67"/>
      <c r="B2826" s="71"/>
    </row>
    <row r="2827" spans="1:2" ht="18" customHeight="1">
      <c r="A2827" s="67"/>
      <c r="B2827" s="71"/>
    </row>
    <row r="2828" spans="1:2" ht="18" customHeight="1">
      <c r="A2828" s="67"/>
      <c r="B2828" s="71"/>
    </row>
    <row r="2829" spans="1:2" ht="18" customHeight="1">
      <c r="A2829" s="67"/>
      <c r="B2829" s="71"/>
    </row>
    <row r="2830" spans="1:2" ht="18" customHeight="1">
      <c r="A2830" s="67"/>
      <c r="B2830" s="71"/>
    </row>
    <row r="2831" spans="1:2" ht="18" customHeight="1">
      <c r="A2831" s="67"/>
      <c r="B2831" s="71"/>
    </row>
    <row r="2832" spans="1:2" ht="18" customHeight="1">
      <c r="A2832" s="67"/>
      <c r="B2832" s="71"/>
    </row>
    <row r="2833" spans="1:2" ht="18" customHeight="1">
      <c r="A2833" s="67"/>
      <c r="B2833" s="71"/>
    </row>
    <row r="2834" spans="1:2" ht="18" customHeight="1">
      <c r="A2834" s="67"/>
      <c r="B2834" s="71"/>
    </row>
    <row r="2835" spans="1:2" ht="18" customHeight="1">
      <c r="A2835" s="67"/>
      <c r="B2835" s="71"/>
    </row>
    <row r="2836" spans="1:2" ht="18" customHeight="1">
      <c r="A2836" s="67"/>
      <c r="B2836" s="71"/>
    </row>
    <row r="2837" spans="1:2" ht="18" customHeight="1">
      <c r="A2837" s="67"/>
      <c r="B2837" s="71"/>
    </row>
    <row r="2838" spans="1:2" ht="18" customHeight="1">
      <c r="A2838" s="67"/>
      <c r="B2838" s="71"/>
    </row>
    <row r="2839" spans="1:2" ht="18" customHeight="1">
      <c r="A2839" s="67"/>
      <c r="B2839" s="71"/>
    </row>
    <row r="2840" spans="1:2" ht="18" customHeight="1">
      <c r="A2840" s="67"/>
      <c r="B2840" s="71"/>
    </row>
    <row r="2841" spans="1:2" ht="18" customHeight="1">
      <c r="A2841" s="67"/>
      <c r="B2841" s="71"/>
    </row>
    <row r="2842" spans="1:2" ht="18" customHeight="1">
      <c r="A2842" s="67"/>
      <c r="B2842" s="71"/>
    </row>
    <row r="2843" spans="1:2" ht="18" customHeight="1">
      <c r="A2843" s="67"/>
      <c r="B2843" s="71"/>
    </row>
    <row r="2844" spans="1:2" ht="18" customHeight="1">
      <c r="A2844" s="67"/>
      <c r="B2844" s="71"/>
    </row>
    <row r="2845" spans="1:2" ht="18" customHeight="1">
      <c r="A2845" s="67"/>
      <c r="B2845" s="71"/>
    </row>
    <row r="2846" spans="1:2" ht="18" customHeight="1">
      <c r="A2846" s="67"/>
      <c r="B2846" s="71"/>
    </row>
    <row r="2847" spans="1:2" ht="18" customHeight="1">
      <c r="A2847" s="67"/>
      <c r="B2847" s="71"/>
    </row>
    <row r="2848" spans="1:2" ht="18" customHeight="1">
      <c r="A2848" s="67"/>
      <c r="B2848" s="71"/>
    </row>
    <row r="2849" spans="1:2" ht="18" customHeight="1">
      <c r="A2849" s="67"/>
      <c r="B2849" s="71"/>
    </row>
    <row r="2850" spans="1:2" ht="18" customHeight="1">
      <c r="A2850" s="67"/>
      <c r="B2850" s="71"/>
    </row>
    <row r="2851" spans="1:2" ht="18" customHeight="1">
      <c r="A2851" s="67"/>
      <c r="B2851" s="71"/>
    </row>
    <row r="2852" spans="1:2" ht="18" customHeight="1">
      <c r="A2852" s="67"/>
      <c r="B2852" s="71"/>
    </row>
    <row r="2853" spans="1:2" ht="18" customHeight="1">
      <c r="A2853" s="67"/>
      <c r="B2853" s="71"/>
    </row>
    <row r="2854" spans="1:2" ht="18" customHeight="1">
      <c r="A2854" s="67"/>
      <c r="B2854" s="71"/>
    </row>
    <row r="2855" spans="1:2" ht="18" customHeight="1">
      <c r="A2855" s="67"/>
      <c r="B2855" s="71"/>
    </row>
    <row r="2856" spans="1:2" ht="18" customHeight="1">
      <c r="A2856" s="67"/>
      <c r="B2856" s="71"/>
    </row>
    <row r="2857" spans="1:2" ht="18" customHeight="1">
      <c r="A2857" s="67"/>
      <c r="B2857" s="71"/>
    </row>
    <row r="2858" spans="1:2" ht="18" customHeight="1">
      <c r="A2858" s="67"/>
      <c r="B2858" s="71"/>
    </row>
    <row r="2859" spans="1:2" ht="18" customHeight="1">
      <c r="A2859" s="67"/>
      <c r="B2859" s="71"/>
    </row>
    <row r="2860" spans="1:2" ht="18" customHeight="1">
      <c r="A2860" s="67"/>
      <c r="B2860" s="71"/>
    </row>
    <row r="2861" spans="1:2" ht="18" customHeight="1">
      <c r="A2861" s="67"/>
      <c r="B2861" s="71"/>
    </row>
    <row r="2862" spans="1:2" ht="18" customHeight="1">
      <c r="A2862" s="67"/>
      <c r="B2862" s="71"/>
    </row>
    <row r="2863" spans="1:2" ht="18" customHeight="1">
      <c r="A2863" s="67"/>
      <c r="B2863" s="71"/>
    </row>
    <row r="2864" spans="1:2" ht="18" customHeight="1">
      <c r="A2864" s="67"/>
      <c r="B2864" s="71"/>
    </row>
    <row r="2865" spans="1:2" ht="18" customHeight="1">
      <c r="A2865" s="67"/>
      <c r="B2865" s="71"/>
    </row>
    <row r="2866" spans="1:2" ht="18" customHeight="1">
      <c r="A2866" s="67"/>
      <c r="B2866" s="71"/>
    </row>
    <row r="2867" spans="1:2" ht="18" customHeight="1">
      <c r="A2867" s="67"/>
      <c r="B2867" s="71"/>
    </row>
    <row r="2868" spans="1:2" ht="18" customHeight="1">
      <c r="A2868" s="67"/>
      <c r="B2868" s="71"/>
    </row>
    <row r="2869" spans="1:2" ht="18" customHeight="1">
      <c r="A2869" s="67"/>
      <c r="B2869" s="71"/>
    </row>
    <row r="2870" spans="1:2" ht="18" customHeight="1">
      <c r="A2870" s="67"/>
      <c r="B2870" s="71"/>
    </row>
    <row r="2871" spans="1:2" ht="18" customHeight="1">
      <c r="A2871" s="67"/>
      <c r="B2871" s="71"/>
    </row>
    <row r="2872" spans="1:2" ht="18" customHeight="1">
      <c r="A2872" s="67"/>
      <c r="B2872" s="71"/>
    </row>
    <row r="2873" spans="1:2" ht="18" customHeight="1">
      <c r="A2873" s="67"/>
      <c r="B2873" s="71"/>
    </row>
    <row r="2874" spans="1:2" ht="18" customHeight="1">
      <c r="A2874" s="67"/>
      <c r="B2874" s="71"/>
    </row>
    <row r="2875" spans="1:2" ht="18" customHeight="1">
      <c r="A2875" s="67"/>
      <c r="B2875" s="71"/>
    </row>
    <row r="2876" spans="1:2" ht="18" customHeight="1">
      <c r="A2876" s="67"/>
      <c r="B2876" s="71"/>
    </row>
    <row r="2877" spans="1:2" ht="18" customHeight="1">
      <c r="A2877" s="67"/>
      <c r="B2877" s="71"/>
    </row>
    <row r="2878" spans="1:2" ht="18" customHeight="1">
      <c r="A2878" s="67"/>
      <c r="B2878" s="71"/>
    </row>
    <row r="2879" spans="1:2" ht="18" customHeight="1">
      <c r="A2879" s="67"/>
      <c r="B2879" s="71"/>
    </row>
    <row r="2880" spans="1:2" ht="18" customHeight="1">
      <c r="A2880" s="67"/>
      <c r="B2880" s="71"/>
    </row>
    <row r="2881" spans="1:2" ht="18" customHeight="1">
      <c r="A2881" s="67"/>
      <c r="B2881" s="71"/>
    </row>
    <row r="2882" spans="1:2" ht="18" customHeight="1">
      <c r="A2882" s="67"/>
      <c r="B2882" s="71"/>
    </row>
    <row r="2883" spans="1:2" ht="18" customHeight="1">
      <c r="A2883" s="67"/>
      <c r="B2883" s="71"/>
    </row>
    <row r="2884" spans="1:2" ht="18" customHeight="1">
      <c r="A2884" s="67"/>
      <c r="B2884" s="71"/>
    </row>
    <row r="2885" spans="1:2" ht="18" customHeight="1">
      <c r="A2885" s="67"/>
      <c r="B2885" s="71"/>
    </row>
    <row r="2886" spans="1:2" ht="18" customHeight="1">
      <c r="A2886" s="67"/>
      <c r="B2886" s="71"/>
    </row>
    <row r="2887" spans="1:2" ht="18" customHeight="1">
      <c r="A2887" s="67"/>
      <c r="B2887" s="71"/>
    </row>
    <row r="2888" spans="1:2" ht="18" customHeight="1">
      <c r="A2888" s="67"/>
      <c r="B2888" s="71"/>
    </row>
    <row r="2889" spans="1:2" ht="18" customHeight="1">
      <c r="A2889" s="67"/>
      <c r="B2889" s="71"/>
    </row>
    <row r="2890" spans="1:2" ht="18" customHeight="1">
      <c r="A2890" s="67"/>
      <c r="B2890" s="71"/>
    </row>
    <row r="2891" spans="1:2" ht="18" customHeight="1">
      <c r="A2891" s="67"/>
      <c r="B2891" s="71"/>
    </row>
    <row r="2892" spans="1:2" ht="18" customHeight="1">
      <c r="A2892" s="67"/>
      <c r="B2892" s="71"/>
    </row>
    <row r="2893" spans="1:2" ht="18" customHeight="1">
      <c r="A2893" s="67"/>
      <c r="B2893" s="71"/>
    </row>
    <row r="2894" spans="1:2" ht="18" customHeight="1">
      <c r="A2894" s="67"/>
      <c r="B2894" s="71"/>
    </row>
    <row r="2895" spans="1:2" ht="18" customHeight="1">
      <c r="A2895" s="67"/>
      <c r="B2895" s="71"/>
    </row>
    <row r="2896" spans="1:2" ht="18" customHeight="1">
      <c r="A2896" s="67"/>
      <c r="B2896" s="71"/>
    </row>
    <row r="2897" spans="1:2" ht="18" customHeight="1">
      <c r="A2897" s="67"/>
      <c r="B2897" s="71"/>
    </row>
    <row r="2898" spans="1:2" ht="18" customHeight="1">
      <c r="A2898" s="67"/>
      <c r="B2898" s="71"/>
    </row>
    <row r="2899" spans="1:2" ht="18" customHeight="1">
      <c r="A2899" s="67"/>
      <c r="B2899" s="71"/>
    </row>
    <row r="2900" spans="1:2" ht="18" customHeight="1">
      <c r="A2900" s="67"/>
      <c r="B2900" s="71"/>
    </row>
    <row r="2901" spans="1:2" ht="18" customHeight="1">
      <c r="A2901" s="67"/>
      <c r="B2901" s="71"/>
    </row>
    <row r="2902" spans="1:2" ht="18" customHeight="1">
      <c r="A2902" s="67"/>
      <c r="B2902" s="71"/>
    </row>
    <row r="2903" spans="1:2" ht="18" customHeight="1">
      <c r="A2903" s="67"/>
      <c r="B2903" s="71"/>
    </row>
    <row r="2904" spans="1:2" ht="18" customHeight="1">
      <c r="A2904" s="67"/>
      <c r="B2904" s="71"/>
    </row>
    <row r="2905" spans="1:2" ht="18" customHeight="1">
      <c r="A2905" s="67"/>
      <c r="B2905" s="71"/>
    </row>
    <row r="2906" spans="1:2" ht="18" customHeight="1">
      <c r="A2906" s="67"/>
      <c r="B2906" s="71"/>
    </row>
    <row r="2907" spans="1:2" ht="18" customHeight="1">
      <c r="A2907" s="67"/>
      <c r="B2907" s="71"/>
    </row>
    <row r="2908" spans="1:2" ht="18" customHeight="1">
      <c r="A2908" s="67"/>
      <c r="B2908" s="71"/>
    </row>
    <row r="2909" spans="1:2" ht="18" customHeight="1">
      <c r="A2909" s="67"/>
      <c r="B2909" s="71"/>
    </row>
    <row r="2910" spans="1:2" ht="18" customHeight="1">
      <c r="A2910" s="67"/>
      <c r="B2910" s="71"/>
    </row>
    <row r="2911" spans="1:2" ht="18" customHeight="1">
      <c r="A2911" s="67"/>
      <c r="B2911" s="71"/>
    </row>
    <row r="2912" spans="1:2" ht="18" customHeight="1">
      <c r="A2912" s="67"/>
      <c r="B2912" s="71"/>
    </row>
    <row r="2913" spans="1:2" ht="18" customHeight="1">
      <c r="A2913" s="67"/>
      <c r="B2913" s="71"/>
    </row>
    <row r="2914" spans="1:2" ht="18" customHeight="1">
      <c r="A2914" s="67"/>
      <c r="B2914" s="71"/>
    </row>
    <row r="2915" spans="1:2" ht="18" customHeight="1">
      <c r="A2915" s="67"/>
      <c r="B2915" s="71"/>
    </row>
    <row r="2916" spans="1:2" ht="18" customHeight="1">
      <c r="A2916" s="67"/>
      <c r="B2916" s="71"/>
    </row>
    <row r="2917" spans="1:2" ht="18" customHeight="1">
      <c r="A2917" s="67"/>
      <c r="B2917" s="71"/>
    </row>
    <row r="2918" spans="1:2" ht="18" customHeight="1">
      <c r="A2918" s="67"/>
      <c r="B2918" s="71"/>
    </row>
    <row r="2919" spans="1:2" ht="18" customHeight="1">
      <c r="A2919" s="67"/>
      <c r="B2919" s="71"/>
    </row>
    <row r="2920" spans="1:2" ht="18" customHeight="1">
      <c r="A2920" s="67"/>
      <c r="B2920" s="71"/>
    </row>
    <row r="2921" spans="1:2" ht="18" customHeight="1">
      <c r="A2921" s="67"/>
      <c r="B2921" s="71"/>
    </row>
    <row r="2922" spans="1:2" ht="18" customHeight="1">
      <c r="A2922" s="67"/>
      <c r="B2922" s="71"/>
    </row>
    <row r="2923" spans="1:2" ht="18" customHeight="1">
      <c r="A2923" s="67"/>
      <c r="B2923" s="71"/>
    </row>
    <row r="2924" spans="1:2" ht="18" customHeight="1">
      <c r="A2924" s="67"/>
      <c r="B2924" s="71"/>
    </row>
    <row r="2925" spans="1:2" ht="18" customHeight="1">
      <c r="A2925" s="67"/>
      <c r="B2925" s="71"/>
    </row>
    <row r="2926" spans="1:2" ht="18" customHeight="1">
      <c r="A2926" s="67"/>
      <c r="B2926" s="71"/>
    </row>
    <row r="2927" spans="1:2" ht="18" customHeight="1">
      <c r="A2927" s="67"/>
      <c r="B2927" s="71"/>
    </row>
    <row r="2928" spans="1:2" ht="18" customHeight="1">
      <c r="A2928" s="67"/>
      <c r="B2928" s="71"/>
    </row>
    <row r="2929" spans="1:2" ht="18" customHeight="1">
      <c r="A2929" s="67"/>
      <c r="B2929" s="71"/>
    </row>
    <row r="2930" spans="1:2" ht="18" customHeight="1">
      <c r="A2930" s="67"/>
      <c r="B2930" s="71"/>
    </row>
    <row r="2931" spans="1:2" ht="18" customHeight="1">
      <c r="A2931" s="67"/>
      <c r="B2931" s="71"/>
    </row>
    <row r="2932" spans="1:2" ht="18" customHeight="1">
      <c r="A2932" s="67"/>
      <c r="B2932" s="71"/>
    </row>
    <row r="2933" spans="1:2" ht="18" customHeight="1">
      <c r="A2933" s="67"/>
      <c r="B2933" s="71"/>
    </row>
    <row r="2934" spans="1:2" ht="18" customHeight="1">
      <c r="A2934" s="67"/>
      <c r="B2934" s="71"/>
    </row>
    <row r="2935" spans="1:2" ht="18" customHeight="1">
      <c r="A2935" s="67"/>
      <c r="B2935" s="71"/>
    </row>
    <row r="2936" spans="1:2" ht="18" customHeight="1">
      <c r="A2936" s="67"/>
      <c r="B2936" s="71"/>
    </row>
    <row r="2937" spans="1:2" ht="18" customHeight="1">
      <c r="A2937" s="67"/>
      <c r="B2937" s="71"/>
    </row>
    <row r="2938" spans="1:2" ht="18" customHeight="1">
      <c r="A2938" s="67"/>
      <c r="B2938" s="71"/>
    </row>
    <row r="2939" spans="1:2" ht="18" customHeight="1">
      <c r="A2939" s="67"/>
      <c r="B2939" s="71"/>
    </row>
    <row r="2940" spans="1:2" ht="18" customHeight="1">
      <c r="A2940" s="67"/>
      <c r="B2940" s="71"/>
    </row>
    <row r="2941" spans="1:2" ht="18" customHeight="1">
      <c r="A2941" s="67"/>
      <c r="B2941" s="71"/>
    </row>
    <row r="2942" spans="1:2" ht="18" customHeight="1">
      <c r="A2942" s="67"/>
      <c r="B2942" s="71"/>
    </row>
    <row r="2943" spans="1:2" ht="18" customHeight="1">
      <c r="A2943" s="67"/>
      <c r="B2943" s="71"/>
    </row>
    <row r="2944" spans="1:2" ht="18" customHeight="1">
      <c r="A2944" s="67"/>
      <c r="B2944" s="71"/>
    </row>
    <row r="2945" spans="1:2" ht="18" customHeight="1">
      <c r="A2945" s="67"/>
      <c r="B2945" s="71"/>
    </row>
    <row r="2946" spans="1:2" ht="18" customHeight="1">
      <c r="A2946" s="67"/>
      <c r="B2946" s="71"/>
    </row>
    <row r="2947" spans="1:2" ht="18" customHeight="1">
      <c r="A2947" s="67"/>
      <c r="B2947" s="71"/>
    </row>
    <row r="2948" spans="1:2" ht="18" customHeight="1">
      <c r="A2948" s="67"/>
      <c r="B2948" s="71"/>
    </row>
    <row r="2949" spans="1:2" ht="18" customHeight="1">
      <c r="A2949" s="67"/>
      <c r="B2949" s="71"/>
    </row>
    <row r="2950" spans="1:2" ht="18" customHeight="1">
      <c r="A2950" s="67"/>
      <c r="B2950" s="71"/>
    </row>
    <row r="2951" spans="1:2" ht="18" customHeight="1">
      <c r="A2951" s="67"/>
      <c r="B2951" s="71"/>
    </row>
    <row r="2952" spans="1:2" ht="18" customHeight="1">
      <c r="A2952" s="67"/>
      <c r="B2952" s="71"/>
    </row>
    <row r="2953" spans="1:2" ht="18" customHeight="1">
      <c r="A2953" s="67"/>
      <c r="B2953" s="71"/>
    </row>
    <row r="2954" spans="1:2" ht="18" customHeight="1">
      <c r="A2954" s="67"/>
      <c r="B2954" s="71"/>
    </row>
    <row r="2955" spans="1:2" ht="18" customHeight="1">
      <c r="A2955" s="67"/>
      <c r="B2955" s="71"/>
    </row>
    <row r="2956" spans="1:2" ht="18" customHeight="1">
      <c r="A2956" s="67"/>
      <c r="B2956" s="71"/>
    </row>
    <row r="2957" spans="1:2" ht="18" customHeight="1">
      <c r="A2957" s="67"/>
      <c r="B2957" s="71"/>
    </row>
    <row r="2958" spans="1:2" ht="18" customHeight="1">
      <c r="A2958" s="67"/>
      <c r="B2958" s="71"/>
    </row>
    <row r="2959" spans="1:2" ht="18" customHeight="1">
      <c r="A2959" s="67"/>
      <c r="B2959" s="71"/>
    </row>
    <row r="2960" spans="1:2" ht="18" customHeight="1">
      <c r="A2960" s="67"/>
      <c r="B2960" s="71"/>
    </row>
    <row r="2961" spans="1:2" ht="18" customHeight="1">
      <c r="A2961" s="67"/>
      <c r="B2961" s="71"/>
    </row>
    <row r="2962" spans="1:2" ht="18" customHeight="1">
      <c r="A2962" s="67"/>
      <c r="B2962" s="71"/>
    </row>
    <row r="2963" spans="1:2" ht="18" customHeight="1">
      <c r="A2963" s="67"/>
      <c r="B2963" s="71"/>
    </row>
    <row r="2964" spans="1:2" ht="18" customHeight="1">
      <c r="A2964" s="67"/>
      <c r="B2964" s="71"/>
    </row>
    <row r="2965" spans="1:2" ht="18" customHeight="1">
      <c r="A2965" s="67"/>
      <c r="B2965" s="71"/>
    </row>
    <row r="2966" spans="1:2" ht="18" customHeight="1">
      <c r="A2966" s="67"/>
      <c r="B2966" s="71"/>
    </row>
    <row r="2967" spans="1:2" ht="18" customHeight="1">
      <c r="A2967" s="67"/>
      <c r="B2967" s="71"/>
    </row>
    <row r="2968" spans="1:2" ht="18" customHeight="1">
      <c r="A2968" s="67"/>
      <c r="B2968" s="71"/>
    </row>
    <row r="2969" spans="1:2" ht="18" customHeight="1">
      <c r="A2969" s="67"/>
      <c r="B2969" s="71"/>
    </row>
    <row r="2970" spans="1:2" ht="18" customHeight="1">
      <c r="A2970" s="67"/>
      <c r="B2970" s="71"/>
    </row>
    <row r="2971" spans="1:2" ht="18" customHeight="1">
      <c r="A2971" s="67"/>
      <c r="B2971" s="71"/>
    </row>
    <row r="2972" spans="1:2" ht="18" customHeight="1">
      <c r="A2972" s="67"/>
      <c r="B2972" s="71"/>
    </row>
    <row r="2973" spans="1:2" ht="18" customHeight="1">
      <c r="A2973" s="67"/>
      <c r="B2973" s="71"/>
    </row>
    <row r="2974" spans="1:2" ht="18" customHeight="1">
      <c r="A2974" s="67"/>
      <c r="B2974" s="71"/>
    </row>
    <row r="2975" spans="1:2" ht="18" customHeight="1">
      <c r="A2975" s="67"/>
      <c r="B2975" s="71"/>
    </row>
    <row r="2976" spans="1:2" ht="18" customHeight="1">
      <c r="A2976" s="67"/>
      <c r="B2976" s="71"/>
    </row>
    <row r="2977" spans="1:2" ht="18" customHeight="1">
      <c r="A2977" s="67"/>
      <c r="B2977" s="71"/>
    </row>
    <row r="2978" spans="1:2" ht="18" customHeight="1">
      <c r="A2978" s="67"/>
      <c r="B2978" s="71"/>
    </row>
    <row r="2979" spans="1:2" ht="18" customHeight="1">
      <c r="A2979" s="67"/>
      <c r="B2979" s="71"/>
    </row>
    <row r="2980" spans="1:2" ht="18" customHeight="1">
      <c r="A2980" s="67"/>
      <c r="B2980" s="71"/>
    </row>
    <row r="2981" spans="1:2" ht="18" customHeight="1">
      <c r="A2981" s="67"/>
      <c r="B2981" s="71"/>
    </row>
    <row r="2982" spans="1:2" ht="18" customHeight="1">
      <c r="A2982" s="67"/>
      <c r="B2982" s="71"/>
    </row>
    <row r="2983" spans="1:2" ht="18" customHeight="1">
      <c r="A2983" s="67"/>
      <c r="B2983" s="71"/>
    </row>
    <row r="2984" spans="1:2" ht="18" customHeight="1">
      <c r="A2984" s="67"/>
      <c r="B2984" s="71"/>
    </row>
    <row r="2985" spans="1:2" ht="18" customHeight="1">
      <c r="A2985" s="67"/>
      <c r="B2985" s="71"/>
    </row>
    <row r="2986" spans="1:2" ht="18" customHeight="1">
      <c r="A2986" s="67"/>
      <c r="B2986" s="71"/>
    </row>
    <row r="2987" spans="1:2" ht="18" customHeight="1">
      <c r="A2987" s="67"/>
      <c r="B2987" s="71"/>
    </row>
    <row r="2988" spans="1:2" ht="18" customHeight="1">
      <c r="A2988" s="67"/>
      <c r="B2988" s="71"/>
    </row>
    <row r="2989" spans="1:2" ht="18" customHeight="1">
      <c r="A2989" s="67"/>
      <c r="B2989" s="71"/>
    </row>
    <row r="2990" spans="1:2" ht="18" customHeight="1">
      <c r="A2990" s="67"/>
      <c r="B2990" s="71"/>
    </row>
    <row r="2991" spans="1:2" ht="18" customHeight="1">
      <c r="A2991" s="67"/>
      <c r="B2991" s="71"/>
    </row>
    <row r="2992" spans="1:2" ht="18" customHeight="1">
      <c r="A2992" s="67"/>
      <c r="B2992" s="71"/>
    </row>
    <row r="2993" spans="1:2" ht="18" customHeight="1">
      <c r="A2993" s="67"/>
      <c r="B2993" s="71"/>
    </row>
    <row r="2994" spans="1:2" ht="18" customHeight="1">
      <c r="A2994" s="67"/>
      <c r="B2994" s="71"/>
    </row>
    <row r="2995" spans="1:2" ht="18" customHeight="1">
      <c r="A2995" s="67"/>
      <c r="B2995" s="71"/>
    </row>
    <row r="2996" spans="1:2" ht="18" customHeight="1">
      <c r="A2996" s="67"/>
      <c r="B2996" s="71"/>
    </row>
    <row r="2997" spans="1:2" ht="18" customHeight="1">
      <c r="A2997" s="67"/>
      <c r="B2997" s="71"/>
    </row>
    <row r="2998" spans="1:2" ht="18" customHeight="1">
      <c r="A2998" s="67"/>
      <c r="B2998" s="71"/>
    </row>
    <row r="2999" spans="1:2" ht="18" customHeight="1">
      <c r="A2999" s="67"/>
      <c r="B2999" s="71"/>
    </row>
    <row r="3000" spans="1:2" ht="18" customHeight="1">
      <c r="A3000" s="67"/>
      <c r="B3000" s="71"/>
    </row>
    <row r="3001" spans="1:2" ht="18" customHeight="1">
      <c r="A3001" s="67"/>
      <c r="B3001" s="71"/>
    </row>
    <row r="3002" spans="1:2" ht="18" customHeight="1">
      <c r="A3002" s="67"/>
      <c r="B3002" s="71"/>
    </row>
    <row r="3003" spans="1:2" ht="18" customHeight="1">
      <c r="A3003" s="67"/>
      <c r="B3003" s="71"/>
    </row>
    <row r="3004" spans="1:2" ht="18" customHeight="1">
      <c r="A3004" s="67"/>
      <c r="B3004" s="71"/>
    </row>
    <row r="3005" spans="1:2" ht="18" customHeight="1">
      <c r="A3005" s="67"/>
      <c r="B3005" s="71"/>
    </row>
    <row r="3006" spans="1:2" ht="18" customHeight="1">
      <c r="A3006" s="67"/>
      <c r="B3006" s="71"/>
    </row>
    <row r="3007" spans="1:2" ht="18" customHeight="1">
      <c r="A3007" s="67"/>
      <c r="B3007" s="71"/>
    </row>
    <row r="3008" spans="1:2" ht="18" customHeight="1">
      <c r="A3008" s="67"/>
      <c r="B3008" s="71"/>
    </row>
    <row r="3009" spans="1:2" ht="18" customHeight="1">
      <c r="A3009" s="67"/>
      <c r="B3009" s="71"/>
    </row>
    <row r="3010" spans="1:2" ht="18" customHeight="1">
      <c r="A3010" s="67"/>
      <c r="B3010" s="71"/>
    </row>
    <row r="3011" spans="1:2" ht="18" customHeight="1">
      <c r="A3011" s="67"/>
      <c r="B3011" s="71"/>
    </row>
    <row r="3012" spans="1:2" ht="18" customHeight="1">
      <c r="A3012" s="67"/>
      <c r="B3012" s="71"/>
    </row>
    <row r="3013" spans="1:2" ht="18" customHeight="1">
      <c r="A3013" s="67"/>
      <c r="B3013" s="71"/>
    </row>
    <row r="3014" spans="1:2" ht="18" customHeight="1">
      <c r="A3014" s="67"/>
      <c r="B3014" s="71"/>
    </row>
    <row r="3015" spans="1:2" ht="18" customHeight="1">
      <c r="A3015" s="67"/>
      <c r="B3015" s="71"/>
    </row>
    <row r="3016" spans="1:2" ht="18" customHeight="1">
      <c r="A3016" s="67"/>
      <c r="B3016" s="71"/>
    </row>
    <row r="3017" spans="1:2" ht="18" customHeight="1">
      <c r="A3017" s="67"/>
      <c r="B3017" s="71"/>
    </row>
    <row r="3018" spans="1:2" ht="18" customHeight="1">
      <c r="A3018" s="67"/>
      <c r="B3018" s="71"/>
    </row>
    <row r="3019" spans="1:2" ht="18" customHeight="1">
      <c r="A3019" s="67"/>
      <c r="B3019" s="71"/>
    </row>
    <row r="3020" spans="1:2" ht="18" customHeight="1">
      <c r="A3020" s="67"/>
      <c r="B3020" s="71"/>
    </row>
    <row r="3021" spans="1:2" ht="18" customHeight="1">
      <c r="A3021" s="67"/>
      <c r="B3021" s="71"/>
    </row>
    <row r="3022" spans="1:2" ht="18" customHeight="1">
      <c r="A3022" s="67"/>
      <c r="B3022" s="71"/>
    </row>
    <row r="3023" spans="1:2" ht="18" customHeight="1">
      <c r="A3023" s="67"/>
      <c r="B3023" s="71"/>
    </row>
    <row r="3024" spans="1:2" ht="18" customHeight="1">
      <c r="A3024" s="67"/>
      <c r="B3024" s="71"/>
    </row>
    <row r="3025" spans="1:2" ht="18" customHeight="1">
      <c r="A3025" s="67"/>
      <c r="B3025" s="71"/>
    </row>
    <row r="3026" spans="1:2" ht="18" customHeight="1">
      <c r="A3026" s="67"/>
      <c r="B3026" s="71"/>
    </row>
    <row r="3027" spans="1:2" ht="18" customHeight="1">
      <c r="A3027" s="67"/>
      <c r="B3027" s="71"/>
    </row>
    <row r="3028" spans="1:2" ht="18" customHeight="1">
      <c r="A3028" s="67"/>
      <c r="B3028" s="71"/>
    </row>
    <row r="3029" spans="1:2" ht="18" customHeight="1">
      <c r="A3029" s="67"/>
      <c r="B3029" s="71"/>
    </row>
    <row r="3030" spans="1:2" ht="18" customHeight="1">
      <c r="A3030" s="67"/>
      <c r="B3030" s="71"/>
    </row>
    <row r="3031" spans="1:2" ht="18" customHeight="1">
      <c r="A3031" s="67"/>
      <c r="B3031" s="71"/>
    </row>
    <row r="3032" spans="1:2" ht="18" customHeight="1">
      <c r="A3032" s="67"/>
      <c r="B3032" s="71"/>
    </row>
    <row r="3033" spans="1:2" ht="18" customHeight="1">
      <c r="A3033" s="67"/>
      <c r="B3033" s="71"/>
    </row>
    <row r="3034" spans="1:2" ht="18" customHeight="1">
      <c r="A3034" s="67"/>
      <c r="B3034" s="71"/>
    </row>
    <row r="3035" spans="1:2" ht="18" customHeight="1">
      <c r="A3035" s="67"/>
      <c r="B3035" s="71"/>
    </row>
    <row r="3036" spans="1:2" ht="18" customHeight="1">
      <c r="A3036" s="67"/>
      <c r="B3036" s="71"/>
    </row>
    <row r="3037" spans="1:2" ht="18" customHeight="1">
      <c r="A3037" s="67"/>
      <c r="B3037" s="71"/>
    </row>
    <row r="3038" spans="1:2" ht="18" customHeight="1">
      <c r="A3038" s="67"/>
      <c r="B3038" s="71"/>
    </row>
    <row r="3039" spans="1:2" ht="18" customHeight="1">
      <c r="A3039" s="67"/>
      <c r="B3039" s="71"/>
    </row>
    <row r="3040" spans="1:2" ht="18" customHeight="1">
      <c r="A3040" s="67"/>
      <c r="B3040" s="71"/>
    </row>
    <row r="3041" spans="1:2" ht="18" customHeight="1">
      <c r="A3041" s="67"/>
      <c r="B3041" s="71"/>
    </row>
    <row r="3042" spans="1:2" ht="18" customHeight="1">
      <c r="A3042" s="67"/>
      <c r="B3042" s="71"/>
    </row>
    <row r="3043" spans="1:2" ht="18" customHeight="1">
      <c r="A3043" s="67"/>
      <c r="B3043" s="71"/>
    </row>
    <row r="3044" spans="1:2" ht="18" customHeight="1">
      <c r="A3044" s="67"/>
      <c r="B3044" s="71"/>
    </row>
    <row r="3045" spans="1:2" ht="18" customHeight="1">
      <c r="A3045" s="67"/>
      <c r="B3045" s="71"/>
    </row>
    <row r="3046" spans="1:2" ht="18" customHeight="1">
      <c r="A3046" s="67"/>
      <c r="B3046" s="71"/>
    </row>
    <row r="3047" spans="1:2" ht="18" customHeight="1">
      <c r="A3047" s="67"/>
      <c r="B3047" s="71"/>
    </row>
    <row r="3048" spans="1:2" ht="18" customHeight="1">
      <c r="A3048" s="67"/>
      <c r="B3048" s="71"/>
    </row>
    <row r="3049" spans="1:2" ht="18" customHeight="1">
      <c r="A3049" s="67"/>
      <c r="B3049" s="71"/>
    </row>
    <row r="3050" spans="1:2" ht="18" customHeight="1">
      <c r="A3050" s="67"/>
      <c r="B3050" s="71"/>
    </row>
    <row r="3051" spans="1:2" ht="18" customHeight="1">
      <c r="A3051" s="67"/>
      <c r="B3051" s="71"/>
    </row>
    <row r="3052" spans="1:2" ht="18" customHeight="1">
      <c r="A3052" s="67"/>
      <c r="B3052" s="71"/>
    </row>
    <row r="3053" spans="1:2" ht="18" customHeight="1">
      <c r="A3053" s="67"/>
      <c r="B3053" s="71"/>
    </row>
    <row r="3054" spans="1:2" ht="18" customHeight="1">
      <c r="A3054" s="67"/>
      <c r="B3054" s="71"/>
    </row>
    <row r="3055" spans="1:2" ht="18" customHeight="1">
      <c r="A3055" s="67"/>
      <c r="B3055" s="71"/>
    </row>
    <row r="3056" spans="1:2" ht="18" customHeight="1">
      <c r="A3056" s="67"/>
      <c r="B3056" s="71"/>
    </row>
    <row r="3057" spans="1:2" ht="18" customHeight="1">
      <c r="A3057" s="67"/>
      <c r="B3057" s="71"/>
    </row>
    <row r="3058" spans="1:2" ht="18" customHeight="1">
      <c r="A3058" s="67"/>
      <c r="B3058" s="71"/>
    </row>
    <row r="3059" spans="1:2" ht="18" customHeight="1">
      <c r="A3059" s="67"/>
      <c r="B3059" s="71"/>
    </row>
    <row r="3060" spans="1:2" ht="18" customHeight="1">
      <c r="A3060" s="67"/>
      <c r="B3060" s="71"/>
    </row>
    <row r="3061" spans="1:2" ht="18" customHeight="1">
      <c r="A3061" s="67"/>
      <c r="B3061" s="71"/>
    </row>
    <row r="3062" spans="1:2" ht="18" customHeight="1">
      <c r="A3062" s="67"/>
      <c r="B3062" s="71"/>
    </row>
    <row r="3063" spans="1:2" ht="18" customHeight="1">
      <c r="A3063" s="67"/>
      <c r="B3063" s="71"/>
    </row>
    <row r="3064" spans="1:2" ht="18" customHeight="1">
      <c r="A3064" s="67"/>
      <c r="B3064" s="71"/>
    </row>
    <row r="3065" spans="1:2" ht="18" customHeight="1">
      <c r="A3065" s="67"/>
      <c r="B3065" s="71"/>
    </row>
    <row r="3066" spans="1:2" ht="18" customHeight="1">
      <c r="A3066" s="67"/>
      <c r="B3066" s="71"/>
    </row>
    <row r="3067" spans="1:2" ht="18" customHeight="1">
      <c r="A3067" s="67"/>
      <c r="B3067" s="71"/>
    </row>
    <row r="3068" spans="1:2" ht="18" customHeight="1">
      <c r="A3068" s="67"/>
      <c r="B3068" s="71"/>
    </row>
    <row r="3069" spans="1:2" ht="18" customHeight="1">
      <c r="A3069" s="67"/>
      <c r="B3069" s="71"/>
    </row>
    <row r="3070" spans="1:2" ht="18" customHeight="1">
      <c r="A3070" s="67"/>
      <c r="B3070" s="71"/>
    </row>
    <row r="3071" spans="1:2" ht="18" customHeight="1">
      <c r="A3071" s="67"/>
      <c r="B3071" s="71"/>
    </row>
    <row r="3072" spans="1:2" ht="18" customHeight="1">
      <c r="A3072" s="67"/>
      <c r="B3072" s="71"/>
    </row>
    <row r="3073" spans="1:2" ht="18" customHeight="1">
      <c r="A3073" s="67"/>
      <c r="B3073" s="71"/>
    </row>
    <row r="3074" spans="1:2" ht="18" customHeight="1">
      <c r="A3074" s="67"/>
      <c r="B3074" s="71"/>
    </row>
    <row r="3075" spans="1:2" ht="18" customHeight="1">
      <c r="A3075" s="67"/>
      <c r="B3075" s="71"/>
    </row>
    <row r="3076" spans="1:2" ht="18" customHeight="1">
      <c r="A3076" s="67"/>
      <c r="B3076" s="71"/>
    </row>
    <row r="3077" spans="1:2" ht="18" customHeight="1">
      <c r="A3077" s="67"/>
      <c r="B3077" s="71"/>
    </row>
    <row r="3078" spans="1:2" ht="18" customHeight="1">
      <c r="A3078" s="67"/>
      <c r="B3078" s="71"/>
    </row>
    <row r="3079" spans="1:2" ht="18" customHeight="1">
      <c r="A3079" s="67"/>
      <c r="B3079" s="71"/>
    </row>
    <row r="3080" spans="1:2" ht="18" customHeight="1">
      <c r="A3080" s="67"/>
      <c r="B3080" s="71"/>
    </row>
    <row r="3081" spans="1:2" ht="18" customHeight="1">
      <c r="A3081" s="67"/>
      <c r="B3081" s="71"/>
    </row>
    <row r="3082" spans="1:2" ht="18" customHeight="1">
      <c r="A3082" s="67"/>
      <c r="B3082" s="71"/>
    </row>
    <row r="3083" spans="1:2" ht="18" customHeight="1">
      <c r="A3083" s="67"/>
      <c r="B3083" s="71"/>
    </row>
    <row r="3084" spans="1:2" ht="18" customHeight="1">
      <c r="A3084" s="67"/>
      <c r="B3084" s="71"/>
    </row>
    <row r="3085" spans="1:2" ht="18" customHeight="1">
      <c r="A3085" s="67"/>
      <c r="B3085" s="71"/>
    </row>
    <row r="3086" spans="1:2" ht="18" customHeight="1">
      <c r="A3086" s="67"/>
      <c r="B3086" s="71"/>
    </row>
    <row r="3087" spans="1:2" ht="18" customHeight="1">
      <c r="A3087" s="67"/>
      <c r="B3087" s="71"/>
    </row>
    <row r="3088" spans="1:2" ht="18" customHeight="1">
      <c r="A3088" s="67"/>
      <c r="B3088" s="71"/>
    </row>
    <row r="3089" spans="1:2" ht="18" customHeight="1">
      <c r="A3089" s="67"/>
      <c r="B3089" s="71"/>
    </row>
    <row r="3090" spans="1:2" ht="18" customHeight="1">
      <c r="A3090" s="67"/>
      <c r="B3090" s="71"/>
    </row>
    <row r="3091" spans="1:2" ht="18" customHeight="1">
      <c r="A3091" s="67"/>
      <c r="B3091" s="71"/>
    </row>
    <row r="3092" spans="1:2" ht="18" customHeight="1">
      <c r="A3092" s="67"/>
      <c r="B3092" s="71"/>
    </row>
    <row r="3093" spans="1:2" ht="18" customHeight="1">
      <c r="A3093" s="67"/>
      <c r="B3093" s="71"/>
    </row>
    <row r="3094" spans="1:2" ht="18" customHeight="1">
      <c r="A3094" s="67"/>
      <c r="B3094" s="71"/>
    </row>
    <row r="3095" spans="1:2" ht="18" customHeight="1">
      <c r="A3095" s="67"/>
      <c r="B3095" s="71"/>
    </row>
    <row r="3096" spans="1:2" ht="18" customHeight="1">
      <c r="A3096" s="67"/>
      <c r="B3096" s="71"/>
    </row>
    <row r="3097" spans="1:2" ht="18" customHeight="1">
      <c r="A3097" s="67"/>
      <c r="B3097" s="71"/>
    </row>
    <row r="3098" spans="1:2" ht="18" customHeight="1">
      <c r="A3098" s="67"/>
      <c r="B3098" s="71"/>
    </row>
    <row r="3099" spans="1:2" ht="18" customHeight="1">
      <c r="A3099" s="67"/>
      <c r="B3099" s="71"/>
    </row>
    <row r="3100" spans="1:2" ht="18" customHeight="1">
      <c r="A3100" s="67"/>
      <c r="B3100" s="71"/>
    </row>
    <row r="3101" spans="1:2" ht="18" customHeight="1">
      <c r="A3101" s="67"/>
      <c r="B3101" s="71"/>
    </row>
    <row r="3102" spans="1:2" ht="18" customHeight="1">
      <c r="A3102" s="67"/>
      <c r="B3102" s="71"/>
    </row>
    <row r="3103" spans="1:2" ht="18" customHeight="1">
      <c r="A3103" s="67"/>
      <c r="B3103" s="71"/>
    </row>
    <row r="3104" spans="1:2" ht="18" customHeight="1">
      <c r="A3104" s="67"/>
      <c r="B3104" s="71"/>
    </row>
    <row r="3105" spans="1:2" ht="18" customHeight="1">
      <c r="A3105" s="67"/>
      <c r="B3105" s="71"/>
    </row>
    <row r="3106" spans="1:2" ht="18" customHeight="1">
      <c r="A3106" s="67"/>
      <c r="B3106" s="71"/>
    </row>
    <row r="3107" spans="1:2" ht="18" customHeight="1">
      <c r="A3107" s="67"/>
      <c r="B3107" s="71"/>
    </row>
    <row r="3108" spans="1:2" ht="18" customHeight="1">
      <c r="A3108" s="67"/>
      <c r="B3108" s="71"/>
    </row>
    <row r="3109" spans="1:2" ht="18" customHeight="1">
      <c r="A3109" s="67"/>
      <c r="B3109" s="71"/>
    </row>
    <row r="3110" spans="1:2" ht="18" customHeight="1">
      <c r="A3110" s="67"/>
      <c r="B3110" s="71"/>
    </row>
    <row r="3111" spans="1:2" ht="18" customHeight="1">
      <c r="A3111" s="67"/>
      <c r="B3111" s="71"/>
    </row>
    <row r="3112" spans="1:2" ht="18" customHeight="1">
      <c r="A3112" s="67"/>
      <c r="B3112" s="71"/>
    </row>
    <row r="3113" spans="1:2" ht="18" customHeight="1">
      <c r="A3113" s="67"/>
      <c r="B3113" s="71"/>
    </row>
    <row r="3114" spans="1:2" ht="18" customHeight="1">
      <c r="A3114" s="67"/>
      <c r="B3114" s="71"/>
    </row>
    <row r="3115" spans="1:2" ht="18" customHeight="1">
      <c r="A3115" s="67"/>
      <c r="B3115" s="71"/>
    </row>
    <row r="3116" spans="1:2" ht="18" customHeight="1">
      <c r="A3116" s="67"/>
      <c r="B3116" s="71"/>
    </row>
    <row r="3117" spans="1:2" ht="18" customHeight="1">
      <c r="A3117" s="67"/>
      <c r="B3117" s="71"/>
    </row>
    <row r="3118" spans="1:2" ht="18" customHeight="1">
      <c r="A3118" s="67"/>
      <c r="B3118" s="71"/>
    </row>
    <row r="3119" spans="1:2" ht="18" customHeight="1">
      <c r="A3119" s="67"/>
      <c r="B3119" s="71"/>
    </row>
    <row r="3120" spans="1:2" ht="18" customHeight="1">
      <c r="A3120" s="67"/>
      <c r="B3120" s="71"/>
    </row>
    <row r="3121" spans="1:2" ht="18" customHeight="1">
      <c r="A3121" s="67"/>
      <c r="B3121" s="71"/>
    </row>
    <row r="3122" spans="1:2" ht="18" customHeight="1">
      <c r="A3122" s="67"/>
      <c r="B3122" s="71"/>
    </row>
    <row r="3123" spans="1:2" ht="18" customHeight="1">
      <c r="A3123" s="67"/>
      <c r="B3123" s="71"/>
    </row>
    <row r="3124" spans="1:2" ht="18" customHeight="1">
      <c r="A3124" s="67"/>
      <c r="B3124" s="71"/>
    </row>
    <row r="3125" spans="1:2" ht="18" customHeight="1">
      <c r="A3125" s="67"/>
      <c r="B3125" s="71"/>
    </row>
    <row r="3126" spans="1:2" ht="18" customHeight="1">
      <c r="A3126" s="67"/>
      <c r="B3126" s="71"/>
    </row>
    <row r="3127" spans="1:2" ht="18" customHeight="1">
      <c r="A3127" s="67"/>
      <c r="B3127" s="71"/>
    </row>
    <row r="3128" spans="1:2" ht="18" customHeight="1">
      <c r="A3128" s="67"/>
      <c r="B3128" s="71"/>
    </row>
    <row r="3129" spans="1:2" ht="18" customHeight="1">
      <c r="A3129" s="67"/>
      <c r="B3129" s="71"/>
    </row>
    <row r="3130" spans="1:2" ht="18" customHeight="1">
      <c r="A3130" s="67"/>
      <c r="B3130" s="71"/>
    </row>
    <row r="3131" spans="1:2" ht="18" customHeight="1">
      <c r="A3131" s="67"/>
      <c r="B3131" s="71"/>
    </row>
    <row r="3132" spans="1:2" ht="18" customHeight="1">
      <c r="A3132" s="67"/>
      <c r="B3132" s="71"/>
    </row>
    <row r="3133" spans="1:2" ht="18" customHeight="1">
      <c r="A3133" s="67"/>
      <c r="B3133" s="71"/>
    </row>
    <row r="3134" spans="1:2" ht="18" customHeight="1">
      <c r="A3134" s="67"/>
      <c r="B3134" s="71"/>
    </row>
    <row r="3135" spans="1:2" ht="18" customHeight="1">
      <c r="A3135" s="67"/>
      <c r="B3135" s="71"/>
    </row>
    <row r="3136" spans="1:2" ht="18" customHeight="1">
      <c r="A3136" s="67"/>
      <c r="B3136" s="71"/>
    </row>
    <row r="3137" spans="1:2" ht="18" customHeight="1">
      <c r="A3137" s="67"/>
      <c r="B3137" s="71"/>
    </row>
    <row r="3138" spans="1:2" ht="18" customHeight="1">
      <c r="A3138" s="67"/>
      <c r="B3138" s="71"/>
    </row>
    <row r="3139" spans="1:2" ht="18" customHeight="1">
      <c r="A3139" s="67"/>
      <c r="B3139" s="71"/>
    </row>
    <row r="3140" spans="1:2" ht="18" customHeight="1">
      <c r="A3140" s="67"/>
      <c r="B3140" s="71"/>
    </row>
    <row r="3141" spans="1:2" ht="18" customHeight="1">
      <c r="A3141" s="67"/>
      <c r="B3141" s="71"/>
    </row>
    <row r="3142" spans="1:2" ht="18" customHeight="1">
      <c r="A3142" s="67"/>
      <c r="B3142" s="71"/>
    </row>
    <row r="3143" spans="1:2" ht="18" customHeight="1">
      <c r="A3143" s="67"/>
      <c r="B3143" s="71"/>
    </row>
    <row r="3144" spans="1:2" ht="18" customHeight="1">
      <c r="A3144" s="67"/>
      <c r="B3144" s="71"/>
    </row>
    <row r="3145" spans="1:2" ht="18" customHeight="1">
      <c r="A3145" s="67"/>
      <c r="B3145" s="71"/>
    </row>
    <row r="3146" spans="1:2" ht="18" customHeight="1">
      <c r="A3146" s="67"/>
      <c r="B3146" s="71"/>
    </row>
    <row r="3147" spans="1:2" ht="18" customHeight="1">
      <c r="A3147" s="67"/>
      <c r="B3147" s="71"/>
    </row>
    <row r="3148" spans="1:2" ht="18" customHeight="1">
      <c r="A3148" s="67"/>
      <c r="B3148" s="71"/>
    </row>
    <row r="3149" spans="1:2" ht="18" customHeight="1">
      <c r="A3149" s="67"/>
      <c r="B3149" s="71"/>
    </row>
    <row r="3150" spans="1:2" ht="18" customHeight="1">
      <c r="A3150" s="67"/>
      <c r="B3150" s="71"/>
    </row>
    <row r="3151" spans="1:2" ht="18" customHeight="1">
      <c r="A3151" s="67"/>
      <c r="B3151" s="71"/>
    </row>
    <row r="3152" spans="1:2" ht="18" customHeight="1">
      <c r="A3152" s="67"/>
      <c r="B3152" s="71"/>
    </row>
    <row r="3153" spans="1:2" ht="18" customHeight="1">
      <c r="A3153" s="67"/>
      <c r="B3153" s="71"/>
    </row>
    <row r="3154" spans="1:2" ht="18" customHeight="1">
      <c r="A3154" s="67"/>
      <c r="B3154" s="71"/>
    </row>
    <row r="3155" spans="1:2" ht="18" customHeight="1">
      <c r="A3155" s="67"/>
      <c r="B3155" s="71"/>
    </row>
    <row r="3156" spans="1:2" ht="18" customHeight="1">
      <c r="A3156" s="67"/>
      <c r="B3156" s="71"/>
    </row>
    <row r="3157" spans="1:2" ht="18" customHeight="1">
      <c r="A3157" s="67"/>
      <c r="B3157" s="71"/>
    </row>
    <row r="3158" spans="1:2" ht="18" customHeight="1">
      <c r="A3158" s="67"/>
      <c r="B3158" s="71"/>
    </row>
    <row r="3159" spans="1:2" ht="18" customHeight="1">
      <c r="A3159" s="67"/>
      <c r="B3159" s="71"/>
    </row>
    <row r="3160" spans="1:2" ht="18" customHeight="1">
      <c r="A3160" s="67"/>
      <c r="B3160" s="71"/>
    </row>
    <row r="3161" spans="1:2" ht="18" customHeight="1">
      <c r="A3161" s="67"/>
      <c r="B3161" s="71"/>
    </row>
    <row r="3162" spans="1:2" ht="18" customHeight="1">
      <c r="A3162" s="67"/>
      <c r="B3162" s="71"/>
    </row>
    <row r="3163" spans="1:2" ht="18" customHeight="1">
      <c r="A3163" s="67"/>
      <c r="B3163" s="71"/>
    </row>
    <row r="3164" spans="1:2" ht="18" customHeight="1">
      <c r="A3164" s="67"/>
      <c r="B3164" s="71"/>
    </row>
    <row r="3165" spans="1:2" ht="18" customHeight="1">
      <c r="A3165" s="67"/>
      <c r="B3165" s="71"/>
    </row>
    <row r="3166" spans="1:2" ht="18" customHeight="1">
      <c r="A3166" s="67"/>
      <c r="B3166" s="71"/>
    </row>
    <row r="3167" spans="1:2" ht="18" customHeight="1">
      <c r="A3167" s="67"/>
      <c r="B3167" s="71"/>
    </row>
    <row r="3168" spans="1:2" ht="18" customHeight="1">
      <c r="A3168" s="67"/>
      <c r="B3168" s="71"/>
    </row>
    <row r="3169" spans="1:2" ht="18" customHeight="1">
      <c r="A3169" s="67"/>
      <c r="B3169" s="71"/>
    </row>
    <row r="3170" spans="1:2" ht="18" customHeight="1">
      <c r="A3170" s="67"/>
      <c r="B3170" s="71"/>
    </row>
    <row r="3171" spans="1:2" ht="18" customHeight="1">
      <c r="A3171" s="67"/>
      <c r="B3171" s="71"/>
    </row>
    <row r="3172" spans="1:2" ht="18" customHeight="1">
      <c r="A3172" s="67"/>
      <c r="B3172" s="71"/>
    </row>
    <row r="3173" spans="1:2" ht="18" customHeight="1">
      <c r="A3173" s="67"/>
      <c r="B3173" s="71"/>
    </row>
    <row r="3174" spans="1:2" ht="18" customHeight="1">
      <c r="A3174" s="67"/>
      <c r="B3174" s="71"/>
    </row>
    <row r="3175" spans="1:2" ht="18" customHeight="1">
      <c r="A3175" s="67"/>
      <c r="B3175" s="71"/>
    </row>
    <row r="3176" spans="1:2" ht="18" customHeight="1">
      <c r="A3176" s="67"/>
      <c r="B3176" s="71"/>
    </row>
    <row r="3177" spans="1:2" ht="18" customHeight="1">
      <c r="A3177" s="67"/>
      <c r="B3177" s="71"/>
    </row>
    <row r="3178" spans="1:2" ht="18" customHeight="1">
      <c r="A3178" s="67"/>
      <c r="B3178" s="71"/>
    </row>
    <row r="3179" spans="1:2" ht="18" customHeight="1">
      <c r="A3179" s="67"/>
      <c r="B3179" s="71"/>
    </row>
    <row r="3180" spans="1:2" ht="18" customHeight="1">
      <c r="A3180" s="67"/>
      <c r="B3180" s="71"/>
    </row>
    <row r="3181" spans="1:2" ht="18" customHeight="1">
      <c r="A3181" s="67"/>
      <c r="B3181" s="71"/>
    </row>
    <row r="3182" spans="1:2" ht="18" customHeight="1">
      <c r="A3182" s="67"/>
      <c r="B3182" s="71"/>
    </row>
    <row r="3183" spans="1:2" ht="18" customHeight="1">
      <c r="A3183" s="67"/>
      <c r="B3183" s="71"/>
    </row>
    <row r="3184" spans="1:2" ht="18" customHeight="1">
      <c r="A3184" s="67"/>
      <c r="B3184" s="71"/>
    </row>
    <row r="3185" spans="1:2" ht="18" customHeight="1">
      <c r="A3185" s="67"/>
      <c r="B3185" s="71"/>
    </row>
    <row r="3186" spans="1:2" ht="18" customHeight="1">
      <c r="A3186" s="67"/>
      <c r="B3186" s="71"/>
    </row>
    <row r="3187" spans="1:2" ht="18" customHeight="1">
      <c r="A3187" s="67"/>
      <c r="B3187" s="71"/>
    </row>
    <row r="3188" spans="1:2" ht="18" customHeight="1">
      <c r="A3188" s="67"/>
      <c r="B3188" s="71"/>
    </row>
    <row r="3189" spans="1:2" ht="18" customHeight="1">
      <c r="A3189" s="67"/>
      <c r="B3189" s="71"/>
    </row>
    <row r="3190" spans="1:2" ht="18" customHeight="1">
      <c r="A3190" s="67"/>
      <c r="B3190" s="71"/>
    </row>
    <row r="3191" spans="1:2" ht="18" customHeight="1">
      <c r="A3191" s="67"/>
      <c r="B3191" s="71"/>
    </row>
    <row r="3192" spans="1:2" ht="18" customHeight="1">
      <c r="A3192" s="67"/>
      <c r="B3192" s="71"/>
    </row>
    <row r="3193" spans="1:2" ht="18" customHeight="1">
      <c r="A3193" s="67"/>
      <c r="B3193" s="71"/>
    </row>
    <row r="3194" spans="1:2" ht="18" customHeight="1">
      <c r="A3194" s="67"/>
      <c r="B3194" s="71"/>
    </row>
    <row r="3195" spans="1:2" ht="18" customHeight="1">
      <c r="A3195" s="67"/>
      <c r="B3195" s="71"/>
    </row>
    <row r="3196" spans="1:2" ht="18" customHeight="1">
      <c r="A3196" s="67"/>
      <c r="B3196" s="71"/>
    </row>
    <row r="3197" spans="1:2" ht="18" customHeight="1">
      <c r="A3197" s="67"/>
      <c r="B3197" s="71"/>
    </row>
    <row r="3198" spans="1:2" ht="18" customHeight="1">
      <c r="A3198" s="67"/>
      <c r="B3198" s="71"/>
    </row>
    <row r="3199" spans="1:2" ht="18" customHeight="1">
      <c r="A3199" s="67"/>
      <c r="B3199" s="71"/>
    </row>
    <row r="3200" spans="1:2" ht="18" customHeight="1">
      <c r="A3200" s="67"/>
      <c r="B3200" s="71"/>
    </row>
    <row r="3201" spans="1:2" ht="18" customHeight="1">
      <c r="A3201" s="67"/>
      <c r="B3201" s="71"/>
    </row>
    <row r="3202" spans="1:2" ht="18" customHeight="1">
      <c r="A3202" s="67"/>
      <c r="B3202" s="71"/>
    </row>
    <row r="3203" spans="1:2" ht="18" customHeight="1">
      <c r="A3203" s="67"/>
      <c r="B3203" s="71"/>
    </row>
    <row r="3204" spans="1:2" ht="18" customHeight="1">
      <c r="A3204" s="67"/>
      <c r="B3204" s="71"/>
    </row>
    <row r="3205" spans="1:2" ht="18" customHeight="1">
      <c r="A3205" s="67"/>
      <c r="B3205" s="71"/>
    </row>
    <row r="3206" spans="1:2" ht="18" customHeight="1">
      <c r="A3206" s="67"/>
      <c r="B3206" s="71"/>
    </row>
    <row r="3207" spans="1:2" ht="18" customHeight="1">
      <c r="A3207" s="67"/>
      <c r="B3207" s="71"/>
    </row>
    <row r="3208" spans="1:2" ht="18" customHeight="1">
      <c r="A3208" s="67"/>
      <c r="B3208" s="71"/>
    </row>
    <row r="3209" spans="1:2" ht="18" customHeight="1">
      <c r="A3209" s="67"/>
      <c r="B3209" s="71"/>
    </row>
    <row r="3210" spans="1:2" ht="18" customHeight="1">
      <c r="A3210" s="67"/>
      <c r="B3210" s="71"/>
    </row>
    <row r="3211" spans="1:2" ht="18" customHeight="1">
      <c r="A3211" s="67"/>
      <c r="B3211" s="71"/>
    </row>
    <row r="3212" spans="1:2" ht="18" customHeight="1">
      <c r="A3212" s="67"/>
      <c r="B3212" s="71"/>
    </row>
    <row r="3213" spans="1:2" ht="18" customHeight="1">
      <c r="A3213" s="67"/>
      <c r="B3213" s="71"/>
    </row>
    <row r="3214" spans="1:2" ht="18" customHeight="1">
      <c r="A3214" s="67"/>
      <c r="B3214" s="71"/>
    </row>
    <row r="3215" spans="1:2" ht="18" customHeight="1">
      <c r="A3215" s="67"/>
      <c r="B3215" s="71"/>
    </row>
    <row r="3216" spans="1:2" ht="18" customHeight="1">
      <c r="A3216" s="67"/>
      <c r="B3216" s="71"/>
    </row>
    <row r="3217" spans="1:2" ht="18" customHeight="1">
      <c r="A3217" s="67"/>
      <c r="B3217" s="71"/>
    </row>
    <row r="3218" spans="1:2" ht="18" customHeight="1">
      <c r="A3218" s="67"/>
      <c r="B3218" s="71"/>
    </row>
    <row r="3219" spans="1:2" ht="18" customHeight="1">
      <c r="A3219" s="67"/>
      <c r="B3219" s="71"/>
    </row>
    <row r="3220" spans="1:2" ht="18" customHeight="1">
      <c r="A3220" s="67"/>
      <c r="B3220" s="71"/>
    </row>
    <row r="3221" spans="1:2" ht="18" customHeight="1">
      <c r="A3221" s="67"/>
      <c r="B3221" s="71"/>
    </row>
    <row r="3222" spans="1:2" ht="18" customHeight="1">
      <c r="A3222" s="67"/>
      <c r="B3222" s="71"/>
    </row>
    <row r="3223" spans="1:2" ht="18" customHeight="1">
      <c r="A3223" s="67"/>
      <c r="B3223" s="71"/>
    </row>
    <row r="3224" spans="1:2" ht="18" customHeight="1">
      <c r="A3224" s="67"/>
      <c r="B3224" s="71"/>
    </row>
    <row r="3225" spans="1:2" ht="18" customHeight="1">
      <c r="A3225" s="67"/>
      <c r="B3225" s="71"/>
    </row>
    <row r="3226" spans="1:2" ht="18" customHeight="1">
      <c r="A3226" s="67"/>
      <c r="B3226" s="71"/>
    </row>
    <row r="3227" spans="1:2" ht="18" customHeight="1">
      <c r="A3227" s="67"/>
      <c r="B3227" s="71"/>
    </row>
    <row r="3228" spans="1:2" ht="18" customHeight="1">
      <c r="A3228" s="67"/>
      <c r="B3228" s="71"/>
    </row>
    <row r="3229" spans="1:2" ht="18" customHeight="1">
      <c r="A3229" s="67"/>
      <c r="B3229" s="71"/>
    </row>
    <row r="3230" spans="1:2" ht="18" customHeight="1">
      <c r="A3230" s="67"/>
      <c r="B3230" s="71"/>
    </row>
    <row r="3231" spans="1:2" ht="18" customHeight="1">
      <c r="A3231" s="67"/>
      <c r="B3231" s="71"/>
    </row>
    <row r="3232" spans="1:2" ht="18" customHeight="1">
      <c r="A3232" s="67"/>
      <c r="B3232" s="71"/>
    </row>
    <row r="3233" spans="1:2" ht="18" customHeight="1">
      <c r="A3233" s="67"/>
      <c r="B3233" s="71"/>
    </row>
    <row r="3234" spans="1:2" ht="18" customHeight="1">
      <c r="A3234" s="67"/>
      <c r="B3234" s="71"/>
    </row>
    <row r="3235" spans="1:2" ht="18" customHeight="1">
      <c r="A3235" s="67"/>
      <c r="B3235" s="71"/>
    </row>
    <row r="3236" spans="1:2" ht="18" customHeight="1">
      <c r="A3236" s="67"/>
      <c r="B3236" s="71"/>
    </row>
    <row r="3237" spans="1:2" ht="18" customHeight="1">
      <c r="A3237" s="67"/>
      <c r="B3237" s="71"/>
    </row>
    <row r="3238" spans="1:2" ht="18" customHeight="1">
      <c r="A3238" s="67"/>
      <c r="B3238" s="71"/>
    </row>
    <row r="3239" spans="1:2" ht="18" customHeight="1">
      <c r="A3239" s="67"/>
      <c r="B3239" s="71"/>
    </row>
    <row r="3240" spans="1:2" ht="18" customHeight="1">
      <c r="A3240" s="67"/>
      <c r="B3240" s="71"/>
    </row>
    <row r="3241" spans="1:2" ht="18" customHeight="1">
      <c r="A3241" s="67"/>
      <c r="B3241" s="71"/>
    </row>
    <row r="3242" spans="1:2" ht="18" customHeight="1">
      <c r="A3242" s="67"/>
      <c r="B3242" s="71"/>
    </row>
    <row r="3243" spans="1:2" ht="18" customHeight="1">
      <c r="A3243" s="67"/>
      <c r="B3243" s="71"/>
    </row>
    <row r="3244" spans="1:2" ht="18" customHeight="1">
      <c r="A3244" s="67"/>
      <c r="B3244" s="71"/>
    </row>
    <row r="3245" spans="1:2" ht="18" customHeight="1">
      <c r="A3245" s="67"/>
      <c r="B3245" s="71"/>
    </row>
    <row r="3246" spans="1:2" ht="18" customHeight="1">
      <c r="A3246" s="67"/>
      <c r="B3246" s="71"/>
    </row>
    <row r="3247" spans="1:2" ht="18" customHeight="1">
      <c r="A3247" s="67"/>
      <c r="B3247" s="71"/>
    </row>
    <row r="3248" spans="1:2" ht="18" customHeight="1">
      <c r="A3248" s="67"/>
      <c r="B3248" s="71"/>
    </row>
    <row r="3249" spans="1:2" ht="18" customHeight="1">
      <c r="A3249" s="67"/>
      <c r="B3249" s="71"/>
    </row>
    <row r="3250" spans="1:2" ht="18" customHeight="1">
      <c r="A3250" s="67"/>
      <c r="B3250" s="71"/>
    </row>
    <row r="3251" spans="1:2" ht="18" customHeight="1">
      <c r="A3251" s="67"/>
      <c r="B3251" s="71"/>
    </row>
    <row r="3252" spans="1:2" ht="18" customHeight="1">
      <c r="A3252" s="67"/>
      <c r="B3252" s="71"/>
    </row>
    <row r="3253" spans="1:2" ht="18" customHeight="1">
      <c r="A3253" s="67"/>
      <c r="B3253" s="71"/>
    </row>
    <row r="3254" spans="1:2" ht="18" customHeight="1">
      <c r="A3254" s="67"/>
      <c r="B3254" s="71"/>
    </row>
    <row r="3255" spans="1:2" ht="18" customHeight="1">
      <c r="A3255" s="67"/>
      <c r="B3255" s="71"/>
    </row>
    <row r="3256" spans="1:2" ht="18" customHeight="1">
      <c r="A3256" s="67"/>
      <c r="B3256" s="71"/>
    </row>
    <row r="3257" spans="1:2" ht="18" customHeight="1">
      <c r="A3257" s="67"/>
      <c r="B3257" s="71"/>
    </row>
    <row r="3258" spans="1:2" ht="18" customHeight="1">
      <c r="A3258" s="67"/>
      <c r="B3258" s="71"/>
    </row>
    <row r="3259" spans="1:2" ht="18" customHeight="1">
      <c r="A3259" s="67"/>
      <c r="B3259" s="71"/>
    </row>
    <row r="3260" spans="1:2" ht="18" customHeight="1">
      <c r="A3260" s="67"/>
      <c r="B3260" s="71"/>
    </row>
    <row r="3261" spans="1:2" ht="18" customHeight="1">
      <c r="A3261" s="67"/>
      <c r="B3261" s="71"/>
    </row>
    <row r="3262" spans="1:2" ht="18" customHeight="1">
      <c r="A3262" s="67"/>
      <c r="B3262" s="71"/>
    </row>
    <row r="3263" spans="1:2" ht="18" customHeight="1">
      <c r="A3263" s="67"/>
      <c r="B3263" s="71"/>
    </row>
    <row r="3264" spans="1:2" ht="18" customHeight="1">
      <c r="A3264" s="67"/>
      <c r="B3264" s="71"/>
    </row>
    <row r="3265" spans="1:2" ht="18" customHeight="1">
      <c r="A3265" s="67"/>
      <c r="B3265" s="71"/>
    </row>
    <row r="3266" spans="1:2" ht="18" customHeight="1">
      <c r="A3266" s="67"/>
      <c r="B3266" s="71"/>
    </row>
    <row r="3267" spans="1:2" ht="18" customHeight="1">
      <c r="A3267" s="67"/>
      <c r="B3267" s="71"/>
    </row>
    <row r="3268" spans="1:2" ht="18" customHeight="1">
      <c r="A3268" s="67"/>
      <c r="B3268" s="71"/>
    </row>
    <row r="3269" spans="1:2" ht="18" customHeight="1">
      <c r="A3269" s="67"/>
      <c r="B3269" s="71"/>
    </row>
    <row r="3270" spans="1:2" ht="18" customHeight="1">
      <c r="A3270" s="67"/>
      <c r="B3270" s="71"/>
    </row>
    <row r="3271" spans="1:2" ht="18" customHeight="1">
      <c r="A3271" s="67"/>
      <c r="B3271" s="71"/>
    </row>
    <row r="3272" spans="1:2" ht="18" customHeight="1">
      <c r="A3272" s="67"/>
      <c r="B3272" s="71"/>
    </row>
    <row r="3273" spans="1:2" ht="18" customHeight="1">
      <c r="A3273" s="67"/>
      <c r="B3273" s="71"/>
    </row>
    <row r="3274" spans="1:2" ht="18" customHeight="1">
      <c r="A3274" s="67"/>
      <c r="B3274" s="71"/>
    </row>
    <row r="3275" spans="1:2" ht="18" customHeight="1">
      <c r="A3275" s="67"/>
      <c r="B3275" s="71"/>
    </row>
    <row r="3276" spans="1:2" ht="18" customHeight="1">
      <c r="A3276" s="67"/>
      <c r="B3276" s="71"/>
    </row>
    <row r="3277" spans="1:2" ht="18" customHeight="1">
      <c r="A3277" s="67"/>
      <c r="B3277" s="71"/>
    </row>
    <row r="3278" spans="1:2" ht="18" customHeight="1">
      <c r="A3278" s="67"/>
      <c r="B3278" s="71"/>
    </row>
    <row r="3279" spans="1:2" ht="18" customHeight="1">
      <c r="A3279" s="67"/>
      <c r="B3279" s="71"/>
    </row>
    <row r="3280" spans="1:2" ht="18" customHeight="1">
      <c r="A3280" s="67"/>
      <c r="B3280" s="71"/>
    </row>
    <row r="3281" spans="1:2" ht="18" customHeight="1">
      <c r="A3281" s="67"/>
      <c r="B3281" s="71"/>
    </row>
    <row r="3282" spans="1:2" ht="18" customHeight="1">
      <c r="A3282" s="67"/>
      <c r="B3282" s="71"/>
    </row>
    <row r="3283" spans="1:2" ht="18" customHeight="1">
      <c r="A3283" s="67"/>
      <c r="B3283" s="71"/>
    </row>
    <row r="3284" spans="1:2" ht="18" customHeight="1">
      <c r="A3284" s="67"/>
      <c r="B3284" s="71"/>
    </row>
    <row r="3285" spans="1:2" ht="18" customHeight="1">
      <c r="A3285" s="67"/>
      <c r="B3285" s="71"/>
    </row>
    <row r="3286" spans="1:2" ht="18" customHeight="1">
      <c r="A3286" s="67"/>
      <c r="B3286" s="71"/>
    </row>
    <row r="3287" spans="1:2" ht="18" customHeight="1">
      <c r="A3287" s="67"/>
      <c r="B3287" s="71"/>
    </row>
    <row r="3288" spans="1:2" ht="18" customHeight="1">
      <c r="A3288" s="67"/>
      <c r="B3288" s="71"/>
    </row>
    <row r="3289" spans="1:2" ht="18" customHeight="1">
      <c r="A3289" s="67"/>
      <c r="B3289" s="71"/>
    </row>
    <row r="3290" spans="1:2" ht="18" customHeight="1">
      <c r="A3290" s="67"/>
      <c r="B3290" s="71"/>
    </row>
    <row r="3291" spans="1:2" ht="18" customHeight="1">
      <c r="A3291" s="67"/>
      <c r="B3291" s="71"/>
    </row>
    <row r="3292" spans="1:2" ht="18" customHeight="1">
      <c r="A3292" s="67"/>
      <c r="B3292" s="71"/>
    </row>
    <row r="3293" spans="1:2" ht="18" customHeight="1">
      <c r="A3293" s="67"/>
      <c r="B3293" s="71"/>
    </row>
    <row r="3294" spans="1:2" ht="18" customHeight="1">
      <c r="A3294" s="67"/>
      <c r="B3294" s="71"/>
    </row>
    <row r="3295" spans="1:2" ht="18" customHeight="1">
      <c r="A3295" s="67"/>
      <c r="B3295" s="71"/>
    </row>
    <row r="3296" spans="1:2" ht="18" customHeight="1">
      <c r="A3296" s="67"/>
      <c r="B3296" s="71"/>
    </row>
    <row r="3297" spans="1:2" ht="18" customHeight="1">
      <c r="A3297" s="67"/>
      <c r="B3297" s="71"/>
    </row>
    <row r="3298" spans="1:2" ht="18" customHeight="1">
      <c r="A3298" s="67"/>
      <c r="B3298" s="71"/>
    </row>
    <row r="3299" spans="1:2" ht="18" customHeight="1">
      <c r="A3299" s="67"/>
      <c r="B3299" s="71"/>
    </row>
    <row r="3300" spans="1:2" ht="18" customHeight="1">
      <c r="A3300" s="67"/>
      <c r="B3300" s="71"/>
    </row>
    <row r="3301" spans="1:2" ht="18" customHeight="1">
      <c r="A3301" s="67"/>
      <c r="B3301" s="71"/>
    </row>
    <row r="3302" spans="1:2" ht="18" customHeight="1">
      <c r="A3302" s="67"/>
      <c r="B3302" s="71"/>
    </row>
    <row r="3303" spans="1:2" ht="18" customHeight="1">
      <c r="A3303" s="67"/>
      <c r="B3303" s="71"/>
    </row>
    <row r="3304" spans="1:2" ht="18" customHeight="1">
      <c r="A3304" s="67"/>
      <c r="B3304" s="71"/>
    </row>
    <row r="3305" spans="1:2" ht="18" customHeight="1">
      <c r="A3305" s="67"/>
      <c r="B3305" s="71"/>
    </row>
    <row r="3306" spans="1:2" ht="18" customHeight="1">
      <c r="A3306" s="67"/>
      <c r="B3306" s="71"/>
    </row>
    <row r="3307" spans="1:2" ht="18" customHeight="1">
      <c r="A3307" s="67"/>
      <c r="B3307" s="71"/>
    </row>
    <row r="3308" spans="1:2" ht="18" customHeight="1">
      <c r="A3308" s="67"/>
      <c r="B3308" s="71"/>
    </row>
    <row r="3309" spans="1:2" ht="18" customHeight="1">
      <c r="A3309" s="67"/>
      <c r="B3309" s="71"/>
    </row>
    <row r="3310" spans="1:2" ht="18" customHeight="1">
      <c r="A3310" s="67"/>
      <c r="B3310" s="71"/>
    </row>
    <row r="3311" spans="1:2" ht="18" customHeight="1">
      <c r="A3311" s="67"/>
      <c r="B3311" s="71"/>
    </row>
    <row r="3312" spans="1:2" ht="18" customHeight="1">
      <c r="A3312" s="67"/>
      <c r="B3312" s="71"/>
    </row>
    <row r="3313" spans="1:2" ht="18" customHeight="1">
      <c r="A3313" s="67"/>
      <c r="B3313" s="71"/>
    </row>
    <row r="3314" spans="1:2" ht="18" customHeight="1">
      <c r="A3314" s="67"/>
      <c r="B3314" s="71"/>
    </row>
    <row r="3315" spans="1:2" ht="18" customHeight="1">
      <c r="A3315" s="67"/>
      <c r="B3315" s="71"/>
    </row>
    <row r="3316" spans="1:2" ht="18" customHeight="1">
      <c r="A3316" s="67"/>
      <c r="B3316" s="71"/>
    </row>
    <row r="3317" spans="1:2" ht="18" customHeight="1">
      <c r="A3317" s="67"/>
      <c r="B3317" s="71"/>
    </row>
    <row r="3318" spans="1:2" ht="18" customHeight="1">
      <c r="A3318" s="67"/>
      <c r="B3318" s="71"/>
    </row>
    <row r="3319" spans="1:2" ht="18" customHeight="1">
      <c r="A3319" s="67"/>
      <c r="B3319" s="71"/>
    </row>
    <row r="3320" spans="1:2" ht="18" customHeight="1">
      <c r="A3320" s="67"/>
      <c r="B3320" s="71"/>
    </row>
    <row r="3321" spans="1:2" ht="18" customHeight="1">
      <c r="A3321" s="67"/>
      <c r="B3321" s="71"/>
    </row>
    <row r="3322" spans="1:2" ht="18" customHeight="1">
      <c r="A3322" s="67"/>
      <c r="B3322" s="71"/>
    </row>
    <row r="3323" spans="1:2" ht="18" customHeight="1">
      <c r="A3323" s="67"/>
      <c r="B3323" s="71"/>
    </row>
    <row r="3324" spans="1:2" ht="18" customHeight="1">
      <c r="A3324" s="67"/>
      <c r="B3324" s="71"/>
    </row>
    <row r="3325" spans="1:2" ht="18" customHeight="1">
      <c r="A3325" s="67"/>
      <c r="B3325" s="71"/>
    </row>
    <row r="3326" spans="1:2" ht="18" customHeight="1">
      <c r="A3326" s="67"/>
      <c r="B3326" s="71"/>
    </row>
    <row r="3327" spans="1:2" ht="18" customHeight="1">
      <c r="A3327" s="67"/>
      <c r="B3327" s="71"/>
    </row>
    <row r="3328" spans="1:2" ht="18" customHeight="1">
      <c r="A3328" s="67"/>
      <c r="B3328" s="71"/>
    </row>
    <row r="3329" spans="1:2" ht="18" customHeight="1">
      <c r="A3329" s="67"/>
      <c r="B3329" s="71"/>
    </row>
    <row r="3330" spans="1:2" ht="18" customHeight="1">
      <c r="A3330" s="67"/>
      <c r="B3330" s="71"/>
    </row>
    <row r="3331" spans="1:2" ht="18" customHeight="1">
      <c r="A3331" s="67"/>
      <c r="B3331" s="71"/>
    </row>
    <row r="3332" spans="1:2" ht="18" customHeight="1">
      <c r="A3332" s="67"/>
      <c r="B3332" s="71"/>
    </row>
    <row r="3333" spans="1:2" ht="18" customHeight="1">
      <c r="A3333" s="67"/>
      <c r="B3333" s="71"/>
    </row>
    <row r="3334" spans="1:2" ht="18" customHeight="1">
      <c r="A3334" s="67"/>
      <c r="B3334" s="71"/>
    </row>
    <row r="3335" spans="1:2" ht="18" customHeight="1">
      <c r="A3335" s="67"/>
      <c r="B3335" s="71"/>
    </row>
    <row r="3336" spans="1:2" ht="18" customHeight="1">
      <c r="A3336" s="67"/>
      <c r="B3336" s="71"/>
    </row>
    <row r="3337" spans="1:2" ht="18" customHeight="1">
      <c r="A3337" s="67"/>
      <c r="B3337" s="71"/>
    </row>
    <row r="3338" spans="1:2" ht="18" customHeight="1">
      <c r="A3338" s="67"/>
      <c r="B3338" s="71"/>
    </row>
    <row r="3339" spans="1:2" ht="18" customHeight="1">
      <c r="A3339" s="67"/>
      <c r="B3339" s="71"/>
    </row>
    <row r="3340" spans="1:2" ht="18" customHeight="1">
      <c r="A3340" s="67"/>
      <c r="B3340" s="71"/>
    </row>
    <row r="3341" spans="1:2" ht="18" customHeight="1">
      <c r="A3341" s="67"/>
      <c r="B3341" s="71"/>
    </row>
    <row r="3342" spans="1:2" ht="18" customHeight="1">
      <c r="A3342" s="67"/>
      <c r="B3342" s="71"/>
    </row>
    <row r="3343" spans="1:2" ht="18" customHeight="1">
      <c r="A3343" s="67"/>
      <c r="B3343" s="71"/>
    </row>
    <row r="3344" spans="1:2" ht="18" customHeight="1">
      <c r="A3344" s="67"/>
      <c r="B3344" s="71"/>
    </row>
    <row r="3345" spans="1:2" ht="18" customHeight="1">
      <c r="A3345" s="67"/>
      <c r="B3345" s="71"/>
    </row>
    <row r="3346" spans="1:2" ht="18" customHeight="1">
      <c r="A3346" s="67"/>
      <c r="B3346" s="71"/>
    </row>
    <row r="3347" spans="1:2" ht="18" customHeight="1">
      <c r="A3347" s="67"/>
      <c r="B3347" s="71"/>
    </row>
    <row r="3348" spans="1:2" ht="18" customHeight="1">
      <c r="A3348" s="67"/>
      <c r="B3348" s="71"/>
    </row>
    <row r="3349" spans="1:2" ht="18" customHeight="1">
      <c r="A3349" s="67"/>
      <c r="B3349" s="71"/>
    </row>
    <row r="3350" spans="1:2" ht="18" customHeight="1">
      <c r="A3350" s="67"/>
      <c r="B3350" s="71"/>
    </row>
    <row r="3351" spans="1:2" ht="18" customHeight="1">
      <c r="A3351" s="67"/>
      <c r="B3351" s="71"/>
    </row>
    <row r="3352" spans="1:2" ht="18" customHeight="1">
      <c r="A3352" s="67"/>
      <c r="B3352" s="71"/>
    </row>
    <row r="3353" spans="1:2" ht="18" customHeight="1">
      <c r="A3353" s="67"/>
      <c r="B3353" s="71"/>
    </row>
    <row r="3354" spans="1:2" ht="18" customHeight="1">
      <c r="A3354" s="67"/>
      <c r="B3354" s="71"/>
    </row>
    <row r="3355" spans="1:2" ht="18" customHeight="1">
      <c r="A3355" s="67"/>
      <c r="B3355" s="71"/>
    </row>
    <row r="3356" spans="1:2" ht="18" customHeight="1">
      <c r="A3356" s="67"/>
      <c r="B3356" s="71"/>
    </row>
    <row r="3357" spans="1:2" ht="18" customHeight="1">
      <c r="A3357" s="67"/>
      <c r="B3357" s="71"/>
    </row>
    <row r="3358" spans="1:2" ht="18" customHeight="1">
      <c r="A3358" s="67"/>
      <c r="B3358" s="71"/>
    </row>
    <row r="3359" spans="1:2" ht="18" customHeight="1">
      <c r="A3359" s="67"/>
      <c r="B3359" s="71"/>
    </row>
    <row r="3360" spans="1:2" ht="18" customHeight="1">
      <c r="A3360" s="67"/>
      <c r="B3360" s="71"/>
    </row>
    <row r="3361" spans="1:2" ht="18" customHeight="1">
      <c r="A3361" s="67"/>
      <c r="B3361" s="71"/>
    </row>
    <row r="3362" spans="1:2" ht="18" customHeight="1">
      <c r="A3362" s="67"/>
      <c r="B3362" s="71"/>
    </row>
    <row r="3363" spans="1:2" ht="18" customHeight="1">
      <c r="A3363" s="67"/>
      <c r="B3363" s="71"/>
    </row>
    <row r="3364" spans="1:2" ht="18" customHeight="1">
      <c r="A3364" s="67"/>
      <c r="B3364" s="71"/>
    </row>
    <row r="3365" spans="1:2" ht="18" customHeight="1">
      <c r="A3365" s="67"/>
      <c r="B3365" s="71"/>
    </row>
    <row r="3366" spans="1:2" ht="18" customHeight="1">
      <c r="A3366" s="67"/>
      <c r="B3366" s="71"/>
    </row>
    <row r="3367" spans="1:2" ht="18" customHeight="1">
      <c r="A3367" s="67"/>
      <c r="B3367" s="71"/>
    </row>
    <row r="3368" spans="1:2" ht="18" customHeight="1">
      <c r="A3368" s="67"/>
      <c r="B3368" s="71"/>
    </row>
    <row r="3369" spans="1:2" ht="18" customHeight="1">
      <c r="A3369" s="67"/>
      <c r="B3369" s="71"/>
    </row>
    <row r="3370" spans="1:2" ht="18" customHeight="1">
      <c r="A3370" s="67"/>
      <c r="B3370" s="71"/>
    </row>
    <row r="3371" spans="1:2" ht="18" customHeight="1">
      <c r="A3371" s="67"/>
      <c r="B3371" s="71"/>
    </row>
    <row r="3372" spans="1:2" ht="18" customHeight="1">
      <c r="A3372" s="67"/>
      <c r="B3372" s="71"/>
    </row>
    <row r="3373" spans="1:2" ht="18" customHeight="1">
      <c r="A3373" s="67"/>
      <c r="B3373" s="71"/>
    </row>
    <row r="3374" spans="1:2" ht="18" customHeight="1">
      <c r="A3374" s="67"/>
      <c r="B3374" s="71"/>
    </row>
    <row r="3375" spans="1:2" ht="18" customHeight="1">
      <c r="A3375" s="67"/>
      <c r="B3375" s="71"/>
    </row>
    <row r="3376" spans="1:2" ht="18" customHeight="1">
      <c r="A3376" s="67"/>
      <c r="B3376" s="71"/>
    </row>
    <row r="3377" spans="1:2" ht="18" customHeight="1">
      <c r="A3377" s="67"/>
      <c r="B3377" s="71"/>
    </row>
    <row r="3378" spans="1:2" ht="18" customHeight="1">
      <c r="A3378" s="67"/>
      <c r="B3378" s="71"/>
    </row>
    <row r="3379" spans="1:2" ht="18" customHeight="1">
      <c r="A3379" s="67"/>
      <c r="B3379" s="71"/>
    </row>
    <row r="3380" spans="1:2" ht="18" customHeight="1">
      <c r="A3380" s="67"/>
      <c r="B3380" s="71"/>
    </row>
    <row r="3381" spans="1:2" ht="18" customHeight="1">
      <c r="A3381" s="67"/>
      <c r="B3381" s="71"/>
    </row>
    <row r="3382" spans="1:2" ht="18" customHeight="1">
      <c r="A3382" s="67"/>
      <c r="B3382" s="71"/>
    </row>
    <row r="3383" spans="1:2" ht="18" customHeight="1">
      <c r="A3383" s="67"/>
      <c r="B3383" s="71"/>
    </row>
    <row r="3384" spans="1:2" ht="18" customHeight="1">
      <c r="A3384" s="67"/>
      <c r="B3384" s="71"/>
    </row>
    <row r="3385" spans="1:2" ht="18" customHeight="1">
      <c r="A3385" s="67"/>
      <c r="B3385" s="71"/>
    </row>
    <row r="3386" spans="1:2" ht="18" customHeight="1">
      <c r="A3386" s="67"/>
      <c r="B3386" s="71"/>
    </row>
    <row r="3387" spans="1:2" ht="18" customHeight="1">
      <c r="A3387" s="67"/>
      <c r="B3387" s="71"/>
    </row>
    <row r="3388" spans="1:2" ht="18" customHeight="1">
      <c r="A3388" s="67"/>
      <c r="B3388" s="71"/>
    </row>
    <row r="3389" spans="1:2" ht="18" customHeight="1">
      <c r="A3389" s="67"/>
      <c r="B3389" s="71"/>
    </row>
    <row r="3390" spans="1:2" ht="18" customHeight="1">
      <c r="A3390" s="67"/>
      <c r="B3390" s="71"/>
    </row>
    <row r="3391" spans="1:2" ht="18" customHeight="1">
      <c r="A3391" s="67"/>
      <c r="B3391" s="71"/>
    </row>
    <row r="3392" spans="1:2" ht="18" customHeight="1">
      <c r="A3392" s="67"/>
      <c r="B3392" s="71"/>
    </row>
    <row r="3393" spans="1:2" ht="18" customHeight="1">
      <c r="A3393" s="67"/>
      <c r="B3393" s="71"/>
    </row>
    <row r="3394" spans="1:2" ht="18" customHeight="1">
      <c r="A3394" s="67"/>
      <c r="B3394" s="71"/>
    </row>
    <row r="3395" spans="1:2" ht="18" customHeight="1">
      <c r="A3395" s="67"/>
      <c r="B3395" s="71"/>
    </row>
    <row r="3396" spans="1:2" ht="18" customHeight="1">
      <c r="A3396" s="67"/>
      <c r="B3396" s="71"/>
    </row>
    <row r="3397" spans="1:2" ht="18" customHeight="1">
      <c r="A3397" s="67"/>
      <c r="B3397" s="71"/>
    </row>
    <row r="3398" spans="1:2" ht="18" customHeight="1">
      <c r="A3398" s="67"/>
      <c r="B3398" s="71"/>
    </row>
    <row r="3399" spans="1:2" ht="18" customHeight="1">
      <c r="A3399" s="67"/>
      <c r="B3399" s="71"/>
    </row>
    <row r="3400" spans="1:2" ht="18" customHeight="1">
      <c r="A3400" s="67"/>
      <c r="B3400" s="71"/>
    </row>
    <row r="3401" spans="1:2" ht="18" customHeight="1">
      <c r="A3401" s="67"/>
      <c r="B3401" s="71"/>
    </row>
    <row r="3402" spans="1:2" ht="18" customHeight="1">
      <c r="A3402" s="67"/>
      <c r="B3402" s="71"/>
    </row>
    <row r="3403" spans="1:2" ht="18" customHeight="1">
      <c r="A3403" s="67"/>
      <c r="B3403" s="71"/>
    </row>
    <row r="3404" spans="1:2" ht="18" customHeight="1">
      <c r="A3404" s="67"/>
      <c r="B3404" s="71"/>
    </row>
    <row r="3405" spans="1:2" ht="18" customHeight="1">
      <c r="A3405" s="67"/>
      <c r="B3405" s="71"/>
    </row>
    <row r="3406" spans="1:2" ht="18" customHeight="1">
      <c r="A3406" s="67"/>
      <c r="B3406" s="71"/>
    </row>
    <row r="3407" spans="1:2" ht="18" customHeight="1">
      <c r="A3407" s="67"/>
      <c r="B3407" s="71"/>
    </row>
    <row r="3408" spans="1:2" ht="18" customHeight="1">
      <c r="A3408" s="67"/>
      <c r="B3408" s="71"/>
    </row>
    <row r="3409" spans="1:2" ht="18" customHeight="1">
      <c r="A3409" s="67"/>
      <c r="B3409" s="71"/>
    </row>
    <row r="3410" spans="1:2" ht="18" customHeight="1">
      <c r="A3410" s="67"/>
      <c r="B3410" s="71"/>
    </row>
    <row r="3411" spans="1:2" ht="18" customHeight="1">
      <c r="A3411" s="67"/>
      <c r="B3411" s="71"/>
    </row>
    <row r="3412" spans="1:2" ht="18" customHeight="1">
      <c r="A3412" s="67"/>
      <c r="B3412" s="71"/>
    </row>
    <row r="3413" spans="1:2" ht="18" customHeight="1">
      <c r="A3413" s="67"/>
      <c r="B3413" s="71"/>
    </row>
    <row r="3414" spans="1:2" ht="18" customHeight="1">
      <c r="A3414" s="67"/>
      <c r="B3414" s="71"/>
    </row>
    <row r="3415" spans="1:2" ht="18" customHeight="1">
      <c r="A3415" s="67"/>
      <c r="B3415" s="71"/>
    </row>
    <row r="3416" spans="1:2" ht="18" customHeight="1">
      <c r="A3416" s="67"/>
      <c r="B3416" s="71"/>
    </row>
    <row r="3417" spans="1:2" ht="18" customHeight="1">
      <c r="A3417" s="67"/>
      <c r="B3417" s="71"/>
    </row>
    <row r="3418" spans="1:2" ht="18" customHeight="1">
      <c r="A3418" s="67"/>
      <c r="B3418" s="71"/>
    </row>
    <row r="3419" spans="1:2" ht="18" customHeight="1">
      <c r="A3419" s="67"/>
      <c r="B3419" s="71"/>
    </row>
    <row r="3420" spans="1:2" ht="18" customHeight="1">
      <c r="A3420" s="67"/>
      <c r="B3420" s="71"/>
    </row>
    <row r="3421" spans="1:2" ht="18" customHeight="1">
      <c r="A3421" s="67"/>
      <c r="B3421" s="71"/>
    </row>
    <row r="3422" spans="1:2" ht="18" customHeight="1">
      <c r="A3422" s="67"/>
      <c r="B3422" s="71"/>
    </row>
    <row r="3423" spans="1:2" ht="18" customHeight="1">
      <c r="A3423" s="67"/>
      <c r="B3423" s="71"/>
    </row>
    <row r="3424" spans="1:2" ht="18" customHeight="1">
      <c r="A3424" s="67"/>
      <c r="B3424" s="71"/>
    </row>
    <row r="3425" spans="1:2" ht="18" customHeight="1">
      <c r="A3425" s="67"/>
      <c r="B3425" s="71"/>
    </row>
    <row r="3426" spans="1:2" ht="18" customHeight="1">
      <c r="A3426" s="67"/>
      <c r="B3426" s="71"/>
    </row>
    <row r="3427" spans="1:2" ht="18" customHeight="1">
      <c r="A3427" s="67"/>
      <c r="B3427" s="71"/>
    </row>
    <row r="3428" spans="1:2" ht="18" customHeight="1">
      <c r="A3428" s="67"/>
      <c r="B3428" s="71"/>
    </row>
    <row r="3429" spans="1:2" ht="18" customHeight="1">
      <c r="A3429" s="67"/>
      <c r="B3429" s="71"/>
    </row>
    <row r="3430" spans="1:2" ht="18" customHeight="1">
      <c r="A3430" s="67"/>
      <c r="B3430" s="71"/>
    </row>
    <row r="3431" spans="1:2" ht="18" customHeight="1">
      <c r="A3431" s="67"/>
      <c r="B3431" s="71"/>
    </row>
    <row r="3432" spans="1:2" ht="18" customHeight="1">
      <c r="A3432" s="67"/>
      <c r="B3432" s="71"/>
    </row>
    <row r="3433" spans="1:2" ht="18" customHeight="1">
      <c r="A3433" s="67"/>
      <c r="B3433" s="71"/>
    </row>
    <row r="3434" spans="1:2" ht="18" customHeight="1">
      <c r="A3434" s="67"/>
      <c r="B3434" s="71"/>
    </row>
    <row r="3435" spans="1:2" ht="18" customHeight="1">
      <c r="A3435" s="67"/>
      <c r="B3435" s="71"/>
    </row>
    <row r="3436" spans="1:2" ht="18" customHeight="1">
      <c r="A3436" s="67"/>
      <c r="B3436" s="71"/>
    </row>
    <row r="3437" spans="1:2" ht="18" customHeight="1">
      <c r="A3437" s="67"/>
      <c r="B3437" s="71"/>
    </row>
    <row r="3438" spans="1:2" ht="18" customHeight="1">
      <c r="A3438" s="67"/>
      <c r="B3438" s="71"/>
    </row>
    <row r="3439" spans="1:2" ht="18" customHeight="1">
      <c r="A3439" s="67"/>
      <c r="B3439" s="71"/>
    </row>
    <row r="3440" spans="1:2" ht="18" customHeight="1">
      <c r="A3440" s="67"/>
      <c r="B3440" s="71"/>
    </row>
    <row r="3441" spans="1:2" ht="18" customHeight="1">
      <c r="A3441" s="67"/>
      <c r="B3441" s="71"/>
    </row>
    <row r="3442" spans="1:2" ht="18" customHeight="1">
      <c r="A3442" s="67"/>
      <c r="B3442" s="71"/>
    </row>
    <row r="3443" spans="1:2" ht="18" customHeight="1">
      <c r="A3443" s="67"/>
      <c r="B3443" s="71"/>
    </row>
    <row r="3444" spans="1:2" ht="18" customHeight="1">
      <c r="A3444" s="67"/>
      <c r="B3444" s="71"/>
    </row>
    <row r="3445" spans="1:2" ht="18" customHeight="1">
      <c r="A3445" s="67"/>
      <c r="B3445" s="71"/>
    </row>
    <row r="3446" spans="1:2" ht="18" customHeight="1">
      <c r="A3446" s="67"/>
      <c r="B3446" s="71"/>
    </row>
    <row r="3447" spans="1:2" ht="18" customHeight="1">
      <c r="A3447" s="67"/>
      <c r="B3447" s="71"/>
    </row>
    <row r="3448" spans="1:2" ht="18" customHeight="1">
      <c r="A3448" s="67"/>
      <c r="B3448" s="71"/>
    </row>
    <row r="3449" spans="1:2" ht="18" customHeight="1">
      <c r="A3449" s="67"/>
      <c r="B3449" s="71"/>
    </row>
    <row r="3450" spans="1:2" ht="18" customHeight="1">
      <c r="A3450" s="67"/>
      <c r="B3450" s="71"/>
    </row>
    <row r="3451" spans="1:2" ht="18" customHeight="1">
      <c r="A3451" s="67"/>
      <c r="B3451" s="71"/>
    </row>
    <row r="3452" spans="1:2" ht="18" customHeight="1">
      <c r="A3452" s="67"/>
      <c r="B3452" s="71"/>
    </row>
    <row r="3453" spans="1:2" ht="18" customHeight="1">
      <c r="A3453" s="67"/>
      <c r="B3453" s="71"/>
    </row>
    <row r="3454" spans="1:2" ht="18" customHeight="1">
      <c r="A3454" s="67"/>
      <c r="B3454" s="71"/>
    </row>
    <row r="3455" spans="1:2" ht="18" customHeight="1">
      <c r="A3455" s="67"/>
      <c r="B3455" s="71"/>
    </row>
    <row r="3456" spans="1:2" ht="18" customHeight="1">
      <c r="A3456" s="67"/>
      <c r="B3456" s="71"/>
    </row>
    <row r="3457" spans="1:2" ht="18" customHeight="1">
      <c r="A3457" s="67"/>
      <c r="B3457" s="71"/>
    </row>
    <row r="3458" spans="1:2" ht="18" customHeight="1">
      <c r="A3458" s="67"/>
      <c r="B3458" s="71"/>
    </row>
    <row r="3459" spans="1:2" ht="18" customHeight="1">
      <c r="A3459" s="67"/>
      <c r="B3459" s="71"/>
    </row>
    <row r="3460" spans="1:2" ht="18" customHeight="1">
      <c r="A3460" s="67"/>
      <c r="B3460" s="71"/>
    </row>
    <row r="3461" spans="1:2" ht="18" customHeight="1">
      <c r="A3461" s="67"/>
      <c r="B3461" s="71"/>
    </row>
    <row r="3462" spans="1:2" ht="18" customHeight="1">
      <c r="A3462" s="67"/>
      <c r="B3462" s="71"/>
    </row>
    <row r="3463" spans="1:2" ht="18" customHeight="1">
      <c r="A3463" s="67"/>
      <c r="B3463" s="71"/>
    </row>
    <row r="3464" spans="1:2" ht="18" customHeight="1">
      <c r="A3464" s="67"/>
      <c r="B3464" s="71"/>
    </row>
    <row r="3465" spans="1:2" ht="18" customHeight="1">
      <c r="A3465" s="67"/>
      <c r="B3465" s="71"/>
    </row>
    <row r="3466" spans="1:2" ht="18" customHeight="1">
      <c r="A3466" s="67"/>
      <c r="B3466" s="71"/>
    </row>
    <row r="3467" spans="1:2" ht="18" customHeight="1">
      <c r="A3467" s="67"/>
      <c r="B3467" s="71"/>
    </row>
    <row r="3468" spans="1:2" ht="18" customHeight="1">
      <c r="A3468" s="67"/>
      <c r="B3468" s="71"/>
    </row>
    <row r="3469" spans="1:2" ht="18" customHeight="1">
      <c r="A3469" s="67"/>
      <c r="B3469" s="71"/>
    </row>
    <row r="3470" spans="1:2" ht="18" customHeight="1">
      <c r="A3470" s="67"/>
      <c r="B3470" s="71"/>
    </row>
    <row r="3471" spans="1:2" ht="18" customHeight="1">
      <c r="A3471" s="67"/>
      <c r="B3471" s="71"/>
    </row>
    <row r="3472" spans="1:2" ht="18" customHeight="1">
      <c r="A3472" s="67"/>
      <c r="B3472" s="71"/>
    </row>
    <row r="3473" spans="1:2" ht="18" customHeight="1">
      <c r="A3473" s="67"/>
      <c r="B3473" s="71"/>
    </row>
    <row r="3474" spans="1:2" ht="18" customHeight="1">
      <c r="A3474" s="67"/>
      <c r="B3474" s="71"/>
    </row>
    <row r="3475" spans="1:2" ht="18" customHeight="1">
      <c r="A3475" s="67"/>
      <c r="B3475" s="71"/>
    </row>
    <row r="3476" spans="1:2" ht="18" customHeight="1">
      <c r="A3476" s="67"/>
      <c r="B3476" s="71"/>
    </row>
    <row r="3477" spans="1:2" ht="18" customHeight="1">
      <c r="A3477" s="67"/>
      <c r="B3477" s="71"/>
    </row>
    <row r="3478" spans="1:2" ht="18" customHeight="1">
      <c r="A3478" s="67"/>
      <c r="B3478" s="71"/>
    </row>
    <row r="3479" spans="1:2" ht="18" customHeight="1">
      <c r="A3479" s="67"/>
      <c r="B3479" s="71"/>
    </row>
    <row r="3480" spans="1:2" ht="18" customHeight="1">
      <c r="A3480" s="67"/>
      <c r="B3480" s="71"/>
    </row>
    <row r="3481" spans="1:2" ht="18" customHeight="1">
      <c r="A3481" s="67"/>
      <c r="B3481" s="71"/>
    </row>
    <row r="3482" spans="1:2" ht="18" customHeight="1">
      <c r="A3482" s="67"/>
      <c r="B3482" s="71"/>
    </row>
    <row r="3483" spans="1:2" ht="18" customHeight="1">
      <c r="A3483" s="67"/>
      <c r="B3483" s="71"/>
    </row>
    <row r="3484" spans="1:2" ht="18" customHeight="1">
      <c r="A3484" s="67"/>
      <c r="B3484" s="71"/>
    </row>
    <row r="3485" spans="1:2" ht="18" customHeight="1">
      <c r="A3485" s="67"/>
      <c r="B3485" s="71"/>
    </row>
    <row r="3486" spans="1:2" ht="18" customHeight="1">
      <c r="A3486" s="67"/>
      <c r="B3486" s="71"/>
    </row>
    <row r="3487" spans="1:2" ht="18" customHeight="1">
      <c r="A3487" s="67"/>
      <c r="B3487" s="71"/>
    </row>
    <row r="3488" spans="1:2" ht="18" customHeight="1">
      <c r="A3488" s="67"/>
      <c r="B3488" s="71"/>
    </row>
    <row r="3489" spans="1:2" ht="18" customHeight="1">
      <c r="A3489" s="67"/>
      <c r="B3489" s="71"/>
    </row>
    <row r="3490" spans="1:2" ht="18" customHeight="1">
      <c r="A3490" s="67"/>
      <c r="B3490" s="71"/>
    </row>
    <row r="3491" spans="1:2" ht="18" customHeight="1">
      <c r="A3491" s="67"/>
      <c r="B3491" s="71"/>
    </row>
    <row r="3492" spans="1:2" ht="18" customHeight="1">
      <c r="A3492" s="67"/>
      <c r="B3492" s="71"/>
    </row>
    <row r="3493" spans="1:2" ht="18" customHeight="1">
      <c r="A3493" s="67"/>
      <c r="B3493" s="71"/>
    </row>
    <row r="3494" spans="1:2" ht="18" customHeight="1">
      <c r="A3494" s="67"/>
      <c r="B3494" s="71"/>
    </row>
    <row r="3495" spans="1:2" ht="18" customHeight="1">
      <c r="A3495" s="67"/>
      <c r="B3495" s="71"/>
    </row>
    <row r="3496" spans="1:2" ht="18" customHeight="1">
      <c r="A3496" s="67"/>
      <c r="B3496" s="71"/>
    </row>
    <row r="3497" spans="1:2" ht="18" customHeight="1">
      <c r="A3497" s="67"/>
      <c r="B3497" s="71"/>
    </row>
    <row r="3498" spans="1:2" ht="18" customHeight="1">
      <c r="A3498" s="67"/>
      <c r="B3498" s="71"/>
    </row>
    <row r="3499" spans="1:2" ht="18" customHeight="1">
      <c r="A3499" s="67"/>
      <c r="B3499" s="71"/>
    </row>
    <row r="3500" spans="1:2" ht="18" customHeight="1">
      <c r="A3500" s="67"/>
      <c r="B3500" s="71"/>
    </row>
    <row r="3501" spans="1:2" ht="18" customHeight="1">
      <c r="A3501" s="67"/>
      <c r="B3501" s="71"/>
    </row>
    <row r="3502" spans="1:2" ht="18" customHeight="1">
      <c r="A3502" s="67"/>
      <c r="B3502" s="71"/>
    </row>
    <row r="3503" spans="1:2" ht="18" customHeight="1">
      <c r="A3503" s="67"/>
      <c r="B3503" s="71"/>
    </row>
    <row r="3504" spans="1:2" ht="18" customHeight="1">
      <c r="A3504" s="67"/>
      <c r="B3504" s="71"/>
    </row>
    <row r="3505" spans="1:2" ht="18" customHeight="1">
      <c r="A3505" s="67"/>
      <c r="B3505" s="71"/>
    </row>
    <row r="3506" spans="1:2" ht="18" customHeight="1">
      <c r="A3506" s="67"/>
      <c r="B3506" s="71"/>
    </row>
    <row r="3507" spans="1:2" ht="18" customHeight="1">
      <c r="A3507" s="67"/>
      <c r="B3507" s="71"/>
    </row>
    <row r="3508" spans="1:2" ht="18" customHeight="1">
      <c r="A3508" s="67"/>
      <c r="B3508" s="71"/>
    </row>
    <row r="3509" spans="1:2" ht="18" customHeight="1">
      <c r="A3509" s="67"/>
      <c r="B3509" s="71"/>
    </row>
    <row r="3510" spans="1:2" ht="18" customHeight="1">
      <c r="A3510" s="67"/>
      <c r="B3510" s="71"/>
    </row>
    <row r="3511" spans="1:2" ht="18" customHeight="1">
      <c r="A3511" s="67"/>
      <c r="B3511" s="71"/>
    </row>
    <row r="3512" spans="1:2" ht="18" customHeight="1">
      <c r="A3512" s="67"/>
      <c r="B3512" s="71"/>
    </row>
    <row r="3513" spans="1:2" ht="18" customHeight="1">
      <c r="A3513" s="67"/>
      <c r="B3513" s="71"/>
    </row>
    <row r="3514" spans="1:2" ht="18" customHeight="1">
      <c r="A3514" s="67"/>
      <c r="B3514" s="71"/>
    </row>
    <row r="3515" spans="1:2" ht="18" customHeight="1">
      <c r="A3515" s="67"/>
      <c r="B3515" s="71"/>
    </row>
    <row r="3516" spans="1:2" ht="18" customHeight="1">
      <c r="A3516" s="67"/>
      <c r="B3516" s="71"/>
    </row>
    <row r="3517" spans="1:2" ht="18" customHeight="1">
      <c r="A3517" s="67"/>
      <c r="B3517" s="71"/>
    </row>
    <row r="3518" spans="1:2" ht="18" customHeight="1">
      <c r="A3518" s="67"/>
      <c r="B3518" s="71"/>
    </row>
    <row r="3519" spans="1:2" ht="18" customHeight="1">
      <c r="A3519" s="67"/>
      <c r="B3519" s="71"/>
    </row>
    <row r="3520" spans="1:2" ht="18" customHeight="1">
      <c r="A3520" s="67"/>
      <c r="B3520" s="71"/>
    </row>
    <row r="3521" spans="1:2" ht="18" customHeight="1">
      <c r="A3521" s="67"/>
      <c r="B3521" s="71"/>
    </row>
    <row r="3522" spans="1:2" ht="18" customHeight="1">
      <c r="A3522" s="67"/>
      <c r="B3522" s="71"/>
    </row>
    <row r="3523" spans="1:2" ht="18" customHeight="1">
      <c r="A3523" s="67"/>
      <c r="B3523" s="71"/>
    </row>
    <row r="3524" spans="1:2" ht="18" customHeight="1">
      <c r="A3524" s="67"/>
      <c r="B3524" s="71"/>
    </row>
    <row r="3525" spans="1:2" ht="18" customHeight="1">
      <c r="A3525" s="67"/>
      <c r="B3525" s="71"/>
    </row>
    <row r="3526" spans="1:2" ht="18" customHeight="1">
      <c r="A3526" s="67"/>
      <c r="B3526" s="71"/>
    </row>
    <row r="3527" spans="1:2" ht="18" customHeight="1">
      <c r="A3527" s="67"/>
      <c r="B3527" s="71"/>
    </row>
    <row r="3528" spans="1:2" ht="18" customHeight="1">
      <c r="A3528" s="67"/>
      <c r="B3528" s="71"/>
    </row>
    <row r="3529" spans="1:2" ht="18" customHeight="1">
      <c r="A3529" s="67"/>
      <c r="B3529" s="71"/>
    </row>
    <row r="3530" spans="1:2" ht="18" customHeight="1">
      <c r="A3530" s="67"/>
      <c r="B3530" s="71"/>
    </row>
    <row r="3531" spans="1:2" ht="18" customHeight="1">
      <c r="A3531" s="67"/>
      <c r="B3531" s="71"/>
    </row>
    <row r="3532" spans="1:2" ht="18" customHeight="1">
      <c r="A3532" s="67"/>
      <c r="B3532" s="71"/>
    </row>
    <row r="3533" spans="1:2" ht="18" customHeight="1">
      <c r="A3533" s="67"/>
      <c r="B3533" s="71"/>
    </row>
    <row r="3534" spans="1:2" ht="18" customHeight="1">
      <c r="A3534" s="67"/>
      <c r="B3534" s="71"/>
    </row>
    <row r="3535" spans="1:2" ht="18" customHeight="1">
      <c r="A3535" s="67"/>
      <c r="B3535" s="71"/>
    </row>
    <row r="3536" spans="1:2" ht="18" customHeight="1">
      <c r="A3536" s="67"/>
      <c r="B3536" s="71"/>
    </row>
    <row r="3537" spans="1:2" ht="18" customHeight="1">
      <c r="A3537" s="67"/>
      <c r="B3537" s="71"/>
    </row>
    <row r="3538" spans="1:2" ht="18" customHeight="1">
      <c r="A3538" s="67"/>
      <c r="B3538" s="71"/>
    </row>
    <row r="3539" spans="1:2" ht="18" customHeight="1">
      <c r="A3539" s="67"/>
      <c r="B3539" s="71"/>
    </row>
    <row r="3540" spans="1:2" ht="18" customHeight="1">
      <c r="A3540" s="67"/>
      <c r="B3540" s="71"/>
    </row>
    <row r="3541" spans="1:2" ht="18" customHeight="1">
      <c r="A3541" s="67"/>
      <c r="B3541" s="71"/>
    </row>
    <row r="3542" spans="1:2" ht="18" customHeight="1">
      <c r="A3542" s="67"/>
      <c r="B3542" s="71"/>
    </row>
    <row r="3543" spans="1:2" ht="18" customHeight="1">
      <c r="A3543" s="67"/>
      <c r="B3543" s="71"/>
    </row>
    <row r="3544" spans="1:2" ht="18" customHeight="1">
      <c r="A3544" s="67"/>
      <c r="B3544" s="71"/>
    </row>
    <row r="3545" spans="1:2" ht="18" customHeight="1">
      <c r="A3545" s="67"/>
      <c r="B3545" s="71"/>
    </row>
    <row r="3546" spans="1:2" ht="18" customHeight="1">
      <c r="A3546" s="67"/>
      <c r="B3546" s="71"/>
    </row>
    <row r="3547" spans="1:2" ht="18" customHeight="1">
      <c r="A3547" s="67"/>
      <c r="B3547" s="71"/>
    </row>
    <row r="3548" spans="1:2" ht="18" customHeight="1">
      <c r="A3548" s="67"/>
      <c r="B3548" s="71"/>
    </row>
    <row r="3549" spans="1:2" ht="18" customHeight="1">
      <c r="A3549" s="67"/>
      <c r="B3549" s="71"/>
    </row>
    <row r="3550" spans="1:2" ht="18" customHeight="1">
      <c r="A3550" s="67"/>
      <c r="B3550" s="71"/>
    </row>
    <row r="3551" spans="1:2" ht="18" customHeight="1">
      <c r="A3551" s="67"/>
      <c r="B3551" s="71"/>
    </row>
    <row r="3552" spans="1:2" ht="18" customHeight="1">
      <c r="A3552" s="67"/>
      <c r="B3552" s="71"/>
    </row>
    <row r="3553" spans="1:2" ht="18" customHeight="1">
      <c r="A3553" s="67"/>
      <c r="B3553" s="71"/>
    </row>
    <row r="3554" spans="1:2" ht="18" customHeight="1">
      <c r="A3554" s="67"/>
      <c r="B3554" s="71"/>
    </row>
    <row r="3555" spans="1:2" ht="18" customHeight="1">
      <c r="A3555" s="67"/>
      <c r="B3555" s="71"/>
    </row>
    <row r="3556" spans="1:2" ht="18" customHeight="1">
      <c r="A3556" s="67"/>
      <c r="B3556" s="71"/>
    </row>
    <row r="3557" spans="1:2" ht="18" customHeight="1">
      <c r="A3557" s="67"/>
      <c r="B3557" s="71"/>
    </row>
    <row r="3558" spans="1:2" ht="18" customHeight="1">
      <c r="A3558" s="67"/>
      <c r="B3558" s="71"/>
    </row>
    <row r="3559" spans="1:2" ht="18" customHeight="1">
      <c r="A3559" s="67"/>
      <c r="B3559" s="71"/>
    </row>
    <row r="3560" spans="1:2" ht="18" customHeight="1">
      <c r="A3560" s="67"/>
      <c r="B3560" s="71"/>
    </row>
    <row r="3561" spans="1:2" ht="18" customHeight="1">
      <c r="A3561" s="67"/>
      <c r="B3561" s="71"/>
    </row>
    <row r="3562" spans="1:2" ht="18" customHeight="1">
      <c r="A3562" s="67"/>
      <c r="B3562" s="71"/>
    </row>
    <row r="3563" spans="1:2" ht="18" customHeight="1">
      <c r="A3563" s="67"/>
      <c r="B3563" s="71"/>
    </row>
    <row r="3564" spans="1:2" ht="18" customHeight="1">
      <c r="A3564" s="67"/>
      <c r="B3564" s="71"/>
    </row>
    <row r="3565" spans="1:2" ht="18" customHeight="1">
      <c r="A3565" s="67"/>
      <c r="B3565" s="71"/>
    </row>
    <row r="3566" spans="1:2" ht="18" customHeight="1">
      <c r="A3566" s="67"/>
      <c r="B3566" s="71"/>
    </row>
    <row r="3567" spans="1:2" ht="18" customHeight="1">
      <c r="A3567" s="67"/>
      <c r="B3567" s="71"/>
    </row>
    <row r="3568" spans="1:2" ht="18" customHeight="1">
      <c r="A3568" s="67"/>
      <c r="B3568" s="71"/>
    </row>
    <row r="3569" spans="1:2" ht="18" customHeight="1">
      <c r="A3569" s="67"/>
      <c r="B3569" s="71"/>
    </row>
    <row r="3570" spans="1:2" ht="18" customHeight="1">
      <c r="A3570" s="67"/>
      <c r="B3570" s="71"/>
    </row>
    <row r="3571" spans="1:2" ht="18" customHeight="1">
      <c r="A3571" s="67"/>
      <c r="B3571" s="71"/>
    </row>
    <row r="3572" spans="1:2" ht="18" customHeight="1">
      <c r="A3572" s="67"/>
      <c r="B3572" s="71"/>
    </row>
    <row r="3573" spans="1:2" ht="18" customHeight="1">
      <c r="A3573" s="67"/>
      <c r="B3573" s="71"/>
    </row>
    <row r="3574" spans="1:2" ht="18" customHeight="1">
      <c r="A3574" s="67"/>
      <c r="B3574" s="71"/>
    </row>
    <row r="3575" spans="1:2" ht="18" customHeight="1">
      <c r="A3575" s="67"/>
      <c r="B3575" s="71"/>
    </row>
    <row r="3576" spans="1:2" ht="18" customHeight="1">
      <c r="A3576" s="67"/>
      <c r="B3576" s="71"/>
    </row>
    <row r="3577" spans="1:2" ht="18" customHeight="1">
      <c r="A3577" s="67"/>
      <c r="B3577" s="71"/>
    </row>
    <row r="3578" spans="1:2" ht="18" customHeight="1">
      <c r="A3578" s="67"/>
      <c r="B3578" s="71"/>
    </row>
    <row r="3579" spans="1:2" ht="18" customHeight="1">
      <c r="A3579" s="67"/>
      <c r="B3579" s="71"/>
    </row>
    <row r="3580" spans="1:2" ht="18" customHeight="1">
      <c r="A3580" s="67"/>
      <c r="B3580" s="71"/>
    </row>
    <row r="3581" spans="1:2" ht="18" customHeight="1">
      <c r="A3581" s="67"/>
      <c r="B3581" s="71"/>
    </row>
    <row r="3582" spans="1:2" ht="18" customHeight="1">
      <c r="A3582" s="67"/>
      <c r="B3582" s="71"/>
    </row>
    <row r="3583" spans="1:2" ht="18" customHeight="1">
      <c r="A3583" s="67"/>
      <c r="B3583" s="71"/>
    </row>
    <row r="3584" spans="1:2" ht="18" customHeight="1">
      <c r="A3584" s="67"/>
      <c r="B3584" s="71"/>
    </row>
    <row r="3585" spans="1:2" ht="18" customHeight="1">
      <c r="A3585" s="67"/>
      <c r="B3585" s="71"/>
    </row>
    <row r="3586" spans="1:2" ht="18" customHeight="1">
      <c r="A3586" s="67"/>
      <c r="B3586" s="71"/>
    </row>
    <row r="3587" spans="1:2" ht="18" customHeight="1">
      <c r="A3587" s="67"/>
      <c r="B3587" s="71"/>
    </row>
    <row r="3588" spans="1:2" ht="18" customHeight="1">
      <c r="A3588" s="67"/>
      <c r="B3588" s="71"/>
    </row>
    <row r="3589" spans="1:2" ht="18" customHeight="1">
      <c r="A3589" s="67"/>
      <c r="B3589" s="71"/>
    </row>
    <row r="3590" spans="1:2" ht="18" customHeight="1">
      <c r="A3590" s="67"/>
      <c r="B3590" s="71"/>
    </row>
    <row r="3591" spans="1:2" ht="18" customHeight="1">
      <c r="A3591" s="67"/>
      <c r="B3591" s="71"/>
    </row>
    <row r="3592" spans="1:2" ht="18" customHeight="1">
      <c r="A3592" s="67"/>
      <c r="B3592" s="71"/>
    </row>
    <row r="3593" spans="1:2" ht="18" customHeight="1">
      <c r="A3593" s="67"/>
      <c r="B3593" s="71"/>
    </row>
    <row r="3594" spans="1:2" ht="18" customHeight="1">
      <c r="A3594" s="67"/>
      <c r="B3594" s="71"/>
    </row>
    <row r="3595" spans="1:2" ht="18" customHeight="1">
      <c r="A3595" s="67"/>
      <c r="B3595" s="71"/>
    </row>
    <row r="3596" spans="1:2" ht="18" customHeight="1">
      <c r="A3596" s="67"/>
      <c r="B3596" s="71"/>
    </row>
    <row r="3597" spans="1:2" ht="18" customHeight="1">
      <c r="A3597" s="67"/>
      <c r="B3597" s="71"/>
    </row>
    <row r="3598" spans="1:2" ht="18" customHeight="1">
      <c r="A3598" s="67"/>
      <c r="B3598" s="71"/>
    </row>
    <row r="3599" spans="1:2" ht="18" customHeight="1">
      <c r="A3599" s="67"/>
      <c r="B3599" s="71"/>
    </row>
    <row r="3600" spans="1:2" ht="18" customHeight="1">
      <c r="A3600" s="67"/>
      <c r="B3600" s="71"/>
    </row>
    <row r="3601" spans="1:2" ht="18" customHeight="1">
      <c r="A3601" s="67"/>
      <c r="B3601" s="71"/>
    </row>
    <row r="3602" spans="1:2" ht="18" customHeight="1">
      <c r="A3602" s="67"/>
      <c r="B3602" s="71"/>
    </row>
    <row r="3603" spans="1:2" ht="18" customHeight="1">
      <c r="A3603" s="67"/>
      <c r="B3603" s="71"/>
    </row>
    <row r="3604" spans="1:2" ht="18" customHeight="1">
      <c r="A3604" s="67"/>
      <c r="B3604" s="71"/>
    </row>
    <row r="3605" spans="1:2" ht="18" customHeight="1">
      <c r="A3605" s="67"/>
      <c r="B3605" s="71"/>
    </row>
    <row r="3606" spans="1:2" ht="18" customHeight="1">
      <c r="A3606" s="67"/>
      <c r="B3606" s="71"/>
    </row>
    <row r="3607" spans="1:2" ht="18" customHeight="1">
      <c r="A3607" s="67"/>
      <c r="B3607" s="71"/>
    </row>
    <row r="3608" spans="1:2" ht="18" customHeight="1">
      <c r="A3608" s="67"/>
      <c r="B3608" s="71"/>
    </row>
    <row r="3609" spans="1:2" ht="18" customHeight="1">
      <c r="A3609" s="67"/>
      <c r="B3609" s="71"/>
    </row>
    <row r="3610" spans="1:2" ht="18" customHeight="1">
      <c r="A3610" s="67"/>
      <c r="B3610" s="71"/>
    </row>
    <row r="3611" spans="1:2" ht="18" customHeight="1">
      <c r="A3611" s="67"/>
      <c r="B3611" s="71"/>
    </row>
    <row r="3612" spans="1:2" ht="18" customHeight="1">
      <c r="A3612" s="67"/>
      <c r="B3612" s="71"/>
    </row>
    <row r="3613" spans="1:2" ht="18" customHeight="1">
      <c r="A3613" s="67"/>
      <c r="B3613" s="71"/>
    </row>
    <row r="3614" spans="1:2" ht="18" customHeight="1">
      <c r="A3614" s="67"/>
      <c r="B3614" s="71"/>
    </row>
    <row r="3615" spans="1:2" ht="18" customHeight="1">
      <c r="A3615" s="67"/>
      <c r="B3615" s="71"/>
    </row>
    <row r="3616" spans="1:2" ht="18" customHeight="1">
      <c r="A3616" s="67"/>
      <c r="B3616" s="71"/>
    </row>
    <row r="3617" spans="1:2" ht="18" customHeight="1">
      <c r="A3617" s="67"/>
      <c r="B3617" s="71"/>
    </row>
    <row r="3618" spans="1:2" ht="18" customHeight="1">
      <c r="A3618" s="67"/>
      <c r="B3618" s="71"/>
    </row>
    <row r="3619" spans="1:2" ht="18" customHeight="1">
      <c r="A3619" s="67"/>
      <c r="B3619" s="71"/>
    </row>
    <row r="3620" spans="1:2" ht="18" customHeight="1">
      <c r="A3620" s="67"/>
      <c r="B3620" s="71"/>
    </row>
    <row r="3621" spans="1:2" ht="18" customHeight="1">
      <c r="A3621" s="67"/>
      <c r="B3621" s="71"/>
    </row>
    <row r="3622" spans="1:2" ht="18" customHeight="1">
      <c r="A3622" s="67"/>
      <c r="B3622" s="71"/>
    </row>
    <row r="3623" spans="1:2" ht="18" customHeight="1">
      <c r="A3623" s="67"/>
      <c r="B3623" s="71"/>
    </row>
    <row r="3624" spans="1:2" ht="18" customHeight="1">
      <c r="A3624" s="67"/>
      <c r="B3624" s="71"/>
    </row>
    <row r="3625" spans="1:2" ht="18" customHeight="1">
      <c r="A3625" s="67"/>
      <c r="B3625" s="71"/>
    </row>
    <row r="3626" spans="1:2" ht="18" customHeight="1">
      <c r="A3626" s="67"/>
      <c r="B3626" s="71"/>
    </row>
    <row r="3627" spans="1:2" ht="18" customHeight="1">
      <c r="A3627" s="67"/>
      <c r="B3627" s="71"/>
    </row>
    <row r="3628" spans="1:2" ht="18" customHeight="1">
      <c r="A3628" s="67"/>
      <c r="B3628" s="71"/>
    </row>
    <row r="3629" spans="1:2" ht="18" customHeight="1">
      <c r="A3629" s="67"/>
      <c r="B3629" s="71"/>
    </row>
    <row r="3630" spans="1:2" ht="18" customHeight="1">
      <c r="A3630" s="67"/>
      <c r="B3630" s="71"/>
    </row>
    <row r="3631" spans="1:2" ht="18" customHeight="1">
      <c r="A3631" s="67"/>
      <c r="B3631" s="71"/>
    </row>
    <row r="3632" spans="1:2" ht="18" customHeight="1">
      <c r="A3632" s="67"/>
      <c r="B3632" s="71"/>
    </row>
    <row r="3633" spans="1:2" ht="18" customHeight="1">
      <c r="A3633" s="67"/>
      <c r="B3633" s="71"/>
    </row>
    <row r="3634" spans="1:2" ht="18" customHeight="1">
      <c r="A3634" s="67"/>
      <c r="B3634" s="71"/>
    </row>
    <row r="3635" spans="1:2" ht="18" customHeight="1">
      <c r="A3635" s="67"/>
      <c r="B3635" s="71"/>
    </row>
    <row r="3636" spans="1:2" ht="18" customHeight="1">
      <c r="A3636" s="67"/>
      <c r="B3636" s="71"/>
    </row>
    <row r="3637" spans="1:2" ht="18" customHeight="1">
      <c r="A3637" s="67"/>
      <c r="B3637" s="71"/>
    </row>
    <row r="3638" spans="1:2" ht="18" customHeight="1">
      <c r="A3638" s="67"/>
      <c r="B3638" s="71"/>
    </row>
    <row r="3639" spans="1:2" ht="18" customHeight="1">
      <c r="A3639" s="67"/>
      <c r="B3639" s="71"/>
    </row>
    <row r="3640" spans="1:2" ht="18" customHeight="1">
      <c r="A3640" s="67"/>
      <c r="B3640" s="71"/>
    </row>
    <row r="3641" spans="1:2" ht="18" customHeight="1">
      <c r="A3641" s="67"/>
      <c r="B3641" s="71"/>
    </row>
    <row r="3642" spans="1:2" ht="18" customHeight="1">
      <c r="A3642" s="67"/>
      <c r="B3642" s="71"/>
    </row>
    <row r="3643" spans="1:2" ht="18" customHeight="1">
      <c r="A3643" s="67"/>
      <c r="B3643" s="71"/>
    </row>
    <row r="3644" spans="1:2" ht="18" customHeight="1">
      <c r="A3644" s="67"/>
      <c r="B3644" s="71"/>
    </row>
    <row r="3645" spans="1:2" ht="18" customHeight="1">
      <c r="A3645" s="67"/>
      <c r="B3645" s="71"/>
    </row>
    <row r="3646" spans="1:2" ht="18" customHeight="1">
      <c r="A3646" s="67"/>
      <c r="B3646" s="71"/>
    </row>
    <row r="3647" spans="1:2" ht="18" customHeight="1">
      <c r="A3647" s="67"/>
      <c r="B3647" s="71"/>
    </row>
    <row r="3648" spans="1:2" ht="18" customHeight="1">
      <c r="A3648" s="67"/>
      <c r="B3648" s="71"/>
    </row>
    <row r="3649" spans="1:2" ht="18" customHeight="1">
      <c r="A3649" s="67"/>
      <c r="B3649" s="71"/>
    </row>
    <row r="3650" spans="1:2" ht="18" customHeight="1">
      <c r="A3650" s="67"/>
      <c r="B3650" s="71"/>
    </row>
    <row r="3651" spans="1:2" ht="18" customHeight="1">
      <c r="A3651" s="67"/>
      <c r="B3651" s="71"/>
    </row>
    <row r="3652" spans="1:2" ht="18" customHeight="1">
      <c r="A3652" s="67"/>
      <c r="B3652" s="71"/>
    </row>
    <row r="3653" spans="1:2" ht="18" customHeight="1">
      <c r="A3653" s="67"/>
      <c r="B3653" s="71"/>
    </row>
    <row r="3654" spans="1:2" ht="18" customHeight="1">
      <c r="A3654" s="67"/>
      <c r="B3654" s="71"/>
    </row>
    <row r="3655" spans="1:2" ht="18" customHeight="1">
      <c r="A3655" s="67"/>
      <c r="B3655" s="71"/>
    </row>
    <row r="3656" spans="1:2" ht="18" customHeight="1">
      <c r="A3656" s="67"/>
      <c r="B3656" s="71"/>
    </row>
    <row r="3657" spans="1:2" ht="18" customHeight="1">
      <c r="A3657" s="67"/>
      <c r="B3657" s="71"/>
    </row>
    <row r="3658" spans="1:2" ht="18" customHeight="1">
      <c r="A3658" s="67"/>
      <c r="B3658" s="71"/>
    </row>
    <row r="3659" spans="1:2" ht="18" customHeight="1">
      <c r="A3659" s="67"/>
      <c r="B3659" s="71"/>
    </row>
    <row r="3660" spans="1:2" ht="18" customHeight="1">
      <c r="A3660" s="67"/>
      <c r="B3660" s="71"/>
    </row>
    <row r="3661" spans="1:2" ht="18" customHeight="1">
      <c r="A3661" s="67"/>
      <c r="B3661" s="71"/>
    </row>
    <row r="3662" spans="1:2" ht="18" customHeight="1">
      <c r="A3662" s="67"/>
      <c r="B3662" s="71"/>
    </row>
    <row r="3663" spans="1:2" ht="18" customHeight="1">
      <c r="A3663" s="67"/>
      <c r="B3663" s="71"/>
    </row>
    <row r="3664" spans="1:2" ht="18" customHeight="1">
      <c r="A3664" s="67"/>
      <c r="B3664" s="71"/>
    </row>
    <row r="3665" spans="1:2" ht="18" customHeight="1">
      <c r="A3665" s="67"/>
      <c r="B3665" s="71"/>
    </row>
    <row r="3666" spans="1:2" ht="18" customHeight="1">
      <c r="A3666" s="67"/>
      <c r="B3666" s="71"/>
    </row>
    <row r="3667" spans="1:2" ht="18" customHeight="1">
      <c r="A3667" s="67"/>
      <c r="B3667" s="71"/>
    </row>
    <row r="3668" spans="1:2" ht="18" customHeight="1">
      <c r="A3668" s="67"/>
      <c r="B3668" s="71"/>
    </row>
    <row r="3669" spans="1:2" ht="18" customHeight="1">
      <c r="A3669" s="67"/>
      <c r="B3669" s="71"/>
    </row>
    <row r="3670" spans="1:2" ht="18" customHeight="1">
      <c r="A3670" s="67"/>
      <c r="B3670" s="71"/>
    </row>
    <row r="3671" spans="1:2" ht="18" customHeight="1">
      <c r="A3671" s="67"/>
      <c r="B3671" s="71"/>
    </row>
    <row r="3672" spans="1:2" ht="18" customHeight="1">
      <c r="A3672" s="67"/>
      <c r="B3672" s="71"/>
    </row>
    <row r="3673" spans="1:2" ht="18" customHeight="1">
      <c r="A3673" s="67"/>
      <c r="B3673" s="71"/>
    </row>
    <row r="3674" spans="1:2" ht="18" customHeight="1">
      <c r="A3674" s="67"/>
      <c r="B3674" s="71"/>
    </row>
    <row r="3675" spans="1:2" ht="18" customHeight="1">
      <c r="A3675" s="67"/>
      <c r="B3675" s="71"/>
    </row>
    <row r="3676" spans="1:2" ht="18" customHeight="1">
      <c r="A3676" s="67"/>
      <c r="B3676" s="71"/>
    </row>
    <row r="3677" spans="1:2" ht="18" customHeight="1">
      <c r="A3677" s="67"/>
      <c r="B3677" s="71"/>
    </row>
    <row r="3678" spans="1:2" ht="18" customHeight="1">
      <c r="A3678" s="67"/>
      <c r="B3678" s="71"/>
    </row>
    <row r="3679" spans="1:2" ht="18" customHeight="1">
      <c r="A3679" s="67"/>
      <c r="B3679" s="71"/>
    </row>
    <row r="3680" spans="1:2" ht="18" customHeight="1">
      <c r="A3680" s="67"/>
      <c r="B3680" s="71"/>
    </row>
    <row r="3681" spans="1:2" ht="18" customHeight="1">
      <c r="A3681" s="67"/>
      <c r="B3681" s="71"/>
    </row>
    <row r="3682" spans="1:2" ht="18" customHeight="1">
      <c r="A3682" s="67"/>
      <c r="B3682" s="71"/>
    </row>
    <row r="3683" spans="1:2" ht="18" customHeight="1">
      <c r="A3683" s="67"/>
      <c r="B3683" s="71"/>
    </row>
    <row r="3684" spans="1:2" ht="18" customHeight="1">
      <c r="A3684" s="67"/>
      <c r="B3684" s="71"/>
    </row>
    <row r="3685" spans="1:2" ht="18" customHeight="1">
      <c r="A3685" s="67"/>
      <c r="B3685" s="71"/>
    </row>
    <row r="3686" spans="1:2" ht="18" customHeight="1">
      <c r="A3686" s="67"/>
      <c r="B3686" s="71"/>
    </row>
    <row r="3687" spans="1:2" ht="18" customHeight="1">
      <c r="A3687" s="67"/>
      <c r="B3687" s="71"/>
    </row>
    <row r="3688" spans="1:2" ht="18" customHeight="1">
      <c r="A3688" s="67"/>
      <c r="B3688" s="71"/>
    </row>
    <row r="3689" spans="1:2" ht="18" customHeight="1">
      <c r="A3689" s="67"/>
      <c r="B3689" s="71"/>
    </row>
    <row r="3690" spans="1:2" ht="18" customHeight="1">
      <c r="A3690" s="67"/>
      <c r="B3690" s="71"/>
    </row>
    <row r="3691" spans="1:2" ht="18" customHeight="1">
      <c r="A3691" s="67"/>
      <c r="B3691" s="71"/>
    </row>
    <row r="3692" spans="1:2" ht="18" customHeight="1">
      <c r="A3692" s="67"/>
      <c r="B3692" s="71"/>
    </row>
    <row r="3693" spans="1:2" ht="18" customHeight="1">
      <c r="A3693" s="67"/>
      <c r="B3693" s="71"/>
    </row>
    <row r="3694" spans="1:2" ht="18" customHeight="1">
      <c r="A3694" s="67"/>
      <c r="B3694" s="71"/>
    </row>
    <row r="3695" spans="1:2" ht="18" customHeight="1">
      <c r="A3695" s="67"/>
      <c r="B3695" s="71"/>
    </row>
    <row r="3696" spans="1:2" ht="18" customHeight="1">
      <c r="A3696" s="67"/>
      <c r="B3696" s="71"/>
    </row>
    <row r="3697" spans="1:2" ht="18" customHeight="1">
      <c r="A3697" s="67"/>
      <c r="B3697" s="71"/>
    </row>
    <row r="3698" spans="1:2" ht="18" customHeight="1">
      <c r="A3698" s="67"/>
      <c r="B3698" s="71"/>
    </row>
    <row r="3699" spans="1:2" ht="18" customHeight="1">
      <c r="A3699" s="67"/>
      <c r="B3699" s="71"/>
    </row>
    <row r="3700" spans="1:2" ht="18" customHeight="1">
      <c r="A3700" s="67"/>
      <c r="B3700" s="71"/>
    </row>
    <row r="3701" spans="1:2" ht="18" customHeight="1">
      <c r="A3701" s="67"/>
      <c r="B3701" s="71"/>
    </row>
    <row r="3702" spans="1:2" ht="18" customHeight="1">
      <c r="A3702" s="67"/>
      <c r="B3702" s="71"/>
    </row>
    <row r="3703" spans="1:2" ht="18" customHeight="1">
      <c r="A3703" s="67"/>
      <c r="B3703" s="71"/>
    </row>
    <row r="3704" spans="1:2" ht="18" customHeight="1">
      <c r="A3704" s="67"/>
      <c r="B3704" s="71"/>
    </row>
    <row r="3705" spans="1:2" ht="18" customHeight="1">
      <c r="A3705" s="67"/>
      <c r="B3705" s="71"/>
    </row>
    <row r="3706" spans="1:2" ht="18" customHeight="1">
      <c r="A3706" s="67"/>
      <c r="B3706" s="71"/>
    </row>
    <row r="3707" spans="1:2" ht="18" customHeight="1">
      <c r="A3707" s="67"/>
      <c r="B3707" s="71"/>
    </row>
    <row r="3708" spans="1:2" ht="18" customHeight="1">
      <c r="A3708" s="67"/>
      <c r="B3708" s="71"/>
    </row>
    <row r="3709" spans="1:2" ht="18" customHeight="1">
      <c r="A3709" s="67"/>
      <c r="B3709" s="71"/>
    </row>
    <row r="3710" spans="1:2" ht="18" customHeight="1">
      <c r="A3710" s="67"/>
      <c r="B3710" s="71"/>
    </row>
    <row r="3711" spans="1:2" ht="18" customHeight="1">
      <c r="A3711" s="67"/>
      <c r="B3711" s="71"/>
    </row>
    <row r="3712" spans="1:2" ht="18" customHeight="1">
      <c r="A3712" s="67"/>
      <c r="B3712" s="71"/>
    </row>
    <row r="3713" spans="1:2" ht="18" customHeight="1">
      <c r="A3713" s="67"/>
      <c r="B3713" s="71"/>
    </row>
    <row r="3714" spans="1:2" ht="18" customHeight="1">
      <c r="A3714" s="67"/>
      <c r="B3714" s="71"/>
    </row>
    <row r="3715" spans="1:2" ht="18" customHeight="1">
      <c r="A3715" s="67"/>
      <c r="B3715" s="71"/>
    </row>
    <row r="3716" spans="1:2" ht="18" customHeight="1">
      <c r="A3716" s="67"/>
      <c r="B3716" s="71"/>
    </row>
    <row r="3717" spans="1:2" ht="18" customHeight="1">
      <c r="A3717" s="67"/>
      <c r="B3717" s="71"/>
    </row>
    <row r="3718" spans="1:2" ht="18" customHeight="1">
      <c r="A3718" s="67"/>
      <c r="B3718" s="71"/>
    </row>
    <row r="3719" spans="1:2" ht="18" customHeight="1">
      <c r="A3719" s="67"/>
      <c r="B3719" s="71"/>
    </row>
    <row r="3720" spans="1:2" ht="18" customHeight="1">
      <c r="A3720" s="67"/>
      <c r="B3720" s="71"/>
    </row>
    <row r="3721" spans="1:2" ht="18" customHeight="1">
      <c r="A3721" s="67"/>
      <c r="B3721" s="71"/>
    </row>
    <row r="3722" spans="1:2" ht="18" customHeight="1">
      <c r="A3722" s="67"/>
      <c r="B3722" s="71"/>
    </row>
    <row r="3723" spans="1:2" ht="18" customHeight="1">
      <c r="A3723" s="67"/>
      <c r="B3723" s="71"/>
    </row>
    <row r="3724" spans="1:2" ht="18" customHeight="1">
      <c r="A3724" s="67"/>
      <c r="B3724" s="71"/>
    </row>
    <row r="3725" spans="1:2" ht="18" customHeight="1">
      <c r="A3725" s="67"/>
      <c r="B3725" s="71"/>
    </row>
    <row r="3726" spans="1:2" ht="18" customHeight="1">
      <c r="A3726" s="67"/>
      <c r="B3726" s="71"/>
    </row>
    <row r="3727" spans="1:2" ht="18" customHeight="1">
      <c r="A3727" s="67"/>
      <c r="B3727" s="71"/>
    </row>
    <row r="3728" spans="1:2" ht="18" customHeight="1">
      <c r="A3728" s="67"/>
      <c r="B3728" s="71"/>
    </row>
    <row r="3729" spans="1:2" ht="18" customHeight="1">
      <c r="A3729" s="67"/>
      <c r="B3729" s="71"/>
    </row>
    <row r="3730" spans="1:2" ht="18" customHeight="1">
      <c r="A3730" s="67"/>
      <c r="B3730" s="71"/>
    </row>
    <row r="3731" spans="1:2" ht="18" customHeight="1">
      <c r="A3731" s="67"/>
      <c r="B3731" s="71"/>
    </row>
    <row r="3732" spans="1:2" ht="18" customHeight="1">
      <c r="A3732" s="67"/>
      <c r="B3732" s="71"/>
    </row>
    <row r="3733" spans="1:2" ht="18" customHeight="1">
      <c r="A3733" s="67"/>
      <c r="B3733" s="71"/>
    </row>
    <row r="3734" spans="1:2" ht="18" customHeight="1">
      <c r="A3734" s="67"/>
      <c r="B3734" s="71"/>
    </row>
    <row r="3735" spans="1:2" ht="18" customHeight="1">
      <c r="A3735" s="67"/>
      <c r="B3735" s="71"/>
    </row>
    <row r="3736" spans="1:2" ht="18" customHeight="1">
      <c r="A3736" s="67"/>
      <c r="B3736" s="71"/>
    </row>
    <row r="3737" spans="1:2" ht="18" customHeight="1">
      <c r="A3737" s="67"/>
      <c r="B3737" s="71"/>
    </row>
    <row r="3738" spans="1:2" ht="18" customHeight="1">
      <c r="A3738" s="67"/>
      <c r="B3738" s="71"/>
    </row>
    <row r="3739" spans="1:2" ht="18" customHeight="1">
      <c r="A3739" s="67"/>
      <c r="B3739" s="71"/>
    </row>
    <row r="3740" spans="1:2" ht="18" customHeight="1">
      <c r="A3740" s="67"/>
      <c r="B3740" s="71"/>
    </row>
    <row r="3741" spans="1:2" ht="18" customHeight="1">
      <c r="A3741" s="67"/>
      <c r="B3741" s="71"/>
    </row>
    <row r="3742" spans="1:2" ht="18" customHeight="1">
      <c r="A3742" s="67"/>
      <c r="B3742" s="71"/>
    </row>
    <row r="3743" spans="1:2" ht="18" customHeight="1">
      <c r="A3743" s="67"/>
      <c r="B3743" s="71"/>
    </row>
    <row r="3744" spans="1:2" ht="18" customHeight="1">
      <c r="A3744" s="67"/>
      <c r="B3744" s="71"/>
    </row>
    <row r="3745" spans="1:2" ht="18" customHeight="1">
      <c r="A3745" s="67"/>
      <c r="B3745" s="71"/>
    </row>
    <row r="3746" spans="1:2" ht="18" customHeight="1">
      <c r="A3746" s="67"/>
      <c r="B3746" s="71"/>
    </row>
    <row r="3747" spans="1:2" ht="18" customHeight="1">
      <c r="A3747" s="67"/>
      <c r="B3747" s="71"/>
    </row>
    <row r="3748" spans="1:2" ht="18" customHeight="1">
      <c r="A3748" s="67"/>
      <c r="B3748" s="71"/>
    </row>
    <row r="3749" spans="1:2" ht="18" customHeight="1">
      <c r="A3749" s="67"/>
      <c r="B3749" s="71"/>
    </row>
    <row r="3750" spans="1:2" ht="18" customHeight="1">
      <c r="A3750" s="67"/>
      <c r="B3750" s="71"/>
    </row>
    <row r="3751" spans="1:2" ht="18" customHeight="1">
      <c r="A3751" s="67"/>
      <c r="B3751" s="71"/>
    </row>
    <row r="3752" spans="1:2" ht="18" customHeight="1">
      <c r="A3752" s="67"/>
      <c r="B3752" s="71"/>
    </row>
    <row r="3753" spans="1:2" ht="18" customHeight="1">
      <c r="A3753" s="67"/>
      <c r="B3753" s="71"/>
    </row>
    <row r="3754" spans="1:2" ht="18" customHeight="1">
      <c r="A3754" s="67"/>
      <c r="B3754" s="71"/>
    </row>
    <row r="3755" spans="1:2" ht="18" customHeight="1">
      <c r="A3755" s="67"/>
      <c r="B3755" s="71"/>
    </row>
    <row r="3756" spans="1:2" ht="18" customHeight="1">
      <c r="A3756" s="67"/>
      <c r="B3756" s="71"/>
    </row>
    <row r="3757" spans="1:2" ht="18" customHeight="1">
      <c r="A3757" s="67"/>
      <c r="B3757" s="71"/>
    </row>
    <row r="3758" spans="1:2" ht="18" customHeight="1">
      <c r="A3758" s="67"/>
      <c r="B3758" s="71"/>
    </row>
    <row r="3759" spans="1:2" ht="18" customHeight="1">
      <c r="A3759" s="67"/>
      <c r="B3759" s="71"/>
    </row>
    <row r="3760" spans="1:2" ht="18" customHeight="1">
      <c r="A3760" s="67"/>
      <c r="B3760" s="71"/>
    </row>
    <row r="3761" spans="1:2" ht="18" customHeight="1">
      <c r="A3761" s="67"/>
      <c r="B3761" s="71"/>
    </row>
    <row r="3762" spans="1:2" ht="18" customHeight="1">
      <c r="A3762" s="67"/>
      <c r="B3762" s="71"/>
    </row>
    <row r="3763" spans="1:2" ht="18" customHeight="1">
      <c r="A3763" s="67"/>
      <c r="B3763" s="71"/>
    </row>
    <row r="3764" spans="1:2" ht="18" customHeight="1">
      <c r="A3764" s="67"/>
      <c r="B3764" s="71"/>
    </row>
    <row r="3765" spans="1:2" ht="18" customHeight="1">
      <c r="A3765" s="67"/>
      <c r="B3765" s="71"/>
    </row>
    <row r="3766" spans="1:2" ht="18" customHeight="1">
      <c r="A3766" s="67"/>
      <c r="B3766" s="71"/>
    </row>
    <row r="3767" spans="1:2" ht="18" customHeight="1">
      <c r="A3767" s="67"/>
      <c r="B3767" s="71"/>
    </row>
    <row r="3768" spans="1:2" ht="18" customHeight="1">
      <c r="A3768" s="67"/>
      <c r="B3768" s="71"/>
    </row>
    <row r="3769" spans="1:2" ht="18" customHeight="1">
      <c r="A3769" s="67"/>
      <c r="B3769" s="71"/>
    </row>
    <row r="3770" spans="1:2" ht="18" customHeight="1">
      <c r="A3770" s="67"/>
      <c r="B3770" s="71"/>
    </row>
    <row r="3771" spans="1:2" ht="18" customHeight="1">
      <c r="A3771" s="67"/>
      <c r="B3771" s="71"/>
    </row>
    <row r="3772" spans="1:2" ht="18" customHeight="1">
      <c r="A3772" s="67"/>
      <c r="B3772" s="71"/>
    </row>
    <row r="3773" spans="1:2" ht="18" customHeight="1">
      <c r="A3773" s="67"/>
      <c r="B3773" s="71"/>
    </row>
    <row r="3774" spans="1:2" ht="18" customHeight="1">
      <c r="A3774" s="67"/>
      <c r="B3774" s="71"/>
    </row>
    <row r="3775" spans="1:2" ht="18" customHeight="1">
      <c r="A3775" s="67"/>
      <c r="B3775" s="71"/>
    </row>
    <row r="3776" spans="1:2" ht="18" customHeight="1">
      <c r="A3776" s="67"/>
      <c r="B3776" s="71"/>
    </row>
    <row r="3777" spans="1:2" ht="18" customHeight="1">
      <c r="A3777" s="67"/>
      <c r="B3777" s="71"/>
    </row>
    <row r="3778" spans="1:2" ht="18" customHeight="1">
      <c r="A3778" s="67"/>
      <c r="B3778" s="71"/>
    </row>
    <row r="3779" spans="1:2" ht="18" customHeight="1">
      <c r="A3779" s="67"/>
      <c r="B3779" s="71"/>
    </row>
    <row r="3780" spans="1:2" ht="18" customHeight="1">
      <c r="A3780" s="67"/>
      <c r="B3780" s="71"/>
    </row>
    <row r="3781" spans="1:2" ht="18" customHeight="1">
      <c r="A3781" s="67"/>
      <c r="B3781" s="71"/>
    </row>
    <row r="3782" spans="1:2" ht="18" customHeight="1">
      <c r="A3782" s="67"/>
      <c r="B3782" s="71"/>
    </row>
    <row r="3783" spans="1:2" ht="18" customHeight="1">
      <c r="A3783" s="67"/>
      <c r="B3783" s="71"/>
    </row>
    <row r="3784" spans="1:2" ht="18" customHeight="1">
      <c r="A3784" s="67"/>
      <c r="B3784" s="71"/>
    </row>
    <row r="3785" spans="1:2" ht="18" customHeight="1">
      <c r="A3785" s="67"/>
      <c r="B3785" s="71"/>
    </row>
    <row r="3786" spans="1:2" ht="18" customHeight="1">
      <c r="A3786" s="67"/>
      <c r="B3786" s="71"/>
    </row>
    <row r="3787" spans="1:2" ht="18" customHeight="1">
      <c r="A3787" s="67"/>
      <c r="B3787" s="71"/>
    </row>
    <row r="3788" spans="1:2" ht="18" customHeight="1">
      <c r="A3788" s="67"/>
      <c r="B3788" s="71"/>
    </row>
    <row r="3789" spans="1:2" ht="18" customHeight="1">
      <c r="A3789" s="67"/>
      <c r="B3789" s="71"/>
    </row>
    <row r="3790" spans="1:2" ht="18" customHeight="1">
      <c r="A3790" s="67"/>
      <c r="B3790" s="71"/>
    </row>
    <row r="3791" spans="1:2" ht="18" customHeight="1">
      <c r="A3791" s="67"/>
      <c r="B3791" s="71"/>
    </row>
    <row r="3792" spans="1:2" ht="18" customHeight="1">
      <c r="A3792" s="67"/>
      <c r="B3792" s="71"/>
    </row>
    <row r="3793" spans="1:2" ht="18" customHeight="1">
      <c r="A3793" s="67"/>
      <c r="B3793" s="71"/>
    </row>
    <row r="3794" spans="1:2" ht="18" customHeight="1">
      <c r="A3794" s="67"/>
      <c r="B3794" s="71"/>
    </row>
    <row r="3795" spans="1:2" ht="18" customHeight="1">
      <c r="A3795" s="67"/>
      <c r="B3795" s="71"/>
    </row>
    <row r="3796" spans="1:2" ht="18" customHeight="1">
      <c r="A3796" s="67"/>
      <c r="B3796" s="71"/>
    </row>
    <row r="3797" spans="1:2" ht="18" customHeight="1">
      <c r="A3797" s="67"/>
      <c r="B3797" s="71"/>
    </row>
    <row r="3798" spans="1:2" ht="18" customHeight="1">
      <c r="A3798" s="67"/>
      <c r="B3798" s="71"/>
    </row>
    <row r="3799" spans="1:2" ht="18" customHeight="1">
      <c r="A3799" s="67"/>
      <c r="B3799" s="71"/>
    </row>
    <row r="3800" spans="1:2" ht="18" customHeight="1">
      <c r="A3800" s="67"/>
      <c r="B3800" s="71"/>
    </row>
    <row r="3801" spans="1:2" ht="18" customHeight="1">
      <c r="A3801" s="67"/>
      <c r="B3801" s="71"/>
    </row>
    <row r="3802" spans="1:2" ht="18" customHeight="1">
      <c r="A3802" s="67"/>
      <c r="B3802" s="71"/>
    </row>
    <row r="3803" spans="1:2" ht="18" customHeight="1">
      <c r="A3803" s="67"/>
      <c r="B3803" s="71"/>
    </row>
    <row r="3804" spans="1:2" ht="18" customHeight="1">
      <c r="A3804" s="67"/>
      <c r="B3804" s="71"/>
    </row>
    <row r="3805" spans="1:2" ht="18" customHeight="1">
      <c r="A3805" s="67"/>
      <c r="B3805" s="71"/>
    </row>
    <row r="3806" spans="1:2" ht="18" customHeight="1">
      <c r="A3806" s="67"/>
      <c r="B3806" s="71"/>
    </row>
    <row r="3807" spans="1:2" ht="18" customHeight="1">
      <c r="A3807" s="67"/>
      <c r="B3807" s="71"/>
    </row>
    <row r="3808" spans="1:2" ht="18" customHeight="1">
      <c r="A3808" s="67"/>
      <c r="B3808" s="71"/>
    </row>
    <row r="3809" spans="1:2" ht="18" customHeight="1">
      <c r="A3809" s="67"/>
      <c r="B3809" s="71"/>
    </row>
    <row r="3810" spans="1:2" ht="18" customHeight="1">
      <c r="A3810" s="67"/>
      <c r="B3810" s="71"/>
    </row>
    <row r="3811" spans="1:2" ht="18" customHeight="1">
      <c r="A3811" s="67"/>
      <c r="B3811" s="71"/>
    </row>
    <row r="3812" spans="1:2" ht="18" customHeight="1">
      <c r="A3812" s="67"/>
      <c r="B3812" s="71"/>
    </row>
    <row r="3813" spans="1:2" ht="18" customHeight="1">
      <c r="A3813" s="67"/>
      <c r="B3813" s="71"/>
    </row>
    <row r="3814" spans="1:2" ht="18" customHeight="1">
      <c r="A3814" s="67"/>
      <c r="B3814" s="71"/>
    </row>
    <row r="3815" spans="1:2" ht="18" customHeight="1">
      <c r="A3815" s="67"/>
      <c r="B3815" s="71"/>
    </row>
    <row r="3816" spans="1:2" ht="18" customHeight="1">
      <c r="A3816" s="67"/>
      <c r="B3816" s="71"/>
    </row>
    <row r="3817" spans="1:2" ht="18" customHeight="1">
      <c r="A3817" s="67"/>
      <c r="B3817" s="71"/>
    </row>
    <row r="3818" spans="1:2" ht="18" customHeight="1">
      <c r="A3818" s="67"/>
      <c r="B3818" s="71"/>
    </row>
    <row r="3819" spans="1:2" ht="18" customHeight="1">
      <c r="A3819" s="67"/>
      <c r="B3819" s="71"/>
    </row>
    <row r="3820" spans="1:2" ht="18" customHeight="1">
      <c r="A3820" s="67"/>
      <c r="B3820" s="71"/>
    </row>
    <row r="3821" spans="1:2" ht="18" customHeight="1">
      <c r="A3821" s="67"/>
      <c r="B3821" s="71"/>
    </row>
    <row r="3822" spans="1:2" ht="18" customHeight="1">
      <c r="A3822" s="67"/>
      <c r="B3822" s="71"/>
    </row>
    <row r="3823" spans="1:2" ht="18" customHeight="1">
      <c r="A3823" s="67"/>
      <c r="B3823" s="71"/>
    </row>
    <row r="3824" spans="1:2" ht="18" customHeight="1">
      <c r="A3824" s="67"/>
      <c r="B3824" s="71"/>
    </row>
    <row r="3825" spans="1:2" ht="18" customHeight="1">
      <c r="A3825" s="67"/>
      <c r="B3825" s="71"/>
    </row>
    <row r="3826" spans="1:2" ht="18" customHeight="1">
      <c r="A3826" s="67"/>
      <c r="B3826" s="71"/>
    </row>
    <row r="3827" spans="1:2" ht="18" customHeight="1">
      <c r="A3827" s="67"/>
      <c r="B3827" s="71"/>
    </row>
    <row r="3828" spans="1:2" ht="18" customHeight="1">
      <c r="A3828" s="67"/>
      <c r="B3828" s="71"/>
    </row>
    <row r="3829" spans="1:2" ht="18" customHeight="1">
      <c r="A3829" s="67"/>
      <c r="B3829" s="71"/>
    </row>
    <row r="3830" spans="1:2" ht="18" customHeight="1">
      <c r="A3830" s="67"/>
      <c r="B3830" s="71"/>
    </row>
    <row r="3831" spans="1:2" ht="18" customHeight="1">
      <c r="A3831" s="67"/>
      <c r="B3831" s="71"/>
    </row>
    <row r="3832" spans="1:2" ht="18" customHeight="1">
      <c r="A3832" s="67"/>
      <c r="B3832" s="71"/>
    </row>
    <row r="3833" spans="1:2" ht="18" customHeight="1">
      <c r="A3833" s="67"/>
      <c r="B3833" s="71"/>
    </row>
    <row r="3834" spans="1:2" ht="18" customHeight="1">
      <c r="A3834" s="67"/>
      <c r="B3834" s="71"/>
    </row>
    <row r="3835" spans="1:2" ht="18" customHeight="1">
      <c r="A3835" s="67"/>
      <c r="B3835" s="71"/>
    </row>
    <row r="3836" spans="1:2" ht="18" customHeight="1">
      <c r="A3836" s="67"/>
      <c r="B3836" s="71"/>
    </row>
    <row r="3837" spans="1:2" ht="18" customHeight="1">
      <c r="A3837" s="67"/>
      <c r="B3837" s="71"/>
    </row>
    <row r="3838" spans="1:2" ht="18" customHeight="1">
      <c r="A3838" s="67"/>
      <c r="B3838" s="71"/>
    </row>
    <row r="3839" spans="1:2" ht="18" customHeight="1">
      <c r="A3839" s="67"/>
      <c r="B3839" s="71"/>
    </row>
    <row r="3840" spans="1:2" ht="18" customHeight="1">
      <c r="A3840" s="67"/>
      <c r="B3840" s="71"/>
    </row>
    <row r="3841" spans="1:2" ht="18" customHeight="1">
      <c r="A3841" s="67"/>
      <c r="B3841" s="71"/>
    </row>
    <row r="3842" spans="1:2" ht="18" customHeight="1">
      <c r="A3842" s="67"/>
      <c r="B3842" s="71"/>
    </row>
    <row r="3843" spans="1:2" ht="18" customHeight="1">
      <c r="A3843" s="67"/>
      <c r="B3843" s="71"/>
    </row>
    <row r="3844" spans="1:2" ht="18" customHeight="1">
      <c r="A3844" s="67"/>
      <c r="B3844" s="71"/>
    </row>
    <row r="3845" spans="1:2" ht="18" customHeight="1">
      <c r="A3845" s="67"/>
      <c r="B3845" s="71"/>
    </row>
    <row r="3846" spans="1:2" ht="18" customHeight="1">
      <c r="A3846" s="67"/>
      <c r="B3846" s="71"/>
    </row>
    <row r="3847" spans="1:2" ht="18" customHeight="1">
      <c r="A3847" s="67"/>
      <c r="B3847" s="71"/>
    </row>
    <row r="3848" spans="1:2" ht="18" customHeight="1">
      <c r="A3848" s="67"/>
      <c r="B3848" s="71"/>
    </row>
    <row r="3849" spans="1:2" ht="18" customHeight="1">
      <c r="A3849" s="67"/>
      <c r="B3849" s="71"/>
    </row>
    <row r="3850" spans="1:2" ht="18" customHeight="1">
      <c r="A3850" s="67"/>
      <c r="B3850" s="71"/>
    </row>
    <row r="3851" spans="1:2" ht="18" customHeight="1">
      <c r="A3851" s="67"/>
      <c r="B3851" s="71"/>
    </row>
    <row r="3852" spans="1:2" ht="18" customHeight="1">
      <c r="A3852" s="67"/>
      <c r="B3852" s="71"/>
    </row>
    <row r="3853" spans="1:2" ht="18" customHeight="1">
      <c r="A3853" s="67"/>
      <c r="B3853" s="71"/>
    </row>
    <row r="3854" spans="1:2" ht="18" customHeight="1">
      <c r="A3854" s="67"/>
      <c r="B3854" s="71"/>
    </row>
    <row r="3855" spans="1:2" ht="18" customHeight="1">
      <c r="A3855" s="67"/>
      <c r="B3855" s="71"/>
    </row>
    <row r="3856" spans="1:2" ht="18" customHeight="1">
      <c r="A3856" s="67"/>
      <c r="B3856" s="71"/>
    </row>
    <row r="3857" spans="1:2" ht="18" customHeight="1">
      <c r="A3857" s="67"/>
      <c r="B3857" s="71"/>
    </row>
    <row r="3858" spans="1:2" ht="18" customHeight="1">
      <c r="A3858" s="67"/>
      <c r="B3858" s="71"/>
    </row>
    <row r="3859" spans="1:2" ht="18" customHeight="1">
      <c r="A3859" s="67"/>
      <c r="B3859" s="71"/>
    </row>
    <row r="3860" spans="1:2" ht="18" customHeight="1">
      <c r="A3860" s="67"/>
      <c r="B3860" s="71"/>
    </row>
    <row r="3861" spans="1:2" ht="18" customHeight="1">
      <c r="A3861" s="67"/>
      <c r="B3861" s="71"/>
    </row>
    <row r="3862" spans="1:2" ht="18" customHeight="1">
      <c r="A3862" s="67"/>
      <c r="B3862" s="71"/>
    </row>
    <row r="3863" spans="1:2" ht="18" customHeight="1">
      <c r="A3863" s="67"/>
      <c r="B3863" s="71"/>
    </row>
    <row r="3864" spans="1:2" ht="18" customHeight="1">
      <c r="A3864" s="67"/>
      <c r="B3864" s="71"/>
    </row>
    <row r="3865" spans="1:2" ht="18" customHeight="1">
      <c r="A3865" s="67"/>
      <c r="B3865" s="71"/>
    </row>
    <row r="3866" spans="1:2" ht="18" customHeight="1">
      <c r="A3866" s="67"/>
      <c r="B3866" s="71"/>
    </row>
    <row r="3867" spans="1:2" ht="18" customHeight="1">
      <c r="A3867" s="67"/>
      <c r="B3867" s="71"/>
    </row>
    <row r="3868" spans="1:2" ht="18" customHeight="1">
      <c r="A3868" s="67"/>
      <c r="B3868" s="71"/>
    </row>
    <row r="3869" spans="1:2" ht="18" customHeight="1">
      <c r="A3869" s="67"/>
      <c r="B3869" s="71"/>
    </row>
    <row r="3870" spans="1:2" ht="18" customHeight="1">
      <c r="A3870" s="67"/>
      <c r="B3870" s="71"/>
    </row>
    <row r="3871" spans="1:2" ht="18" customHeight="1">
      <c r="A3871" s="67"/>
      <c r="B3871" s="71"/>
    </row>
    <row r="3872" spans="1:2" ht="18" customHeight="1">
      <c r="A3872" s="67"/>
      <c r="B3872" s="71"/>
    </row>
    <row r="3873" spans="1:2" ht="18" customHeight="1">
      <c r="A3873" s="67"/>
      <c r="B3873" s="71"/>
    </row>
    <row r="3874" spans="1:2" ht="18" customHeight="1">
      <c r="A3874" s="67"/>
      <c r="B3874" s="71"/>
    </row>
    <row r="3875" spans="1:2" ht="18" customHeight="1">
      <c r="A3875" s="67"/>
      <c r="B3875" s="71"/>
    </row>
    <row r="3876" spans="1:2" ht="18" customHeight="1">
      <c r="A3876" s="67"/>
      <c r="B3876" s="71"/>
    </row>
    <row r="3877" spans="1:2" ht="18" customHeight="1">
      <c r="A3877" s="67"/>
      <c r="B3877" s="71"/>
    </row>
    <row r="3878" spans="1:2" ht="18" customHeight="1">
      <c r="A3878" s="67"/>
      <c r="B3878" s="71"/>
    </row>
    <row r="3879" spans="1:2" ht="18" customHeight="1">
      <c r="A3879" s="67"/>
      <c r="B3879" s="71"/>
    </row>
    <row r="3880" spans="1:2" ht="18" customHeight="1">
      <c r="A3880" s="67"/>
      <c r="B3880" s="71"/>
    </row>
    <row r="3881" spans="1:2" ht="18" customHeight="1">
      <c r="A3881" s="67"/>
      <c r="B3881" s="71"/>
    </row>
    <row r="3882" spans="1:2" ht="18" customHeight="1">
      <c r="A3882" s="67"/>
      <c r="B3882" s="71"/>
    </row>
    <row r="3883" spans="1:2" ht="18" customHeight="1">
      <c r="A3883" s="67"/>
      <c r="B3883" s="71"/>
    </row>
    <row r="3884" spans="1:2" ht="18" customHeight="1">
      <c r="A3884" s="67"/>
      <c r="B3884" s="71"/>
    </row>
    <row r="3885" spans="1:2" ht="18" customHeight="1">
      <c r="A3885" s="67"/>
      <c r="B3885" s="71"/>
    </row>
    <row r="3886" spans="1:2" ht="18" customHeight="1">
      <c r="A3886" s="67"/>
      <c r="B3886" s="71"/>
    </row>
    <row r="3887" spans="1:2" ht="18" customHeight="1">
      <c r="A3887" s="67"/>
      <c r="B3887" s="71"/>
    </row>
    <row r="3888" spans="1:2" ht="18" customHeight="1">
      <c r="A3888" s="67"/>
      <c r="B3888" s="71"/>
    </row>
    <row r="3889" spans="1:2" ht="18" customHeight="1">
      <c r="A3889" s="67"/>
      <c r="B3889" s="71"/>
    </row>
    <row r="3890" spans="1:2" ht="18" customHeight="1">
      <c r="A3890" s="67"/>
      <c r="B3890" s="71"/>
    </row>
    <row r="3891" spans="1:2" ht="18" customHeight="1">
      <c r="A3891" s="67"/>
      <c r="B3891" s="71"/>
    </row>
    <row r="3892" spans="1:2" ht="18" customHeight="1">
      <c r="A3892" s="67"/>
      <c r="B3892" s="71"/>
    </row>
    <row r="3893" spans="1:2" ht="18" customHeight="1">
      <c r="A3893" s="67"/>
      <c r="B3893" s="71"/>
    </row>
    <row r="3894" spans="1:2" ht="18" customHeight="1">
      <c r="A3894" s="67"/>
      <c r="B3894" s="71"/>
    </row>
    <row r="3895" spans="1:2" ht="18" customHeight="1">
      <c r="A3895" s="67"/>
      <c r="B3895" s="71"/>
    </row>
    <row r="3896" spans="1:2" ht="18" customHeight="1">
      <c r="A3896" s="67"/>
      <c r="B3896" s="71"/>
    </row>
    <row r="3897" spans="1:2" ht="18" customHeight="1">
      <c r="A3897" s="67"/>
      <c r="B3897" s="71"/>
    </row>
    <row r="3898" spans="1:2" ht="18" customHeight="1">
      <c r="A3898" s="67"/>
      <c r="B3898" s="71"/>
    </row>
    <row r="3899" spans="1:2" ht="18" customHeight="1">
      <c r="A3899" s="67"/>
      <c r="B3899" s="71"/>
    </row>
    <row r="3900" spans="1:2" ht="18" customHeight="1">
      <c r="A3900" s="67"/>
      <c r="B3900" s="71"/>
    </row>
    <row r="3901" spans="1:2" ht="18" customHeight="1">
      <c r="A3901" s="67"/>
      <c r="B3901" s="71"/>
    </row>
    <row r="3902" spans="1:2" ht="18" customHeight="1">
      <c r="A3902" s="67"/>
      <c r="B3902" s="71"/>
    </row>
    <row r="3903" spans="1:2" ht="18" customHeight="1">
      <c r="A3903" s="67"/>
      <c r="B3903" s="71"/>
    </row>
    <row r="3904" spans="1:2" ht="18" customHeight="1">
      <c r="A3904" s="67"/>
      <c r="B3904" s="71"/>
    </row>
    <row r="3905" spans="1:2" ht="18" customHeight="1">
      <c r="A3905" s="67"/>
      <c r="B3905" s="71"/>
    </row>
    <row r="3906" spans="1:2" ht="18" customHeight="1">
      <c r="A3906" s="67"/>
      <c r="B3906" s="71"/>
    </row>
    <row r="3907" spans="1:2" ht="18" customHeight="1">
      <c r="A3907" s="67"/>
      <c r="B3907" s="71"/>
    </row>
    <row r="3908" spans="1:2" ht="18" customHeight="1">
      <c r="A3908" s="67"/>
      <c r="B3908" s="71"/>
    </row>
    <row r="3909" spans="1:2" ht="18" customHeight="1">
      <c r="A3909" s="67"/>
      <c r="B3909" s="71"/>
    </row>
    <row r="3910" spans="1:2" ht="18" customHeight="1">
      <c r="A3910" s="67"/>
      <c r="B3910" s="71"/>
    </row>
    <row r="3911" spans="1:2" ht="18" customHeight="1">
      <c r="A3911" s="67"/>
      <c r="B3911" s="71"/>
    </row>
    <row r="3912" spans="1:2" ht="18" customHeight="1">
      <c r="A3912" s="67"/>
      <c r="B3912" s="71"/>
    </row>
    <row r="3913" spans="1:2" ht="18" customHeight="1">
      <c r="A3913" s="67"/>
      <c r="B3913" s="71"/>
    </row>
    <row r="3914" spans="1:2" ht="18" customHeight="1">
      <c r="A3914" s="67"/>
      <c r="B3914" s="71"/>
    </row>
    <row r="3915" spans="1:2" ht="18" customHeight="1">
      <c r="A3915" s="67"/>
      <c r="B3915" s="71"/>
    </row>
    <row r="3916" spans="1:2" ht="18" customHeight="1">
      <c r="A3916" s="67"/>
      <c r="B3916" s="71"/>
    </row>
    <row r="3917" spans="1:2" ht="18" customHeight="1">
      <c r="A3917" s="67"/>
      <c r="B3917" s="71"/>
    </row>
    <row r="3918" spans="1:2" ht="18" customHeight="1">
      <c r="A3918" s="67"/>
      <c r="B3918" s="71"/>
    </row>
    <row r="3919" spans="1:2" ht="18" customHeight="1">
      <c r="A3919" s="67"/>
      <c r="B3919" s="71"/>
    </row>
    <row r="3920" spans="1:2" ht="18" customHeight="1">
      <c r="A3920" s="67"/>
      <c r="B3920" s="71"/>
    </row>
    <row r="3921" spans="1:2" ht="18" customHeight="1">
      <c r="A3921" s="67"/>
      <c r="B3921" s="71"/>
    </row>
    <row r="3922" spans="1:2" ht="18" customHeight="1">
      <c r="A3922" s="67"/>
      <c r="B3922" s="71"/>
    </row>
    <row r="3923" spans="1:2" ht="18" customHeight="1">
      <c r="A3923" s="67"/>
      <c r="B3923" s="71"/>
    </row>
    <row r="3924" spans="1:2" ht="18" customHeight="1">
      <c r="A3924" s="67"/>
      <c r="B3924" s="71"/>
    </row>
    <row r="3925" spans="1:2" ht="18" customHeight="1">
      <c r="A3925" s="67"/>
      <c r="B3925" s="71"/>
    </row>
    <row r="3926" spans="1:2" ht="18" customHeight="1">
      <c r="A3926" s="67"/>
      <c r="B3926" s="71"/>
    </row>
    <row r="3927" spans="1:2" ht="18" customHeight="1">
      <c r="A3927" s="67"/>
      <c r="B3927" s="71"/>
    </row>
    <row r="3928" spans="1:2" ht="18" customHeight="1">
      <c r="A3928" s="67"/>
      <c r="B3928" s="71"/>
    </row>
    <row r="3929" spans="1:2" ht="18" customHeight="1">
      <c r="A3929" s="67"/>
      <c r="B3929" s="71"/>
    </row>
    <row r="3930" spans="1:2" ht="18" customHeight="1">
      <c r="A3930" s="67"/>
      <c r="B3930" s="71"/>
    </row>
    <row r="3931" spans="1:2" ht="18" customHeight="1">
      <c r="A3931" s="67"/>
      <c r="B3931" s="71"/>
    </row>
    <row r="3932" spans="1:2" ht="18" customHeight="1">
      <c r="A3932" s="67"/>
      <c r="B3932" s="71"/>
    </row>
    <row r="3933" spans="1:2" ht="18" customHeight="1">
      <c r="A3933" s="67"/>
      <c r="B3933" s="71"/>
    </row>
    <row r="3934" spans="1:2" ht="18" customHeight="1">
      <c r="A3934" s="67"/>
      <c r="B3934" s="71"/>
    </row>
    <row r="3935" spans="1:2" ht="18" customHeight="1">
      <c r="A3935" s="67"/>
      <c r="B3935" s="71"/>
    </row>
    <row r="3936" spans="1:2" ht="18" customHeight="1">
      <c r="A3936" s="67"/>
      <c r="B3936" s="71"/>
    </row>
    <row r="3937" spans="1:2" ht="18" customHeight="1">
      <c r="A3937" s="67"/>
      <c r="B3937" s="71"/>
    </row>
    <row r="3938" spans="1:2" ht="18" customHeight="1">
      <c r="A3938" s="67"/>
      <c r="B3938" s="71"/>
    </row>
    <row r="3939" spans="1:2" ht="18" customHeight="1">
      <c r="A3939" s="67"/>
      <c r="B3939" s="71"/>
    </row>
    <row r="3940" spans="1:2" ht="18" customHeight="1">
      <c r="A3940" s="67"/>
      <c r="B3940" s="71"/>
    </row>
    <row r="3941" spans="1:2" ht="18" customHeight="1">
      <c r="A3941" s="67"/>
      <c r="B3941" s="71"/>
    </row>
    <row r="3942" spans="1:2" ht="18" customHeight="1">
      <c r="A3942" s="67"/>
      <c r="B3942" s="71"/>
    </row>
    <row r="3943" spans="1:2" ht="18" customHeight="1">
      <c r="A3943" s="67"/>
      <c r="B3943" s="71"/>
    </row>
    <row r="3944" spans="1:2" ht="18" customHeight="1">
      <c r="A3944" s="67"/>
      <c r="B3944" s="71"/>
    </row>
    <row r="3945" spans="1:2" ht="18" customHeight="1">
      <c r="A3945" s="67"/>
      <c r="B3945" s="71"/>
    </row>
    <row r="3946" spans="1:2" ht="18" customHeight="1">
      <c r="A3946" s="67"/>
      <c r="B3946" s="71"/>
    </row>
    <row r="3947" spans="1:2" ht="18" customHeight="1">
      <c r="A3947" s="67"/>
      <c r="B3947" s="71"/>
    </row>
    <row r="3948" spans="1:2" ht="18" customHeight="1">
      <c r="A3948" s="67"/>
      <c r="B3948" s="71"/>
    </row>
    <row r="3949" spans="1:2" ht="18" customHeight="1">
      <c r="A3949" s="67"/>
      <c r="B3949" s="71"/>
    </row>
    <row r="3950" spans="1:2" ht="18" customHeight="1">
      <c r="A3950" s="67"/>
      <c r="B3950" s="71"/>
    </row>
    <row r="3951" spans="1:2" ht="18" customHeight="1">
      <c r="A3951" s="67"/>
      <c r="B3951" s="71"/>
    </row>
    <row r="3952" spans="1:2" ht="18" customHeight="1">
      <c r="A3952" s="67"/>
      <c r="B3952" s="71"/>
    </row>
    <row r="3953" spans="1:2" ht="18" customHeight="1">
      <c r="A3953" s="67"/>
      <c r="B3953" s="71"/>
    </row>
    <row r="3954" spans="1:2" ht="18" customHeight="1">
      <c r="A3954" s="67"/>
      <c r="B3954" s="71"/>
    </row>
    <row r="3955" spans="1:2" ht="18" customHeight="1">
      <c r="A3955" s="67"/>
      <c r="B3955" s="71"/>
    </row>
    <row r="3956" spans="1:2" ht="18" customHeight="1">
      <c r="A3956" s="67"/>
      <c r="B3956" s="71"/>
    </row>
    <row r="3957" spans="1:2" ht="18" customHeight="1">
      <c r="A3957" s="67"/>
      <c r="B3957" s="71"/>
    </row>
    <row r="3958" spans="1:2" ht="18" customHeight="1">
      <c r="A3958" s="67"/>
      <c r="B3958" s="71"/>
    </row>
    <row r="3959" spans="1:2" ht="18" customHeight="1">
      <c r="A3959" s="67"/>
      <c r="B3959" s="71"/>
    </row>
    <row r="3960" spans="1:2" ht="18" customHeight="1">
      <c r="A3960" s="67"/>
      <c r="B3960" s="71"/>
    </row>
    <row r="3961" spans="1:2" ht="18" customHeight="1">
      <c r="A3961" s="67"/>
      <c r="B3961" s="71"/>
    </row>
    <row r="3962" spans="1:2" ht="18" customHeight="1">
      <c r="A3962" s="67"/>
      <c r="B3962" s="71"/>
    </row>
    <row r="3963" spans="1:2" ht="18" customHeight="1">
      <c r="A3963" s="67"/>
      <c r="B3963" s="71"/>
    </row>
    <row r="3964" spans="1:2" ht="18" customHeight="1">
      <c r="A3964" s="67"/>
      <c r="B3964" s="71"/>
    </row>
    <row r="3965" spans="1:2" ht="18" customHeight="1">
      <c r="A3965" s="67"/>
      <c r="B3965" s="71"/>
    </row>
    <row r="3966" spans="1:2" ht="18" customHeight="1">
      <c r="A3966" s="67"/>
      <c r="B3966" s="71"/>
    </row>
    <row r="3967" spans="1:2" ht="18" customHeight="1">
      <c r="A3967" s="67"/>
      <c r="B3967" s="71"/>
    </row>
    <row r="3968" spans="1:2" ht="18" customHeight="1">
      <c r="A3968" s="67"/>
      <c r="B3968" s="71"/>
    </row>
    <row r="3969" spans="1:2" ht="18" customHeight="1">
      <c r="A3969" s="67"/>
      <c r="B3969" s="71"/>
    </row>
    <row r="3970" spans="1:2" ht="18" customHeight="1">
      <c r="A3970" s="67"/>
      <c r="B3970" s="71"/>
    </row>
    <row r="3971" spans="1:2" ht="18" customHeight="1">
      <c r="A3971" s="67"/>
      <c r="B3971" s="71"/>
    </row>
    <row r="3972" spans="1:2" ht="18" customHeight="1">
      <c r="A3972" s="67"/>
      <c r="B3972" s="71"/>
    </row>
    <row r="3973" spans="1:2" ht="18" customHeight="1">
      <c r="A3973" s="67"/>
      <c r="B3973" s="71"/>
    </row>
    <row r="3974" spans="1:2" ht="18" customHeight="1">
      <c r="A3974" s="67"/>
      <c r="B3974" s="71"/>
    </row>
    <row r="3975" spans="1:2" ht="18" customHeight="1">
      <c r="A3975" s="67"/>
      <c r="B3975" s="71"/>
    </row>
    <row r="3976" spans="1:2" ht="18" customHeight="1">
      <c r="A3976" s="67"/>
      <c r="B3976" s="71"/>
    </row>
    <row r="3977" spans="1:2" ht="18" customHeight="1">
      <c r="A3977" s="67"/>
      <c r="B3977" s="71"/>
    </row>
    <row r="3978" spans="1:2" ht="18" customHeight="1">
      <c r="A3978" s="67"/>
      <c r="B3978" s="71"/>
    </row>
    <row r="3979" spans="1:2" ht="18" customHeight="1">
      <c r="A3979" s="67"/>
      <c r="B3979" s="71"/>
    </row>
    <row r="3980" spans="1:2" ht="18" customHeight="1">
      <c r="A3980" s="67"/>
      <c r="B3980" s="71"/>
    </row>
    <row r="3981" spans="1:2" ht="18" customHeight="1">
      <c r="A3981" s="67"/>
      <c r="B3981" s="71"/>
    </row>
    <row r="3982" spans="1:2" ht="18" customHeight="1">
      <c r="A3982" s="67"/>
      <c r="B3982" s="71"/>
    </row>
    <row r="3983" spans="1:2" ht="18" customHeight="1">
      <c r="A3983" s="67"/>
      <c r="B3983" s="71"/>
    </row>
    <row r="3984" spans="1:2" ht="18" customHeight="1">
      <c r="A3984" s="67"/>
      <c r="B3984" s="71"/>
    </row>
    <row r="3985" spans="1:2" ht="18" customHeight="1">
      <c r="A3985" s="67"/>
      <c r="B3985" s="71"/>
    </row>
    <row r="3986" spans="1:2" ht="18" customHeight="1">
      <c r="A3986" s="67"/>
      <c r="B3986" s="71"/>
    </row>
    <row r="3987" spans="1:2" ht="18" customHeight="1">
      <c r="A3987" s="67"/>
      <c r="B3987" s="71"/>
    </row>
    <row r="3988" spans="1:2" ht="18" customHeight="1">
      <c r="A3988" s="67"/>
      <c r="B3988" s="71"/>
    </row>
    <row r="3989" spans="1:2" ht="18" customHeight="1">
      <c r="A3989" s="67"/>
      <c r="B3989" s="71"/>
    </row>
    <row r="3990" spans="1:2" ht="18" customHeight="1">
      <c r="A3990" s="67"/>
      <c r="B3990" s="71"/>
    </row>
    <row r="3991" spans="1:2" ht="18" customHeight="1">
      <c r="A3991" s="67"/>
      <c r="B3991" s="71"/>
    </row>
    <row r="3992" spans="1:2" ht="18" customHeight="1">
      <c r="A3992" s="67"/>
      <c r="B3992" s="71"/>
    </row>
    <row r="3993" spans="1:2" ht="18" customHeight="1">
      <c r="A3993" s="67"/>
      <c r="B3993" s="71"/>
    </row>
    <row r="3994" spans="1:2" ht="18" customHeight="1">
      <c r="A3994" s="67"/>
      <c r="B3994" s="71"/>
    </row>
    <row r="3995" spans="1:2" ht="18" customHeight="1">
      <c r="A3995" s="67"/>
      <c r="B3995" s="71"/>
    </row>
    <row r="3996" spans="1:2" ht="18" customHeight="1">
      <c r="A3996" s="67"/>
      <c r="B3996" s="71"/>
    </row>
    <row r="3997" spans="1:2" ht="18" customHeight="1">
      <c r="A3997" s="67"/>
      <c r="B3997" s="71"/>
    </row>
    <row r="3998" spans="1:2" ht="18" customHeight="1">
      <c r="A3998" s="67"/>
      <c r="B3998" s="71"/>
    </row>
    <row r="3999" spans="1:2" ht="18" customHeight="1">
      <c r="A3999" s="67"/>
      <c r="B3999" s="71"/>
    </row>
    <row r="4000" spans="1:2" ht="18" customHeight="1">
      <c r="A4000" s="67"/>
      <c r="B4000" s="71"/>
    </row>
    <row r="4001" spans="1:2" ht="18" customHeight="1">
      <c r="A4001" s="67"/>
      <c r="B4001" s="71"/>
    </row>
    <row r="4002" spans="1:2" ht="18" customHeight="1">
      <c r="A4002" s="67"/>
      <c r="B4002" s="71"/>
    </row>
    <row r="4003" spans="1:2" ht="18" customHeight="1">
      <c r="A4003" s="67"/>
      <c r="B4003" s="71"/>
    </row>
    <row r="4004" spans="1:2" ht="18" customHeight="1">
      <c r="A4004" s="67"/>
      <c r="B4004" s="71"/>
    </row>
    <row r="4005" spans="1:2" ht="18" customHeight="1">
      <c r="A4005" s="67"/>
      <c r="B4005" s="71"/>
    </row>
    <row r="4006" spans="1:2" ht="18" customHeight="1">
      <c r="A4006" s="67"/>
      <c r="B4006" s="71"/>
    </row>
    <row r="4007" spans="1:2" ht="18" customHeight="1">
      <c r="A4007" s="67"/>
      <c r="B4007" s="71"/>
    </row>
    <row r="4008" spans="1:2" ht="18" customHeight="1">
      <c r="A4008" s="67"/>
      <c r="B4008" s="71"/>
    </row>
    <row r="4009" spans="1:2" ht="18" customHeight="1">
      <c r="A4009" s="67"/>
      <c r="B4009" s="71"/>
    </row>
    <row r="4010" spans="1:2" ht="18" customHeight="1">
      <c r="A4010" s="67"/>
      <c r="B4010" s="71"/>
    </row>
    <row r="4011" spans="1:2" ht="18" customHeight="1">
      <c r="A4011" s="67"/>
      <c r="B4011" s="71"/>
    </row>
    <row r="4012" spans="1:2" ht="18" customHeight="1">
      <c r="A4012" s="67"/>
      <c r="B4012" s="71"/>
    </row>
    <row r="4013" spans="1:2" ht="18" customHeight="1">
      <c r="A4013" s="67"/>
      <c r="B4013" s="71"/>
    </row>
    <row r="4014" spans="1:2" ht="18" customHeight="1">
      <c r="A4014" s="67"/>
      <c r="B4014" s="71"/>
    </row>
    <row r="4015" spans="1:2" ht="18" customHeight="1">
      <c r="A4015" s="67"/>
      <c r="B4015" s="71"/>
    </row>
    <row r="4016" spans="1:2" ht="18" customHeight="1">
      <c r="A4016" s="67"/>
      <c r="B4016" s="71"/>
    </row>
    <row r="4017" spans="1:2" ht="18" customHeight="1">
      <c r="A4017" s="67"/>
      <c r="B4017" s="71"/>
    </row>
    <row r="4018" spans="1:2" ht="18" customHeight="1">
      <c r="A4018" s="67"/>
      <c r="B4018" s="71"/>
    </row>
    <row r="4019" spans="1:2" ht="18" customHeight="1">
      <c r="A4019" s="67"/>
      <c r="B4019" s="71"/>
    </row>
    <row r="4020" spans="1:2" ht="18" customHeight="1">
      <c r="A4020" s="67"/>
      <c r="B4020" s="71"/>
    </row>
    <row r="4021" spans="1:2" ht="18" customHeight="1">
      <c r="A4021" s="67"/>
      <c r="B4021" s="71"/>
    </row>
    <row r="4022" spans="1:2" ht="18" customHeight="1">
      <c r="A4022" s="67"/>
      <c r="B4022" s="71"/>
    </row>
    <row r="4023" spans="1:2" ht="18" customHeight="1">
      <c r="A4023" s="67"/>
      <c r="B4023" s="71"/>
    </row>
    <row r="4024" spans="1:2" ht="18" customHeight="1">
      <c r="A4024" s="67"/>
      <c r="B4024" s="71"/>
    </row>
    <row r="4025" spans="1:2" ht="18" customHeight="1">
      <c r="A4025" s="67"/>
      <c r="B4025" s="71"/>
    </row>
    <row r="4026" spans="1:2" ht="18" customHeight="1">
      <c r="A4026" s="67"/>
      <c r="B4026" s="71"/>
    </row>
    <row r="4027" spans="1:2" ht="18" customHeight="1">
      <c r="A4027" s="67"/>
      <c r="B4027" s="71"/>
    </row>
    <row r="4028" spans="1:2" ht="18" customHeight="1">
      <c r="A4028" s="67"/>
      <c r="B4028" s="71"/>
    </row>
    <row r="4029" spans="1:2" ht="18" customHeight="1">
      <c r="A4029" s="67"/>
      <c r="B4029" s="71"/>
    </row>
    <row r="4030" spans="1:2" ht="18" customHeight="1">
      <c r="A4030" s="67"/>
      <c r="B4030" s="71"/>
    </row>
    <row r="4031" spans="1:2" ht="18" customHeight="1">
      <c r="A4031" s="67"/>
      <c r="B4031" s="71"/>
    </row>
    <row r="4032" spans="1:2" ht="18" customHeight="1">
      <c r="A4032" s="67"/>
      <c r="B4032" s="71"/>
    </row>
    <row r="4033" spans="1:2" ht="18" customHeight="1">
      <c r="A4033" s="67"/>
      <c r="B4033" s="71"/>
    </row>
    <row r="4034" spans="1:2" ht="18" customHeight="1">
      <c r="A4034" s="67"/>
      <c r="B4034" s="71"/>
    </row>
    <row r="4035" spans="1:2" ht="18" customHeight="1">
      <c r="A4035" s="67"/>
      <c r="B4035" s="71"/>
    </row>
    <row r="4036" spans="1:2" ht="18" customHeight="1">
      <c r="A4036" s="67"/>
      <c r="B4036" s="71"/>
    </row>
    <row r="4037" spans="1:2" ht="18" customHeight="1">
      <c r="A4037" s="67"/>
      <c r="B4037" s="71"/>
    </row>
    <row r="4038" spans="1:2" ht="18" customHeight="1">
      <c r="A4038" s="67"/>
      <c r="B4038" s="71"/>
    </row>
    <row r="4039" spans="1:2" ht="18" customHeight="1">
      <c r="A4039" s="67"/>
      <c r="B4039" s="71"/>
    </row>
    <row r="4040" spans="1:2" ht="18" customHeight="1">
      <c r="A4040" s="67"/>
      <c r="B4040" s="71"/>
    </row>
    <row r="4041" spans="1:2" ht="18" customHeight="1">
      <c r="A4041" s="67"/>
      <c r="B4041" s="71"/>
    </row>
    <row r="4042" spans="1:2" ht="18" customHeight="1">
      <c r="A4042" s="67"/>
      <c r="B4042" s="71"/>
    </row>
    <row r="4043" spans="1:2" ht="18" customHeight="1">
      <c r="A4043" s="67"/>
      <c r="B4043" s="71"/>
    </row>
    <row r="4044" spans="1:2" ht="18" customHeight="1">
      <c r="A4044" s="67"/>
      <c r="B4044" s="71"/>
    </row>
    <row r="4045" spans="1:2" ht="18" customHeight="1">
      <c r="A4045" s="67"/>
      <c r="B4045" s="71"/>
    </row>
    <row r="4046" spans="1:2" ht="18" customHeight="1">
      <c r="A4046" s="67"/>
      <c r="B4046" s="71"/>
    </row>
    <row r="4047" spans="1:2" ht="18" customHeight="1">
      <c r="A4047" s="67"/>
      <c r="B4047" s="71"/>
    </row>
    <row r="4048" spans="1:2" ht="18" customHeight="1">
      <c r="A4048" s="67"/>
      <c r="B4048" s="71"/>
    </row>
    <row r="4049" spans="1:2" ht="18" customHeight="1">
      <c r="A4049" s="67"/>
      <c r="B4049" s="71"/>
    </row>
    <row r="4050" spans="1:2" ht="18" customHeight="1">
      <c r="A4050" s="67"/>
      <c r="B4050" s="71"/>
    </row>
    <row r="4051" spans="1:2" ht="18" customHeight="1">
      <c r="A4051" s="67"/>
      <c r="B4051" s="71"/>
    </row>
    <row r="4052" spans="1:2" ht="18" customHeight="1">
      <c r="A4052" s="67"/>
      <c r="B4052" s="71"/>
    </row>
    <row r="4053" spans="1:2" ht="18" customHeight="1">
      <c r="A4053" s="67"/>
      <c r="B4053" s="71"/>
    </row>
    <row r="4054" spans="1:2" ht="18" customHeight="1">
      <c r="A4054" s="67"/>
      <c r="B4054" s="71"/>
    </row>
    <row r="4055" spans="1:2" ht="18" customHeight="1">
      <c r="A4055" s="67"/>
      <c r="B4055" s="71"/>
    </row>
    <row r="4056" spans="1:2" ht="18" customHeight="1">
      <c r="A4056" s="67"/>
      <c r="B4056" s="71"/>
    </row>
    <row r="4057" spans="1:2" ht="18" customHeight="1">
      <c r="A4057" s="67"/>
      <c r="B4057" s="71"/>
    </row>
    <row r="4058" spans="1:2" ht="18" customHeight="1">
      <c r="A4058" s="67"/>
      <c r="B4058" s="71"/>
    </row>
    <row r="4059" spans="1:2" ht="18" customHeight="1">
      <c r="A4059" s="67"/>
      <c r="B4059" s="71"/>
    </row>
    <row r="4060" spans="1:2" ht="18" customHeight="1">
      <c r="A4060" s="67"/>
      <c r="B4060" s="71"/>
    </row>
    <row r="4061" spans="1:2" ht="18" customHeight="1">
      <c r="A4061" s="67"/>
      <c r="B4061" s="71"/>
    </row>
    <row r="4062" spans="1:2" ht="18" customHeight="1">
      <c r="A4062" s="67"/>
      <c r="B4062" s="71"/>
    </row>
    <row r="4063" spans="1:2" ht="18" customHeight="1">
      <c r="A4063" s="67"/>
      <c r="B4063" s="71"/>
    </row>
    <row r="4064" spans="1:2" ht="18" customHeight="1">
      <c r="A4064" s="67"/>
      <c r="B4064" s="71"/>
    </row>
    <row r="4065" spans="1:2" ht="18" customHeight="1">
      <c r="A4065" s="67"/>
      <c r="B4065" s="71"/>
    </row>
    <row r="4066" spans="1:2" ht="18" customHeight="1">
      <c r="A4066" s="67"/>
      <c r="B4066" s="71"/>
    </row>
    <row r="4067" spans="1:2" ht="18" customHeight="1">
      <c r="A4067" s="67"/>
      <c r="B4067" s="71"/>
    </row>
    <row r="4068" spans="1:2" ht="18" customHeight="1">
      <c r="A4068" s="67"/>
      <c r="B4068" s="71"/>
    </row>
    <row r="4069" spans="1:2" ht="18" customHeight="1">
      <c r="A4069" s="67"/>
      <c r="B4069" s="71"/>
    </row>
    <row r="4070" spans="1:2" ht="18" customHeight="1">
      <c r="A4070" s="67"/>
      <c r="B4070" s="71"/>
    </row>
    <row r="4071" spans="1:2" ht="18" customHeight="1">
      <c r="A4071" s="67"/>
      <c r="B4071" s="71"/>
    </row>
    <row r="4072" spans="1:2" ht="18" customHeight="1">
      <c r="A4072" s="67"/>
      <c r="B4072" s="71"/>
    </row>
    <row r="4073" spans="1:2" ht="18" customHeight="1">
      <c r="A4073" s="67"/>
      <c r="B4073" s="71"/>
    </row>
    <row r="4074" spans="1:2" ht="18" customHeight="1">
      <c r="A4074" s="67"/>
      <c r="B4074" s="71"/>
    </row>
    <row r="4075" spans="1:2" ht="18" customHeight="1">
      <c r="A4075" s="67"/>
      <c r="B4075" s="71"/>
    </row>
    <row r="4076" spans="1:2" ht="18" customHeight="1">
      <c r="A4076" s="67"/>
      <c r="B4076" s="71"/>
    </row>
    <row r="4077" spans="1:2" ht="18" customHeight="1">
      <c r="A4077" s="67"/>
      <c r="B4077" s="71"/>
    </row>
    <row r="4078" spans="1:2" ht="18" customHeight="1">
      <c r="A4078" s="67"/>
      <c r="B4078" s="71"/>
    </row>
    <row r="4079" spans="1:2" ht="18" customHeight="1">
      <c r="A4079" s="67"/>
      <c r="B4079" s="71"/>
    </row>
    <row r="4080" spans="1:2" ht="18" customHeight="1">
      <c r="A4080" s="67"/>
      <c r="B4080" s="71"/>
    </row>
    <row r="4081" spans="1:2" ht="18" customHeight="1">
      <c r="A4081" s="67"/>
      <c r="B4081" s="71"/>
    </row>
    <row r="4082" spans="1:2" ht="18" customHeight="1">
      <c r="A4082" s="67"/>
      <c r="B4082" s="71"/>
    </row>
    <row r="4083" spans="1:2" ht="18" customHeight="1">
      <c r="A4083" s="67"/>
      <c r="B4083" s="71"/>
    </row>
    <row r="4084" spans="1:2" ht="18" customHeight="1">
      <c r="A4084" s="67"/>
      <c r="B4084" s="71"/>
    </row>
    <row r="4085" spans="1:2" ht="18" customHeight="1">
      <c r="A4085" s="67"/>
      <c r="B4085" s="71"/>
    </row>
    <row r="4086" spans="1:2" ht="18" customHeight="1">
      <c r="A4086" s="67"/>
      <c r="B4086" s="71"/>
    </row>
    <row r="4087" spans="1:2" ht="18" customHeight="1">
      <c r="A4087" s="67"/>
      <c r="B4087" s="71"/>
    </row>
    <row r="4088" spans="1:2" ht="18" customHeight="1">
      <c r="A4088" s="67"/>
      <c r="B4088" s="71"/>
    </row>
    <row r="4089" spans="1:2" ht="18" customHeight="1">
      <c r="A4089" s="67"/>
      <c r="B4089" s="71"/>
    </row>
    <row r="4090" spans="1:2" ht="18" customHeight="1">
      <c r="A4090" s="67"/>
      <c r="B4090" s="71"/>
    </row>
    <row r="4091" spans="1:2" ht="18" customHeight="1">
      <c r="A4091" s="67"/>
      <c r="B4091" s="71"/>
    </row>
    <row r="4092" spans="1:2" ht="18" customHeight="1">
      <c r="A4092" s="67"/>
      <c r="B4092" s="71"/>
    </row>
    <row r="4093" spans="1:2" ht="18" customHeight="1">
      <c r="A4093" s="67"/>
      <c r="B4093" s="71"/>
    </row>
    <row r="4094" spans="1:2" ht="18" customHeight="1">
      <c r="A4094" s="67"/>
      <c r="B4094" s="71"/>
    </row>
    <row r="4095" spans="1:2" ht="18" customHeight="1">
      <c r="A4095" s="67"/>
      <c r="B4095" s="71"/>
    </row>
    <row r="4096" spans="1:2" ht="18" customHeight="1">
      <c r="A4096" s="67"/>
      <c r="B4096" s="71"/>
    </row>
    <row r="4097" spans="1:2" ht="18" customHeight="1">
      <c r="A4097" s="67"/>
      <c r="B4097" s="71"/>
    </row>
    <row r="4098" spans="1:2" ht="18" customHeight="1">
      <c r="A4098" s="67"/>
      <c r="B4098" s="71"/>
    </row>
    <row r="4099" spans="1:2" ht="18" customHeight="1">
      <c r="A4099" s="67"/>
      <c r="B4099" s="71"/>
    </row>
    <row r="4100" spans="1:2" ht="18" customHeight="1">
      <c r="A4100" s="67"/>
      <c r="B4100" s="71"/>
    </row>
    <row r="4101" spans="1:2" ht="18" customHeight="1">
      <c r="A4101" s="67"/>
      <c r="B4101" s="71"/>
    </row>
    <row r="4102" spans="1:2" ht="18" customHeight="1">
      <c r="A4102" s="67"/>
      <c r="B4102" s="71"/>
    </row>
    <row r="4103" spans="1:2" ht="18" customHeight="1">
      <c r="A4103" s="67"/>
      <c r="B4103" s="71"/>
    </row>
    <row r="4104" spans="1:2" ht="18" customHeight="1">
      <c r="A4104" s="67"/>
      <c r="B4104" s="71"/>
    </row>
    <row r="4105" spans="1:2" ht="18" customHeight="1">
      <c r="A4105" s="67"/>
      <c r="B4105" s="71"/>
    </row>
    <row r="4106" spans="1:2" ht="18" customHeight="1">
      <c r="A4106" s="67"/>
      <c r="B4106" s="71"/>
    </row>
    <row r="4107" spans="1:2" ht="18" customHeight="1">
      <c r="A4107" s="67"/>
      <c r="B4107" s="71"/>
    </row>
    <row r="4108" spans="1:2" ht="18" customHeight="1">
      <c r="A4108" s="67"/>
      <c r="B4108" s="71"/>
    </row>
    <row r="4109" spans="1:2" ht="18" customHeight="1">
      <c r="A4109" s="67"/>
      <c r="B4109" s="71"/>
    </row>
    <row r="4110" spans="1:2" ht="18" customHeight="1">
      <c r="A4110" s="67"/>
      <c r="B4110" s="71"/>
    </row>
    <row r="4111" spans="1:2" ht="18" customHeight="1">
      <c r="A4111" s="67"/>
      <c r="B4111" s="71"/>
    </row>
    <row r="4112" spans="1:2" ht="18" customHeight="1">
      <c r="A4112" s="67"/>
      <c r="B4112" s="71"/>
    </row>
    <row r="4113" spans="1:2" ht="18" customHeight="1">
      <c r="A4113" s="67"/>
      <c r="B4113" s="71"/>
    </row>
    <row r="4114" spans="1:2" ht="18" customHeight="1">
      <c r="A4114" s="67"/>
      <c r="B4114" s="71"/>
    </row>
    <row r="4115" spans="1:2" ht="18" customHeight="1">
      <c r="A4115" s="67"/>
      <c r="B4115" s="71"/>
    </row>
    <row r="4116" spans="1:2" ht="18" customHeight="1">
      <c r="A4116" s="67"/>
      <c r="B4116" s="71"/>
    </row>
    <row r="4117" spans="1:2" ht="18" customHeight="1">
      <c r="A4117" s="67"/>
      <c r="B4117" s="71"/>
    </row>
    <row r="4118" spans="1:2" ht="18" customHeight="1">
      <c r="A4118" s="67"/>
      <c r="B4118" s="71"/>
    </row>
    <row r="4119" spans="1:2" ht="18" customHeight="1">
      <c r="A4119" s="67"/>
      <c r="B4119" s="71"/>
    </row>
    <row r="4120" spans="1:2" ht="18" customHeight="1">
      <c r="A4120" s="67"/>
      <c r="B4120" s="71"/>
    </row>
    <row r="4121" spans="1:2" ht="18" customHeight="1">
      <c r="A4121" s="67"/>
      <c r="B4121" s="71"/>
    </row>
    <row r="4122" spans="1:2" ht="18" customHeight="1">
      <c r="A4122" s="67"/>
      <c r="B4122" s="71"/>
    </row>
    <row r="4123" spans="1:2" ht="18" customHeight="1">
      <c r="A4123" s="67"/>
      <c r="B4123" s="71"/>
    </row>
    <row r="4124" spans="1:2" ht="18" customHeight="1">
      <c r="A4124" s="67"/>
      <c r="B4124" s="71"/>
    </row>
    <row r="4125" spans="1:2" ht="18" customHeight="1">
      <c r="A4125" s="67"/>
      <c r="B4125" s="71"/>
    </row>
    <row r="4126" spans="1:2" ht="18" customHeight="1">
      <c r="A4126" s="67"/>
      <c r="B4126" s="71"/>
    </row>
    <row r="4127" spans="1:2" ht="18" customHeight="1">
      <c r="A4127" s="67"/>
      <c r="B4127" s="71"/>
    </row>
    <row r="4128" spans="1:2" ht="18" customHeight="1">
      <c r="A4128" s="67"/>
      <c r="B4128" s="71"/>
    </row>
    <row r="4129" spans="1:2" ht="18" customHeight="1">
      <c r="A4129" s="67"/>
      <c r="B4129" s="71"/>
    </row>
    <row r="4130" spans="1:2" ht="18" customHeight="1">
      <c r="A4130" s="67"/>
      <c r="B4130" s="71"/>
    </row>
    <row r="4131" spans="1:2" ht="18" customHeight="1">
      <c r="A4131" s="67"/>
      <c r="B4131" s="71"/>
    </row>
    <row r="4132" spans="1:2" ht="18" customHeight="1">
      <c r="A4132" s="67"/>
      <c r="B4132" s="71"/>
    </row>
    <row r="4133" spans="1:2" ht="18" customHeight="1">
      <c r="A4133" s="67"/>
      <c r="B4133" s="71"/>
    </row>
    <row r="4134" spans="1:2" ht="18" customHeight="1">
      <c r="A4134" s="67"/>
      <c r="B4134" s="71"/>
    </row>
    <row r="4135" spans="1:2" ht="18" customHeight="1">
      <c r="A4135" s="67"/>
      <c r="B4135" s="71"/>
    </row>
    <row r="4136" spans="1:2" ht="18" customHeight="1">
      <c r="A4136" s="67"/>
      <c r="B4136" s="71"/>
    </row>
    <row r="4137" spans="1:2" ht="18" customHeight="1">
      <c r="A4137" s="67"/>
      <c r="B4137" s="71"/>
    </row>
    <row r="4138" spans="1:2" ht="18" customHeight="1">
      <c r="A4138" s="67"/>
      <c r="B4138" s="71"/>
    </row>
    <row r="4139" spans="1:2" ht="18" customHeight="1">
      <c r="A4139" s="67"/>
      <c r="B4139" s="71"/>
    </row>
    <row r="4140" spans="1:2" ht="18" customHeight="1">
      <c r="A4140" s="67"/>
      <c r="B4140" s="71"/>
    </row>
    <row r="4141" spans="1:2" ht="18" customHeight="1">
      <c r="A4141" s="67"/>
      <c r="B4141" s="71"/>
    </row>
    <row r="4142" spans="1:2" ht="18" customHeight="1">
      <c r="A4142" s="67"/>
      <c r="B4142" s="71"/>
    </row>
    <row r="4143" spans="1:2" ht="18" customHeight="1">
      <c r="A4143" s="67"/>
      <c r="B4143" s="71"/>
    </row>
    <row r="4144" spans="1:2" ht="18" customHeight="1">
      <c r="A4144" s="67"/>
      <c r="B4144" s="71"/>
    </row>
    <row r="4145" spans="1:2" ht="18" customHeight="1">
      <c r="A4145" s="67"/>
      <c r="B4145" s="71"/>
    </row>
    <row r="4146" spans="1:2" ht="18" customHeight="1">
      <c r="A4146" s="67"/>
      <c r="B4146" s="71"/>
    </row>
    <row r="4147" spans="1:2" ht="18" customHeight="1">
      <c r="A4147" s="67"/>
      <c r="B4147" s="71"/>
    </row>
    <row r="4148" spans="1:2" ht="18" customHeight="1">
      <c r="A4148" s="67"/>
      <c r="B4148" s="71"/>
    </row>
    <row r="4149" spans="1:2" ht="18" customHeight="1">
      <c r="A4149" s="67"/>
      <c r="B4149" s="71"/>
    </row>
    <row r="4150" spans="1:2" ht="18" customHeight="1">
      <c r="A4150" s="67"/>
      <c r="B4150" s="71"/>
    </row>
    <row r="4151" spans="1:2" ht="18" customHeight="1">
      <c r="A4151" s="67"/>
      <c r="B4151" s="71"/>
    </row>
    <row r="4152" spans="1:2" ht="18" customHeight="1">
      <c r="A4152" s="67"/>
      <c r="B4152" s="71"/>
    </row>
    <row r="4153" spans="1:2" ht="18" customHeight="1">
      <c r="A4153" s="67"/>
      <c r="B4153" s="71"/>
    </row>
    <row r="4154" spans="1:2" ht="18" customHeight="1">
      <c r="A4154" s="67"/>
      <c r="B4154" s="71"/>
    </row>
    <row r="4155" spans="1:2" ht="18" customHeight="1">
      <c r="A4155" s="67"/>
      <c r="B4155" s="71"/>
    </row>
    <row r="4156" spans="1:2" ht="18" customHeight="1">
      <c r="A4156" s="67"/>
      <c r="B4156" s="71"/>
    </row>
    <row r="4157" spans="1:2" ht="18" customHeight="1">
      <c r="A4157" s="67"/>
      <c r="B4157" s="71"/>
    </row>
    <row r="4158" spans="1:2" ht="18" customHeight="1">
      <c r="A4158" s="67"/>
      <c r="B4158" s="71"/>
    </row>
    <row r="4159" spans="1:2" ht="18" customHeight="1">
      <c r="A4159" s="67"/>
      <c r="B4159" s="71"/>
    </row>
    <row r="4160" spans="1:2" ht="18" customHeight="1">
      <c r="A4160" s="67"/>
      <c r="B4160" s="71"/>
    </row>
    <row r="4161" spans="1:2" ht="18" customHeight="1">
      <c r="A4161" s="67"/>
      <c r="B4161" s="71"/>
    </row>
    <row r="4162" spans="1:2" ht="18" customHeight="1">
      <c r="A4162" s="67"/>
      <c r="B4162" s="71"/>
    </row>
    <row r="4163" spans="1:2" ht="18" customHeight="1">
      <c r="A4163" s="67"/>
      <c r="B4163" s="71"/>
    </row>
    <row r="4164" spans="1:2" ht="18" customHeight="1">
      <c r="A4164" s="67"/>
      <c r="B4164" s="71"/>
    </row>
    <row r="4165" spans="1:2" ht="18" customHeight="1">
      <c r="A4165" s="67"/>
      <c r="B4165" s="71"/>
    </row>
    <row r="4166" spans="1:2" ht="18" customHeight="1">
      <c r="A4166" s="67"/>
      <c r="B4166" s="71"/>
    </row>
    <row r="4167" spans="1:2" ht="18" customHeight="1">
      <c r="A4167" s="67"/>
      <c r="B4167" s="71"/>
    </row>
    <row r="4168" spans="1:2" ht="18" customHeight="1">
      <c r="A4168" s="67"/>
      <c r="B4168" s="71"/>
    </row>
    <row r="4169" spans="1:2" ht="18" customHeight="1">
      <c r="A4169" s="67"/>
      <c r="B4169" s="71"/>
    </row>
    <row r="4170" spans="1:2" ht="18" customHeight="1">
      <c r="A4170" s="67"/>
      <c r="B4170" s="71"/>
    </row>
    <row r="4171" spans="1:2" ht="18" customHeight="1">
      <c r="A4171" s="67"/>
      <c r="B4171" s="71"/>
    </row>
    <row r="4172" spans="1:2" ht="18" customHeight="1">
      <c r="A4172" s="67"/>
      <c r="B4172" s="71"/>
    </row>
    <row r="4173" spans="1:2" ht="18" customHeight="1">
      <c r="A4173" s="67"/>
      <c r="B4173" s="71"/>
    </row>
    <row r="4174" spans="1:2" ht="18" customHeight="1">
      <c r="A4174" s="67"/>
      <c r="B4174" s="71"/>
    </row>
    <row r="4175" spans="1:2" ht="18" customHeight="1">
      <c r="A4175" s="67"/>
      <c r="B4175" s="71"/>
    </row>
    <row r="4176" spans="1:2" ht="18" customHeight="1">
      <c r="A4176" s="67"/>
      <c r="B4176" s="71"/>
    </row>
    <row r="4177" spans="1:2" ht="18" customHeight="1">
      <c r="A4177" s="67"/>
      <c r="B4177" s="71"/>
    </row>
    <row r="4178" spans="1:2" ht="18" customHeight="1">
      <c r="A4178" s="67"/>
      <c r="B4178" s="71"/>
    </row>
    <row r="4179" spans="1:2" ht="18" customHeight="1">
      <c r="A4179" s="67"/>
      <c r="B4179" s="71"/>
    </row>
    <row r="4180" spans="1:2" ht="18" customHeight="1">
      <c r="A4180" s="67"/>
      <c r="B4180" s="71"/>
    </row>
    <row r="4181" spans="1:2" ht="18" customHeight="1">
      <c r="A4181" s="67"/>
      <c r="B4181" s="71"/>
    </row>
    <row r="4182" spans="1:2" ht="18" customHeight="1">
      <c r="A4182" s="67"/>
      <c r="B4182" s="71"/>
    </row>
    <row r="4183" spans="1:2" ht="18" customHeight="1">
      <c r="A4183" s="67"/>
      <c r="B4183" s="71"/>
    </row>
    <row r="4184" spans="1:2" ht="18" customHeight="1">
      <c r="A4184" s="67"/>
      <c r="B4184" s="71"/>
    </row>
    <row r="4185" spans="1:2" ht="18" customHeight="1">
      <c r="A4185" s="67"/>
      <c r="B4185" s="71"/>
    </row>
    <row r="4186" spans="1:2" ht="18" customHeight="1">
      <c r="A4186" s="67"/>
      <c r="B4186" s="71"/>
    </row>
    <row r="4187" spans="1:2" ht="18" customHeight="1">
      <c r="A4187" s="67"/>
      <c r="B4187" s="71"/>
    </row>
    <row r="4188" spans="1:2" ht="18" customHeight="1">
      <c r="A4188" s="67"/>
      <c r="B4188" s="71"/>
    </row>
    <row r="4189" spans="1:2" ht="18" customHeight="1">
      <c r="A4189" s="67"/>
      <c r="B4189" s="71"/>
    </row>
    <row r="4190" spans="1:2" ht="18" customHeight="1">
      <c r="A4190" s="67"/>
      <c r="B4190" s="71"/>
    </row>
    <row r="4191" spans="1:2" ht="18" customHeight="1">
      <c r="A4191" s="67"/>
      <c r="B4191" s="71"/>
    </row>
    <row r="4192" spans="1:2" ht="18" customHeight="1">
      <c r="A4192" s="67"/>
      <c r="B4192" s="71"/>
    </row>
    <row r="4193" spans="1:2" ht="18" customHeight="1">
      <c r="A4193" s="67"/>
      <c r="B4193" s="71"/>
    </row>
    <row r="4194" spans="1:2" ht="18" customHeight="1">
      <c r="A4194" s="67"/>
      <c r="B4194" s="71"/>
    </row>
    <row r="4195" spans="1:2" ht="18" customHeight="1">
      <c r="A4195" s="67"/>
      <c r="B4195" s="71"/>
    </row>
    <row r="4196" spans="1:2" ht="18" customHeight="1">
      <c r="A4196" s="67"/>
      <c r="B4196" s="71"/>
    </row>
    <row r="4197" spans="1:2" ht="18" customHeight="1">
      <c r="A4197" s="67"/>
      <c r="B4197" s="71"/>
    </row>
    <row r="4198" spans="1:2" ht="18" customHeight="1">
      <c r="A4198" s="67"/>
      <c r="B4198" s="71"/>
    </row>
    <row r="4199" spans="1:2" ht="18" customHeight="1">
      <c r="A4199" s="67"/>
      <c r="B4199" s="71"/>
    </row>
    <row r="4200" spans="1:2" ht="18" customHeight="1">
      <c r="A4200" s="67"/>
      <c r="B4200" s="71"/>
    </row>
    <row r="4201" spans="1:2" ht="18" customHeight="1">
      <c r="A4201" s="67"/>
      <c r="B4201" s="71"/>
    </row>
    <row r="4202" spans="1:2" ht="18" customHeight="1">
      <c r="A4202" s="67"/>
      <c r="B4202" s="71"/>
    </row>
    <row r="4203" spans="1:2" ht="18" customHeight="1">
      <c r="A4203" s="67"/>
      <c r="B4203" s="71"/>
    </row>
    <row r="4204" spans="1:2" ht="18" customHeight="1">
      <c r="A4204" s="67"/>
      <c r="B4204" s="71"/>
    </row>
    <row r="4205" spans="1:2" ht="18" customHeight="1">
      <c r="A4205" s="67"/>
      <c r="B4205" s="71"/>
    </row>
    <row r="4206" spans="1:2" ht="18" customHeight="1">
      <c r="A4206" s="67"/>
      <c r="B4206" s="71"/>
    </row>
    <row r="4207" spans="1:2" ht="18" customHeight="1">
      <c r="A4207" s="67"/>
      <c r="B4207" s="71"/>
    </row>
    <row r="4208" spans="1:2" ht="18" customHeight="1">
      <c r="A4208" s="67"/>
      <c r="B4208" s="71"/>
    </row>
    <row r="4209" spans="1:2" ht="18" customHeight="1">
      <c r="A4209" s="67"/>
      <c r="B4209" s="71"/>
    </row>
    <row r="4210" spans="1:2" ht="18" customHeight="1">
      <c r="A4210" s="67"/>
      <c r="B4210" s="71"/>
    </row>
    <row r="4211" spans="1:2" ht="18" customHeight="1">
      <c r="A4211" s="67"/>
      <c r="B4211" s="71"/>
    </row>
    <row r="4212" spans="1:2" ht="18" customHeight="1">
      <c r="A4212" s="67"/>
      <c r="B4212" s="71"/>
    </row>
    <row r="4213" spans="1:2" ht="18" customHeight="1">
      <c r="A4213" s="67"/>
      <c r="B4213" s="71"/>
    </row>
    <row r="4214" spans="1:2" ht="18" customHeight="1">
      <c r="A4214" s="67"/>
      <c r="B4214" s="71"/>
    </row>
    <row r="4215" spans="1:2" ht="18" customHeight="1">
      <c r="A4215" s="67"/>
      <c r="B4215" s="71"/>
    </row>
    <row r="4216" spans="1:2" ht="18" customHeight="1">
      <c r="A4216" s="67"/>
      <c r="B4216" s="71"/>
    </row>
    <row r="4217" spans="1:2" ht="18" customHeight="1">
      <c r="A4217" s="67"/>
      <c r="B4217" s="71"/>
    </row>
    <row r="4218" spans="1:2" ht="18" customHeight="1">
      <c r="A4218" s="67"/>
      <c r="B4218" s="71"/>
    </row>
    <row r="4219" spans="1:2" ht="18" customHeight="1">
      <c r="A4219" s="67"/>
      <c r="B4219" s="71"/>
    </row>
    <row r="4220" spans="1:2" ht="18" customHeight="1">
      <c r="A4220" s="67"/>
      <c r="B4220" s="71"/>
    </row>
    <row r="4221" spans="1:2" ht="18" customHeight="1">
      <c r="A4221" s="67"/>
      <c r="B4221" s="71"/>
    </row>
    <row r="4222" spans="1:2" ht="18" customHeight="1">
      <c r="A4222" s="67"/>
      <c r="B4222" s="71"/>
    </row>
    <row r="4223" spans="1:2" ht="18" customHeight="1">
      <c r="A4223" s="67"/>
      <c r="B4223" s="71"/>
    </row>
    <row r="4224" spans="1:2" ht="18" customHeight="1">
      <c r="A4224" s="67"/>
      <c r="B4224" s="71"/>
    </row>
    <row r="4225" spans="1:2" ht="18" customHeight="1">
      <c r="A4225" s="67"/>
      <c r="B4225" s="71"/>
    </row>
    <row r="4226" spans="1:2" ht="18" customHeight="1">
      <c r="A4226" s="67"/>
      <c r="B4226" s="71"/>
    </row>
    <row r="4227" spans="1:2" ht="18" customHeight="1">
      <c r="A4227" s="67"/>
      <c r="B4227" s="71"/>
    </row>
    <row r="4228" spans="1:2" ht="18" customHeight="1">
      <c r="A4228" s="67"/>
      <c r="B4228" s="71"/>
    </row>
    <row r="4229" spans="1:2" ht="18" customHeight="1">
      <c r="A4229" s="67"/>
      <c r="B4229" s="71"/>
    </row>
    <row r="4230" spans="1:2" ht="18" customHeight="1">
      <c r="A4230" s="67"/>
      <c r="B4230" s="71"/>
    </row>
    <row r="4231" spans="1:2" ht="18" customHeight="1">
      <c r="A4231" s="67"/>
      <c r="B4231" s="71"/>
    </row>
    <row r="4232" spans="1:2" ht="18" customHeight="1">
      <c r="A4232" s="67"/>
      <c r="B4232" s="71"/>
    </row>
    <row r="4233" spans="1:2" ht="18" customHeight="1">
      <c r="A4233" s="67"/>
      <c r="B4233" s="71"/>
    </row>
    <row r="4234" spans="1:2" ht="18" customHeight="1">
      <c r="A4234" s="67"/>
      <c r="B4234" s="71"/>
    </row>
    <row r="4235" spans="1:2" ht="18" customHeight="1">
      <c r="A4235" s="67"/>
      <c r="B4235" s="71"/>
    </row>
    <row r="4236" spans="1:2" ht="18" customHeight="1">
      <c r="A4236" s="67"/>
      <c r="B4236" s="71"/>
    </row>
    <row r="4237" spans="1:2" ht="18" customHeight="1">
      <c r="A4237" s="67"/>
      <c r="B4237" s="71"/>
    </row>
    <row r="4238" spans="1:2" ht="18" customHeight="1">
      <c r="A4238" s="67"/>
      <c r="B4238" s="71"/>
    </row>
    <row r="4239" spans="1:2" ht="18" customHeight="1">
      <c r="A4239" s="67"/>
      <c r="B4239" s="71"/>
    </row>
    <row r="4240" spans="1:2" ht="18" customHeight="1">
      <c r="A4240" s="67"/>
      <c r="B4240" s="71"/>
    </row>
    <row r="4241" spans="1:2" ht="18" customHeight="1">
      <c r="A4241" s="67"/>
      <c r="B4241" s="71"/>
    </row>
    <row r="4242" spans="1:2" ht="18" customHeight="1">
      <c r="A4242" s="67"/>
      <c r="B4242" s="71"/>
    </row>
    <row r="4243" spans="1:2" ht="18" customHeight="1">
      <c r="A4243" s="67"/>
      <c r="B4243" s="71"/>
    </row>
    <row r="4244" spans="1:2" ht="18" customHeight="1">
      <c r="A4244" s="67"/>
      <c r="B4244" s="71"/>
    </row>
    <row r="4245" spans="1:2" ht="18" customHeight="1">
      <c r="A4245" s="67"/>
      <c r="B4245" s="71"/>
    </row>
    <row r="4246" spans="1:2" ht="18" customHeight="1">
      <c r="A4246" s="67"/>
      <c r="B4246" s="71"/>
    </row>
    <row r="4247" spans="1:2" ht="18" customHeight="1">
      <c r="A4247" s="67"/>
      <c r="B4247" s="71"/>
    </row>
    <row r="4248" spans="1:2" ht="18" customHeight="1">
      <c r="A4248" s="67"/>
      <c r="B4248" s="71"/>
    </row>
    <row r="4249" spans="1:2" ht="18" customHeight="1">
      <c r="A4249" s="67"/>
      <c r="B4249" s="71"/>
    </row>
    <row r="4250" spans="1:2" ht="18" customHeight="1">
      <c r="A4250" s="67"/>
      <c r="B4250" s="71"/>
    </row>
    <row r="4251" spans="1:2" ht="18" customHeight="1">
      <c r="A4251" s="67"/>
      <c r="B4251" s="71"/>
    </row>
    <row r="4252" spans="1:2" ht="18" customHeight="1">
      <c r="A4252" s="67"/>
      <c r="B4252" s="71"/>
    </row>
    <row r="4253" spans="1:2" ht="18" customHeight="1">
      <c r="A4253" s="67"/>
      <c r="B4253" s="71"/>
    </row>
    <row r="4254" spans="1:2" ht="18" customHeight="1">
      <c r="A4254" s="67"/>
      <c r="B4254" s="71"/>
    </row>
    <row r="4255" spans="1:2" ht="18" customHeight="1">
      <c r="A4255" s="67"/>
      <c r="B4255" s="71"/>
    </row>
    <row r="4256" spans="1:2" ht="18" customHeight="1">
      <c r="A4256" s="67"/>
      <c r="B4256" s="71"/>
    </row>
    <row r="4257" spans="1:2" ht="18" customHeight="1">
      <c r="A4257" s="67"/>
      <c r="B4257" s="71"/>
    </row>
    <row r="4258" spans="1:2" ht="18" customHeight="1">
      <c r="A4258" s="67"/>
      <c r="B4258" s="71"/>
    </row>
    <row r="4259" spans="1:2" ht="18" customHeight="1">
      <c r="A4259" s="67"/>
      <c r="B4259" s="71"/>
    </row>
    <row r="4260" spans="1:2" ht="18" customHeight="1">
      <c r="A4260" s="67"/>
      <c r="B4260" s="71"/>
    </row>
    <row r="4261" spans="1:2" ht="18" customHeight="1">
      <c r="A4261" s="67"/>
      <c r="B4261" s="71"/>
    </row>
    <row r="4262" spans="1:2" ht="18" customHeight="1">
      <c r="A4262" s="67"/>
      <c r="B4262" s="71"/>
    </row>
    <row r="4263" spans="1:2" ht="18" customHeight="1">
      <c r="A4263" s="67"/>
      <c r="B4263" s="71"/>
    </row>
    <row r="4264" spans="1:2" ht="18" customHeight="1">
      <c r="A4264" s="67"/>
      <c r="B4264" s="71"/>
    </row>
    <row r="4265" spans="1:2" ht="18" customHeight="1">
      <c r="A4265" s="67"/>
      <c r="B4265" s="71"/>
    </row>
    <row r="4266" spans="1:2" ht="18" customHeight="1">
      <c r="A4266" s="67"/>
      <c r="B4266" s="71"/>
    </row>
    <row r="4267" spans="1:2" ht="18" customHeight="1">
      <c r="A4267" s="67"/>
      <c r="B4267" s="71"/>
    </row>
    <row r="4268" spans="1:2" ht="18" customHeight="1">
      <c r="A4268" s="67"/>
      <c r="B4268" s="71"/>
    </row>
    <row r="4269" spans="1:2" ht="18" customHeight="1">
      <c r="A4269" s="67"/>
      <c r="B4269" s="71"/>
    </row>
    <row r="4270" spans="1:2" ht="18" customHeight="1">
      <c r="A4270" s="67"/>
      <c r="B4270" s="71"/>
    </row>
    <row r="4271" spans="1:2" ht="18" customHeight="1">
      <c r="A4271" s="67"/>
      <c r="B4271" s="71"/>
    </row>
    <row r="4272" spans="1:2" ht="18" customHeight="1">
      <c r="A4272" s="67"/>
      <c r="B4272" s="71"/>
    </row>
    <row r="4273" spans="1:2" ht="18" customHeight="1">
      <c r="A4273" s="67"/>
      <c r="B4273" s="71"/>
    </row>
    <row r="4274" spans="1:2" ht="18" customHeight="1">
      <c r="A4274" s="67"/>
      <c r="B4274" s="71"/>
    </row>
    <row r="4275" spans="1:2" ht="18" customHeight="1">
      <c r="A4275" s="67"/>
      <c r="B4275" s="71"/>
    </row>
    <row r="4276" spans="1:2" ht="18" customHeight="1">
      <c r="A4276" s="67"/>
      <c r="B4276" s="71"/>
    </row>
    <row r="4277" spans="1:2" ht="18" customHeight="1">
      <c r="A4277" s="67"/>
      <c r="B4277" s="71"/>
    </row>
    <row r="4278" spans="1:2" ht="18" customHeight="1">
      <c r="A4278" s="67"/>
      <c r="B4278" s="71"/>
    </row>
    <row r="4279" spans="1:2" ht="18" customHeight="1">
      <c r="A4279" s="67"/>
      <c r="B4279" s="71"/>
    </row>
    <row r="4280" spans="1:2" ht="18" customHeight="1">
      <c r="A4280" s="67"/>
      <c r="B4280" s="71"/>
    </row>
    <row r="4281" spans="1:2" ht="18" customHeight="1">
      <c r="A4281" s="67"/>
      <c r="B4281" s="71"/>
    </row>
    <row r="4282" spans="1:2" ht="18" customHeight="1">
      <c r="A4282" s="67"/>
      <c r="B4282" s="71"/>
    </row>
    <row r="4283" spans="1:2" ht="18" customHeight="1">
      <c r="A4283" s="67"/>
      <c r="B4283" s="71"/>
    </row>
    <row r="4284" spans="1:2" ht="18" customHeight="1">
      <c r="A4284" s="67"/>
      <c r="B4284" s="71"/>
    </row>
    <row r="4285" spans="1:2" ht="18" customHeight="1">
      <c r="A4285" s="67"/>
      <c r="B4285" s="71"/>
    </row>
    <row r="4286" spans="1:2" ht="18" customHeight="1">
      <c r="A4286" s="67"/>
      <c r="B4286" s="71"/>
    </row>
    <row r="4287" spans="1:2" ht="18" customHeight="1">
      <c r="A4287" s="67"/>
      <c r="B4287" s="71"/>
    </row>
    <row r="4288" spans="1:2" ht="18" customHeight="1">
      <c r="A4288" s="67"/>
      <c r="B4288" s="71"/>
    </row>
    <row r="4289" spans="1:2" ht="18" customHeight="1">
      <c r="A4289" s="67"/>
      <c r="B4289" s="71"/>
    </row>
    <row r="4290" spans="1:2" ht="18" customHeight="1">
      <c r="A4290" s="67"/>
      <c r="B4290" s="71"/>
    </row>
    <row r="4291" spans="1:2" ht="18" customHeight="1">
      <c r="A4291" s="67"/>
      <c r="B4291" s="71"/>
    </row>
    <row r="4292" spans="1:2" ht="18" customHeight="1">
      <c r="A4292" s="67"/>
      <c r="B4292" s="71"/>
    </row>
    <row r="4293" spans="1:2" ht="18" customHeight="1">
      <c r="A4293" s="67"/>
      <c r="B4293" s="71"/>
    </row>
    <row r="4294" spans="1:2" ht="18" customHeight="1">
      <c r="A4294" s="67"/>
      <c r="B4294" s="71"/>
    </row>
    <row r="4295" spans="1:2" ht="18" customHeight="1">
      <c r="A4295" s="67"/>
      <c r="B4295" s="71"/>
    </row>
    <row r="4296" spans="1:2" ht="18" customHeight="1">
      <c r="A4296" s="67"/>
      <c r="B4296" s="71"/>
    </row>
    <row r="4297" spans="1:2" ht="18" customHeight="1">
      <c r="A4297" s="67"/>
      <c r="B4297" s="71"/>
    </row>
    <row r="4298" spans="1:2" ht="18" customHeight="1">
      <c r="A4298" s="67"/>
      <c r="B4298" s="71"/>
    </row>
    <row r="4299" spans="1:2" ht="18" customHeight="1">
      <c r="A4299" s="67"/>
      <c r="B4299" s="71"/>
    </row>
    <row r="4300" spans="1:2" ht="18" customHeight="1">
      <c r="A4300" s="67"/>
      <c r="B4300" s="71"/>
    </row>
    <row r="4301" spans="1:2" ht="18" customHeight="1">
      <c r="A4301" s="67"/>
      <c r="B4301" s="71"/>
    </row>
    <row r="4302" spans="1:2" ht="18" customHeight="1">
      <c r="A4302" s="67"/>
      <c r="B4302" s="71"/>
    </row>
    <row r="4303" spans="1:2" ht="18" customHeight="1">
      <c r="A4303" s="67"/>
      <c r="B4303" s="71"/>
    </row>
    <row r="4304" spans="1:2" ht="18" customHeight="1">
      <c r="A4304" s="67"/>
      <c r="B4304" s="71"/>
    </row>
    <row r="4305" spans="1:2" ht="18" customHeight="1">
      <c r="A4305" s="67"/>
      <c r="B4305" s="71"/>
    </row>
    <row r="4306" spans="1:2" ht="18" customHeight="1">
      <c r="A4306" s="67"/>
      <c r="B4306" s="71"/>
    </row>
    <row r="4307" spans="1:2" ht="18" customHeight="1">
      <c r="A4307" s="67"/>
      <c r="B4307" s="71"/>
    </row>
    <row r="4308" spans="1:2" ht="18" customHeight="1">
      <c r="A4308" s="67"/>
      <c r="B4308" s="71"/>
    </row>
    <row r="4309" spans="1:2" ht="18" customHeight="1">
      <c r="A4309" s="67"/>
      <c r="B4309" s="71"/>
    </row>
    <row r="4310" spans="1:2" ht="18" customHeight="1">
      <c r="A4310" s="67"/>
      <c r="B4310" s="71"/>
    </row>
    <row r="4311" spans="1:2" ht="18" customHeight="1">
      <c r="A4311" s="67"/>
      <c r="B4311" s="71"/>
    </row>
    <row r="4312" spans="1:2" ht="18" customHeight="1">
      <c r="A4312" s="67"/>
      <c r="B4312" s="71"/>
    </row>
    <row r="4313" spans="1:2" ht="18" customHeight="1">
      <c r="A4313" s="67"/>
      <c r="B4313" s="71"/>
    </row>
    <row r="4314" spans="1:2" ht="18" customHeight="1">
      <c r="A4314" s="67"/>
      <c r="B4314" s="71"/>
    </row>
    <row r="4315" spans="1:2" ht="18" customHeight="1">
      <c r="A4315" s="67"/>
      <c r="B4315" s="71"/>
    </row>
    <row r="4316" spans="1:2" ht="18" customHeight="1">
      <c r="A4316" s="67"/>
      <c r="B4316" s="71"/>
    </row>
    <row r="4317" spans="1:2" ht="18" customHeight="1">
      <c r="A4317" s="67"/>
      <c r="B4317" s="71"/>
    </row>
    <row r="4318" spans="1:2" ht="18" customHeight="1">
      <c r="A4318" s="67"/>
      <c r="B4318" s="71"/>
    </row>
    <row r="4319" spans="1:2" ht="18" customHeight="1">
      <c r="A4319" s="67"/>
      <c r="B4319" s="71"/>
    </row>
    <row r="4320" spans="1:2" ht="18" customHeight="1">
      <c r="A4320" s="67"/>
      <c r="B4320" s="71"/>
    </row>
    <row r="4321" spans="1:2" ht="18" customHeight="1">
      <c r="A4321" s="67"/>
      <c r="B4321" s="71"/>
    </row>
    <row r="4322" spans="1:2" ht="18" customHeight="1">
      <c r="A4322" s="67"/>
      <c r="B4322" s="71"/>
    </row>
    <row r="4323" spans="1:2" ht="18" customHeight="1">
      <c r="A4323" s="67"/>
      <c r="B4323" s="71"/>
    </row>
    <row r="4324" spans="1:2" ht="18" customHeight="1">
      <c r="A4324" s="67"/>
      <c r="B4324" s="71"/>
    </row>
    <row r="4325" spans="1:2" ht="18" customHeight="1">
      <c r="A4325" s="67"/>
      <c r="B4325" s="71"/>
    </row>
    <row r="4326" spans="1:2" ht="18" customHeight="1">
      <c r="A4326" s="67"/>
      <c r="B4326" s="71"/>
    </row>
    <row r="4327" spans="1:2" ht="18" customHeight="1">
      <c r="A4327" s="67"/>
      <c r="B4327" s="71"/>
    </row>
    <row r="4328" spans="1:2" ht="18" customHeight="1">
      <c r="A4328" s="67"/>
      <c r="B4328" s="71"/>
    </row>
    <row r="4329" spans="1:2" ht="18" customHeight="1">
      <c r="A4329" s="67"/>
      <c r="B4329" s="71"/>
    </row>
    <row r="4330" spans="1:2" ht="18" customHeight="1">
      <c r="A4330" s="67"/>
      <c r="B4330" s="71"/>
    </row>
    <row r="4331" spans="1:2" ht="18" customHeight="1">
      <c r="A4331" s="67"/>
      <c r="B4331" s="71"/>
    </row>
    <row r="4332" spans="1:2" ht="18" customHeight="1">
      <c r="A4332" s="67"/>
      <c r="B4332" s="71"/>
    </row>
    <row r="4333" spans="1:2" ht="18" customHeight="1">
      <c r="A4333" s="67"/>
      <c r="B4333" s="71"/>
    </row>
    <row r="4334" spans="1:2" ht="18" customHeight="1">
      <c r="A4334" s="67"/>
      <c r="B4334" s="71"/>
    </row>
    <row r="4335" spans="1:2" ht="18" customHeight="1">
      <c r="A4335" s="67"/>
      <c r="B4335" s="71"/>
    </row>
    <row r="4336" spans="1:2" ht="18" customHeight="1">
      <c r="A4336" s="67"/>
      <c r="B4336" s="71"/>
    </row>
    <row r="4337" spans="1:2" ht="18" customHeight="1">
      <c r="A4337" s="67"/>
      <c r="B4337" s="71"/>
    </row>
    <row r="4338" spans="1:2" ht="18" customHeight="1">
      <c r="A4338" s="67"/>
      <c r="B4338" s="71"/>
    </row>
    <row r="4339" spans="1:2" ht="18" customHeight="1">
      <c r="A4339" s="67"/>
      <c r="B4339" s="71"/>
    </row>
    <row r="4340" spans="1:2" ht="18" customHeight="1">
      <c r="A4340" s="67"/>
      <c r="B4340" s="71"/>
    </row>
    <row r="4341" spans="1:2" ht="18" customHeight="1">
      <c r="A4341" s="67"/>
      <c r="B4341" s="71"/>
    </row>
    <row r="4342" spans="1:2" ht="18" customHeight="1">
      <c r="A4342" s="67"/>
      <c r="B4342" s="71"/>
    </row>
    <row r="4343" spans="1:2" ht="18" customHeight="1">
      <c r="A4343" s="67"/>
      <c r="B4343" s="71"/>
    </row>
    <row r="4344" spans="1:2" ht="18" customHeight="1">
      <c r="A4344" s="67"/>
      <c r="B4344" s="71"/>
    </row>
    <row r="4345" spans="1:2" ht="18" customHeight="1">
      <c r="A4345" s="67"/>
      <c r="B4345" s="71"/>
    </row>
    <row r="4346" spans="1:2" ht="18" customHeight="1">
      <c r="A4346" s="67"/>
      <c r="B4346" s="71"/>
    </row>
    <row r="4347" spans="1:2" ht="18" customHeight="1">
      <c r="A4347" s="67"/>
      <c r="B4347" s="71"/>
    </row>
    <row r="4348" spans="1:2" ht="18" customHeight="1">
      <c r="A4348" s="67"/>
      <c r="B4348" s="71"/>
    </row>
    <row r="4349" spans="1:2" ht="18" customHeight="1">
      <c r="A4349" s="67"/>
      <c r="B4349" s="71"/>
    </row>
    <row r="4350" spans="1:2" ht="18" customHeight="1">
      <c r="A4350" s="67"/>
      <c r="B4350" s="71"/>
    </row>
    <row r="4351" spans="1:2" ht="18" customHeight="1">
      <c r="A4351" s="67"/>
      <c r="B4351" s="71"/>
    </row>
    <row r="4352" spans="1:2" ht="18" customHeight="1">
      <c r="A4352" s="67"/>
      <c r="B4352" s="71"/>
    </row>
    <row r="4353" spans="1:2" ht="18" customHeight="1">
      <c r="A4353" s="67"/>
      <c r="B4353" s="71"/>
    </row>
    <row r="4354" spans="1:2" ht="18" customHeight="1">
      <c r="A4354" s="67"/>
      <c r="B4354" s="71"/>
    </row>
    <row r="4355" spans="1:2" ht="18" customHeight="1">
      <c r="A4355" s="67"/>
      <c r="B4355" s="71"/>
    </row>
    <row r="4356" spans="1:2" ht="18" customHeight="1">
      <c r="A4356" s="67"/>
      <c r="B4356" s="71"/>
    </row>
    <row r="4357" spans="1:2" ht="18" customHeight="1">
      <c r="A4357" s="67"/>
      <c r="B4357" s="71"/>
    </row>
    <row r="4358" spans="1:2" ht="18" customHeight="1">
      <c r="A4358" s="67"/>
      <c r="B4358" s="71"/>
    </row>
    <row r="4359" spans="1:2" ht="18" customHeight="1">
      <c r="A4359" s="67"/>
      <c r="B4359" s="71"/>
    </row>
    <row r="4360" spans="1:2" ht="18" customHeight="1">
      <c r="A4360" s="67"/>
      <c r="B4360" s="71"/>
    </row>
    <row r="4361" spans="1:2" ht="18" customHeight="1">
      <c r="A4361" s="67"/>
      <c r="B4361" s="71"/>
    </row>
    <row r="4362" spans="1:2" ht="18" customHeight="1">
      <c r="A4362" s="67"/>
      <c r="B4362" s="71"/>
    </row>
    <row r="4363" spans="1:2" ht="18" customHeight="1">
      <c r="A4363" s="67"/>
      <c r="B4363" s="71"/>
    </row>
    <row r="4364" spans="1:2" ht="18" customHeight="1">
      <c r="A4364" s="67"/>
      <c r="B4364" s="71"/>
    </row>
    <row r="4365" spans="1:2" ht="18" customHeight="1">
      <c r="A4365" s="67"/>
      <c r="B4365" s="71"/>
    </row>
    <row r="4366" spans="1:2" ht="18" customHeight="1">
      <c r="A4366" s="67"/>
      <c r="B4366" s="71"/>
    </row>
    <row r="4367" spans="1:2" ht="18" customHeight="1">
      <c r="A4367" s="67"/>
      <c r="B4367" s="71"/>
    </row>
    <row r="4368" spans="1:2" ht="18" customHeight="1">
      <c r="A4368" s="67"/>
      <c r="B4368" s="71"/>
    </row>
    <row r="4369" spans="1:2" ht="18" customHeight="1">
      <c r="A4369" s="67"/>
      <c r="B4369" s="71"/>
    </row>
    <row r="4370" spans="1:2" ht="18" customHeight="1">
      <c r="A4370" s="67"/>
      <c r="B4370" s="71"/>
    </row>
    <row r="4371" spans="1:2" ht="18" customHeight="1">
      <c r="A4371" s="67"/>
      <c r="B4371" s="71"/>
    </row>
    <row r="4372" spans="1:2" ht="18" customHeight="1">
      <c r="A4372" s="67"/>
      <c r="B4372" s="71"/>
    </row>
    <row r="4373" spans="1:2" ht="18" customHeight="1">
      <c r="A4373" s="67"/>
      <c r="B4373" s="71"/>
    </row>
    <row r="4374" spans="1:2" ht="18" customHeight="1">
      <c r="A4374" s="67"/>
      <c r="B4374" s="71"/>
    </row>
    <row r="4375" spans="1:2" ht="18" customHeight="1">
      <c r="A4375" s="67"/>
      <c r="B4375" s="71"/>
    </row>
    <row r="4376" spans="1:2" ht="18" customHeight="1">
      <c r="A4376" s="67"/>
      <c r="B4376" s="71"/>
    </row>
    <row r="4377" spans="1:2" ht="18" customHeight="1">
      <c r="A4377" s="67"/>
      <c r="B4377" s="71"/>
    </row>
    <row r="4378" spans="1:2" ht="18" customHeight="1">
      <c r="A4378" s="67"/>
      <c r="B4378" s="71"/>
    </row>
    <row r="4379" spans="1:2" ht="18" customHeight="1">
      <c r="A4379" s="67"/>
      <c r="B4379" s="71"/>
    </row>
    <row r="4380" spans="1:2" ht="18" customHeight="1">
      <c r="A4380" s="67"/>
      <c r="B4380" s="71"/>
    </row>
    <row r="4381" spans="1:2" ht="18" customHeight="1">
      <c r="A4381" s="67"/>
      <c r="B4381" s="71"/>
    </row>
    <row r="4382" spans="1:2" ht="18" customHeight="1">
      <c r="A4382" s="67"/>
      <c r="B4382" s="71"/>
    </row>
    <row r="4383" spans="1:2" ht="18" customHeight="1">
      <c r="A4383" s="67"/>
      <c r="B4383" s="71"/>
    </row>
    <row r="4384" spans="1:2" ht="18" customHeight="1">
      <c r="A4384" s="67"/>
      <c r="B4384" s="71"/>
    </row>
    <row r="4385" spans="1:2" ht="18" customHeight="1">
      <c r="A4385" s="67"/>
      <c r="B4385" s="71"/>
    </row>
    <row r="4386" spans="1:2" ht="18" customHeight="1">
      <c r="A4386" s="67"/>
      <c r="B4386" s="71"/>
    </row>
    <row r="4387" spans="1:2" ht="18" customHeight="1">
      <c r="A4387" s="67"/>
      <c r="B4387" s="71"/>
    </row>
    <row r="4388" spans="1:2" ht="18" customHeight="1">
      <c r="A4388" s="67"/>
      <c r="B4388" s="71"/>
    </row>
    <row r="4389" spans="1:2" ht="18" customHeight="1">
      <c r="A4389" s="67"/>
      <c r="B4389" s="71"/>
    </row>
    <row r="4390" spans="1:2" ht="18" customHeight="1">
      <c r="A4390" s="67"/>
      <c r="B4390" s="71"/>
    </row>
    <row r="4391" spans="1:2" ht="18" customHeight="1">
      <c r="A4391" s="67"/>
      <c r="B4391" s="71"/>
    </row>
    <row r="4392" spans="1:2" ht="18" customHeight="1">
      <c r="A4392" s="67"/>
      <c r="B4392" s="71"/>
    </row>
    <row r="4393" spans="1:2" ht="18" customHeight="1">
      <c r="A4393" s="67"/>
      <c r="B4393" s="71"/>
    </row>
    <row r="4394" spans="1:2" ht="18" customHeight="1">
      <c r="A4394" s="67"/>
      <c r="B4394" s="71"/>
    </row>
    <row r="4395" spans="1:2" ht="18" customHeight="1">
      <c r="A4395" s="67"/>
      <c r="B4395" s="71"/>
    </row>
    <row r="4396" spans="1:2" ht="18" customHeight="1">
      <c r="A4396" s="67"/>
      <c r="B4396" s="71"/>
    </row>
    <row r="4397" spans="1:2" ht="18" customHeight="1">
      <c r="A4397" s="67"/>
      <c r="B4397" s="71"/>
    </row>
    <row r="4398" spans="1:2" ht="18" customHeight="1">
      <c r="A4398" s="67"/>
      <c r="B4398" s="71"/>
    </row>
    <row r="4399" spans="1:2" ht="18" customHeight="1">
      <c r="A4399" s="67"/>
      <c r="B4399" s="71"/>
    </row>
    <row r="4400" spans="1:2" ht="18" customHeight="1">
      <c r="A4400" s="67"/>
      <c r="B4400" s="71"/>
    </row>
    <row r="4401" spans="1:2" ht="18" customHeight="1">
      <c r="A4401" s="67"/>
      <c r="B4401" s="71"/>
    </row>
    <row r="4402" spans="1:2" ht="18" customHeight="1">
      <c r="A4402" s="67"/>
      <c r="B4402" s="71"/>
    </row>
    <row r="4403" spans="1:2" ht="18" customHeight="1">
      <c r="A4403" s="67"/>
      <c r="B4403" s="71"/>
    </row>
    <row r="4404" spans="1:2" ht="18" customHeight="1">
      <c r="A4404" s="67"/>
      <c r="B4404" s="71"/>
    </row>
    <row r="4405" spans="1:2" ht="18" customHeight="1">
      <c r="A4405" s="67"/>
      <c r="B4405" s="71"/>
    </row>
    <row r="4406" spans="1:2" ht="18" customHeight="1">
      <c r="A4406" s="67"/>
      <c r="B4406" s="71"/>
    </row>
    <row r="4407" spans="1:2" ht="18" customHeight="1">
      <c r="A4407" s="67"/>
      <c r="B4407" s="71"/>
    </row>
    <row r="4408" spans="1:2" ht="18" customHeight="1">
      <c r="A4408" s="67"/>
      <c r="B4408" s="71"/>
    </row>
    <row r="4409" spans="1:2" ht="18" customHeight="1">
      <c r="A4409" s="67"/>
      <c r="B4409" s="71"/>
    </row>
    <row r="4410" spans="1:2" ht="18" customHeight="1">
      <c r="A4410" s="67"/>
      <c r="B4410" s="71"/>
    </row>
    <row r="4411" spans="1:2" ht="18" customHeight="1">
      <c r="A4411" s="67"/>
      <c r="B4411" s="71"/>
    </row>
    <row r="4412" spans="1:2" ht="18" customHeight="1">
      <c r="A4412" s="67"/>
      <c r="B4412" s="71"/>
    </row>
    <row r="4413" spans="1:2" ht="18" customHeight="1">
      <c r="A4413" s="67"/>
      <c r="B4413" s="71"/>
    </row>
    <row r="4414" spans="1:2" ht="18" customHeight="1">
      <c r="A4414" s="67"/>
      <c r="B4414" s="71"/>
    </row>
    <row r="4415" spans="1:2" ht="18" customHeight="1">
      <c r="A4415" s="67"/>
      <c r="B4415" s="71"/>
    </row>
    <row r="4416" spans="1:2" ht="18" customHeight="1">
      <c r="A4416" s="67"/>
      <c r="B4416" s="71"/>
    </row>
    <row r="4417" spans="1:2" ht="18" customHeight="1">
      <c r="A4417" s="67"/>
      <c r="B4417" s="71"/>
    </row>
    <row r="4418" spans="1:2" ht="18" customHeight="1">
      <c r="A4418" s="67"/>
      <c r="B4418" s="71"/>
    </row>
    <row r="4419" spans="1:2" ht="18" customHeight="1">
      <c r="A4419" s="67"/>
      <c r="B4419" s="71"/>
    </row>
    <row r="4420" spans="1:2" ht="18" customHeight="1">
      <c r="A4420" s="67"/>
      <c r="B4420" s="71"/>
    </row>
    <row r="4421" spans="1:2" ht="18" customHeight="1">
      <c r="A4421" s="67"/>
      <c r="B4421" s="71"/>
    </row>
    <row r="4422" spans="1:2" ht="18" customHeight="1">
      <c r="A4422" s="67"/>
      <c r="B4422" s="71"/>
    </row>
    <row r="4423" spans="1:2" ht="18" customHeight="1">
      <c r="A4423" s="67"/>
      <c r="B4423" s="71"/>
    </row>
    <row r="4424" spans="1:2" ht="18" customHeight="1">
      <c r="A4424" s="67"/>
      <c r="B4424" s="71"/>
    </row>
    <row r="4425" spans="1:2" ht="18" customHeight="1">
      <c r="A4425" s="67"/>
      <c r="B4425" s="71"/>
    </row>
    <row r="4426" spans="1:2" ht="18" customHeight="1">
      <c r="A4426" s="67"/>
      <c r="B4426" s="71"/>
    </row>
    <row r="4427" spans="1:2" ht="18" customHeight="1">
      <c r="A4427" s="67"/>
      <c r="B4427" s="71"/>
    </row>
    <row r="4428" spans="1:2" ht="18" customHeight="1">
      <c r="A4428" s="67"/>
      <c r="B4428" s="71"/>
    </row>
    <row r="4429" spans="1:2" ht="18" customHeight="1">
      <c r="A4429" s="67"/>
      <c r="B4429" s="71"/>
    </row>
    <row r="4430" spans="1:2" ht="18" customHeight="1">
      <c r="A4430" s="67"/>
      <c r="B4430" s="71"/>
    </row>
    <row r="4431" spans="1:2" ht="18" customHeight="1">
      <c r="A4431" s="67"/>
      <c r="B4431" s="71"/>
    </row>
    <row r="4432" spans="1:2" ht="18" customHeight="1">
      <c r="A4432" s="67"/>
      <c r="B4432" s="71"/>
    </row>
    <row r="4433" spans="1:2" ht="18" customHeight="1">
      <c r="A4433" s="67"/>
      <c r="B4433" s="71"/>
    </row>
    <row r="4434" spans="1:2" ht="18" customHeight="1">
      <c r="A4434" s="67"/>
      <c r="B4434" s="71"/>
    </row>
    <row r="4435" spans="1:2" ht="18" customHeight="1">
      <c r="A4435" s="67"/>
      <c r="B4435" s="71"/>
    </row>
    <row r="4436" spans="1:2" ht="18" customHeight="1">
      <c r="A4436" s="67"/>
      <c r="B4436" s="71"/>
    </row>
    <row r="4437" spans="1:2" ht="18" customHeight="1">
      <c r="A4437" s="67"/>
      <c r="B4437" s="71"/>
    </row>
    <row r="4438" spans="1:2" ht="18" customHeight="1">
      <c r="A4438" s="67"/>
      <c r="B4438" s="71"/>
    </row>
    <row r="4439" spans="1:2" ht="18" customHeight="1">
      <c r="A4439" s="67"/>
      <c r="B4439" s="71"/>
    </row>
    <row r="4440" spans="1:2" ht="18" customHeight="1">
      <c r="A4440" s="67"/>
      <c r="B4440" s="71"/>
    </row>
    <row r="4441" spans="1:2" ht="18" customHeight="1">
      <c r="A4441" s="67"/>
      <c r="B4441" s="71"/>
    </row>
    <row r="4442" spans="1:2" ht="18" customHeight="1">
      <c r="A4442" s="67"/>
      <c r="B4442" s="71"/>
    </row>
    <row r="4443" spans="1:2" ht="18" customHeight="1">
      <c r="A4443" s="67"/>
      <c r="B4443" s="71"/>
    </row>
    <row r="4444" spans="1:2" ht="18" customHeight="1">
      <c r="A4444" s="67"/>
      <c r="B4444" s="71"/>
    </row>
    <row r="4445" spans="1:2" ht="18" customHeight="1">
      <c r="A4445" s="67"/>
      <c r="B4445" s="71"/>
    </row>
    <row r="4446" spans="1:2" ht="18" customHeight="1">
      <c r="A4446" s="67"/>
      <c r="B4446" s="71"/>
    </row>
    <row r="4447" spans="1:2" ht="18" customHeight="1">
      <c r="A4447" s="67"/>
      <c r="B4447" s="71"/>
    </row>
    <row r="4448" spans="1:2" ht="18" customHeight="1">
      <c r="A4448" s="67"/>
      <c r="B4448" s="71"/>
    </row>
    <row r="4449" spans="1:2" ht="18" customHeight="1">
      <c r="A4449" s="67"/>
      <c r="B4449" s="71"/>
    </row>
    <row r="4450" spans="1:2" ht="18" customHeight="1">
      <c r="A4450" s="67"/>
      <c r="B4450" s="71"/>
    </row>
    <row r="4451" spans="1:2" ht="18" customHeight="1">
      <c r="A4451" s="67"/>
      <c r="B4451" s="71"/>
    </row>
    <row r="4452" spans="1:2" ht="18" customHeight="1">
      <c r="A4452" s="67"/>
      <c r="B4452" s="71"/>
    </row>
    <row r="4453" spans="1:2" ht="18" customHeight="1">
      <c r="A4453" s="67"/>
      <c r="B4453" s="71"/>
    </row>
    <row r="4454" spans="1:2" ht="18" customHeight="1">
      <c r="A4454" s="67"/>
      <c r="B4454" s="71"/>
    </row>
    <row r="4455" spans="1:2" ht="18" customHeight="1">
      <c r="A4455" s="67"/>
      <c r="B4455" s="71"/>
    </row>
    <row r="4456" spans="1:2" ht="18" customHeight="1">
      <c r="A4456" s="67"/>
      <c r="B4456" s="71"/>
    </row>
    <row r="4457" spans="1:2" ht="18" customHeight="1">
      <c r="A4457" s="67"/>
      <c r="B4457" s="71"/>
    </row>
    <row r="4458" spans="1:2" ht="18" customHeight="1">
      <c r="A4458" s="67"/>
      <c r="B4458" s="71"/>
    </row>
    <row r="4459" spans="1:2" ht="18" customHeight="1">
      <c r="A4459" s="67"/>
      <c r="B4459" s="71"/>
    </row>
    <row r="4460" spans="1:2" ht="18" customHeight="1">
      <c r="A4460" s="67"/>
      <c r="B4460" s="71"/>
    </row>
    <row r="4461" spans="1:2" ht="18" customHeight="1">
      <c r="A4461" s="67"/>
      <c r="B4461" s="71"/>
    </row>
    <row r="4462" spans="1:2" ht="18" customHeight="1">
      <c r="A4462" s="67"/>
      <c r="B4462" s="71"/>
    </row>
    <row r="4463" spans="1:2" ht="18" customHeight="1">
      <c r="A4463" s="67"/>
      <c r="B4463" s="71"/>
    </row>
    <row r="4464" spans="1:2" ht="18" customHeight="1">
      <c r="A4464" s="67"/>
      <c r="B4464" s="71"/>
    </row>
    <row r="4465" spans="1:2" ht="18" customHeight="1">
      <c r="A4465" s="67"/>
      <c r="B4465" s="71"/>
    </row>
    <row r="4466" spans="1:2" ht="18" customHeight="1">
      <c r="A4466" s="67"/>
      <c r="B4466" s="71"/>
    </row>
    <row r="4467" spans="1:2" ht="18" customHeight="1">
      <c r="A4467" s="67"/>
      <c r="B4467" s="71"/>
    </row>
    <row r="4468" spans="1:2" ht="18" customHeight="1">
      <c r="A4468" s="67"/>
      <c r="B4468" s="71"/>
    </row>
    <row r="4469" spans="1:2" ht="18" customHeight="1">
      <c r="A4469" s="67"/>
      <c r="B4469" s="71"/>
    </row>
    <row r="4470" spans="1:2" ht="18" customHeight="1">
      <c r="A4470" s="67"/>
      <c r="B4470" s="71"/>
    </row>
    <row r="4471" spans="1:2" ht="18" customHeight="1">
      <c r="A4471" s="67"/>
      <c r="B4471" s="71"/>
    </row>
    <row r="4472" spans="1:2" ht="18" customHeight="1">
      <c r="A4472" s="67"/>
      <c r="B4472" s="71"/>
    </row>
    <row r="4473" spans="1:2" ht="18" customHeight="1">
      <c r="A4473" s="67"/>
      <c r="B4473" s="71"/>
    </row>
    <row r="4474" spans="1:2" ht="18" customHeight="1">
      <c r="A4474" s="67"/>
      <c r="B4474" s="71"/>
    </row>
    <row r="4475" spans="1:2" ht="18" customHeight="1">
      <c r="A4475" s="67"/>
      <c r="B4475" s="71"/>
    </row>
    <row r="4476" spans="1:2" ht="18" customHeight="1">
      <c r="A4476" s="67"/>
      <c r="B4476" s="71"/>
    </row>
    <row r="4477" spans="1:2" ht="18" customHeight="1">
      <c r="A4477" s="67"/>
      <c r="B4477" s="71"/>
    </row>
    <row r="4478" spans="1:2" ht="18" customHeight="1">
      <c r="A4478" s="67"/>
      <c r="B4478" s="71"/>
    </row>
    <row r="4479" spans="1:2" ht="18" customHeight="1">
      <c r="A4479" s="67"/>
      <c r="B4479" s="71"/>
    </row>
    <row r="4480" spans="1:2" ht="18" customHeight="1">
      <c r="A4480" s="67"/>
      <c r="B4480" s="71"/>
    </row>
    <row r="4481" spans="1:2" ht="18" customHeight="1">
      <c r="A4481" s="67"/>
      <c r="B4481" s="71"/>
    </row>
    <row r="4482" spans="1:2" ht="18" customHeight="1">
      <c r="A4482" s="67"/>
      <c r="B4482" s="71"/>
    </row>
    <row r="4483" spans="1:2" ht="18" customHeight="1">
      <c r="A4483" s="67"/>
      <c r="B4483" s="71"/>
    </row>
    <row r="4484" spans="1:2" ht="18" customHeight="1">
      <c r="A4484" s="67"/>
      <c r="B4484" s="71"/>
    </row>
    <row r="4485" spans="1:2" ht="18" customHeight="1">
      <c r="A4485" s="67"/>
      <c r="B4485" s="71"/>
    </row>
    <row r="4486" spans="1:2" ht="18" customHeight="1">
      <c r="A4486" s="67"/>
      <c r="B4486" s="71"/>
    </row>
    <row r="4487" spans="1:2" ht="18" customHeight="1">
      <c r="A4487" s="67"/>
      <c r="B4487" s="71"/>
    </row>
    <row r="4488" spans="1:2" ht="18" customHeight="1">
      <c r="A4488" s="67"/>
      <c r="B4488" s="71"/>
    </row>
    <row r="4489" spans="1:2" ht="18" customHeight="1">
      <c r="A4489" s="67"/>
      <c r="B4489" s="71"/>
    </row>
    <row r="4490" spans="1:2" ht="18" customHeight="1">
      <c r="A4490" s="67"/>
      <c r="B4490" s="71"/>
    </row>
    <row r="4491" spans="1:2" ht="18" customHeight="1">
      <c r="A4491" s="67"/>
      <c r="B4491" s="71"/>
    </row>
    <row r="4492" spans="1:2" ht="18" customHeight="1">
      <c r="A4492" s="67"/>
      <c r="B4492" s="71"/>
    </row>
    <row r="4493" spans="1:2" ht="18" customHeight="1">
      <c r="A4493" s="67"/>
      <c r="B4493" s="71"/>
    </row>
    <row r="4494" spans="1:2" ht="18" customHeight="1">
      <c r="A4494" s="67"/>
      <c r="B4494" s="71"/>
    </row>
    <row r="4495" spans="1:2" ht="18" customHeight="1">
      <c r="A4495" s="67"/>
      <c r="B4495" s="71"/>
    </row>
    <row r="4496" spans="1:2" ht="18" customHeight="1">
      <c r="A4496" s="67"/>
      <c r="B4496" s="71"/>
    </row>
    <row r="4497" spans="1:2" ht="18" customHeight="1">
      <c r="A4497" s="67"/>
      <c r="B4497" s="71"/>
    </row>
    <row r="4498" spans="1:2" ht="18" customHeight="1">
      <c r="A4498" s="67"/>
      <c r="B4498" s="71"/>
    </row>
    <row r="4499" spans="1:2" ht="18" customHeight="1">
      <c r="A4499" s="67"/>
      <c r="B4499" s="71"/>
    </row>
    <row r="4500" spans="1:2" ht="18" customHeight="1">
      <c r="A4500" s="67"/>
      <c r="B4500" s="71"/>
    </row>
    <row r="4501" spans="1:2" ht="18" customHeight="1">
      <c r="A4501" s="67"/>
      <c r="B4501" s="71"/>
    </row>
    <row r="4502" spans="1:2" ht="18" customHeight="1">
      <c r="A4502" s="67"/>
      <c r="B4502" s="71"/>
    </row>
    <row r="4503" spans="1:2" ht="18" customHeight="1">
      <c r="A4503" s="67"/>
      <c r="B4503" s="71"/>
    </row>
    <row r="4504" spans="1:2" ht="18" customHeight="1">
      <c r="A4504" s="67"/>
      <c r="B4504" s="71"/>
    </row>
    <row r="4505" spans="1:2" ht="18" customHeight="1">
      <c r="A4505" s="67"/>
      <c r="B4505" s="71"/>
    </row>
    <row r="4506" spans="1:2" ht="18" customHeight="1">
      <c r="A4506" s="67"/>
      <c r="B4506" s="71"/>
    </row>
    <row r="4507" spans="1:2" ht="18" customHeight="1">
      <c r="A4507" s="67"/>
      <c r="B4507" s="71"/>
    </row>
    <row r="4508" spans="1:2" ht="18" customHeight="1">
      <c r="A4508" s="67"/>
      <c r="B4508" s="71"/>
    </row>
    <row r="4509" spans="1:2" ht="18" customHeight="1">
      <c r="A4509" s="67"/>
      <c r="B4509" s="71"/>
    </row>
    <row r="4510" spans="1:2" ht="18" customHeight="1">
      <c r="A4510" s="67"/>
      <c r="B4510" s="71"/>
    </row>
    <row r="4511" spans="1:2" ht="18" customHeight="1">
      <c r="A4511" s="67"/>
      <c r="B4511" s="71"/>
    </row>
    <row r="4512" spans="1:2" ht="18" customHeight="1">
      <c r="A4512" s="67"/>
      <c r="B4512" s="71"/>
    </row>
    <row r="4513" spans="1:2" ht="18" customHeight="1">
      <c r="A4513" s="67"/>
      <c r="B4513" s="71"/>
    </row>
    <row r="4514" spans="1:2" ht="18" customHeight="1">
      <c r="A4514" s="67"/>
      <c r="B4514" s="71"/>
    </row>
    <row r="4515" spans="1:2" ht="18" customHeight="1">
      <c r="A4515" s="67"/>
      <c r="B4515" s="71"/>
    </row>
    <row r="4516" spans="1:2" ht="18" customHeight="1">
      <c r="A4516" s="67"/>
      <c r="B4516" s="71"/>
    </row>
    <row r="4517" spans="1:2" ht="18" customHeight="1">
      <c r="A4517" s="67"/>
      <c r="B4517" s="71"/>
    </row>
    <row r="4518" spans="1:2" ht="18" customHeight="1">
      <c r="A4518" s="67"/>
      <c r="B4518" s="71"/>
    </row>
    <row r="4519" spans="1:2" ht="18" customHeight="1">
      <c r="A4519" s="67"/>
      <c r="B4519" s="71"/>
    </row>
    <row r="4520" spans="1:2" ht="18" customHeight="1">
      <c r="A4520" s="67"/>
      <c r="B4520" s="71"/>
    </row>
    <row r="4521" spans="1:2" ht="18" customHeight="1">
      <c r="A4521" s="67"/>
      <c r="B4521" s="71"/>
    </row>
    <row r="4522" spans="1:2" ht="18" customHeight="1">
      <c r="A4522" s="67"/>
      <c r="B4522" s="71"/>
    </row>
    <row r="4523" spans="1:2" ht="18" customHeight="1">
      <c r="A4523" s="67"/>
      <c r="B4523" s="71"/>
    </row>
    <row r="4524" spans="1:2" ht="18" customHeight="1">
      <c r="A4524" s="67"/>
      <c r="B4524" s="71"/>
    </row>
    <row r="4525" spans="1:2" ht="18" customHeight="1">
      <c r="A4525" s="67"/>
      <c r="B4525" s="71"/>
    </row>
    <row r="4526" spans="1:2" ht="18" customHeight="1">
      <c r="A4526" s="67"/>
      <c r="B4526" s="71"/>
    </row>
    <row r="4527" spans="1:2" ht="18" customHeight="1">
      <c r="A4527" s="67"/>
      <c r="B4527" s="71"/>
    </row>
    <row r="4528" spans="1:2" ht="18" customHeight="1">
      <c r="A4528" s="67"/>
      <c r="B4528" s="71"/>
    </row>
    <row r="4529" spans="1:2" ht="18" customHeight="1">
      <c r="A4529" s="67"/>
      <c r="B4529" s="71"/>
    </row>
    <row r="4530" spans="1:2" ht="18" customHeight="1">
      <c r="A4530" s="67"/>
      <c r="B4530" s="71"/>
    </row>
    <row r="4531" spans="1:2" ht="18" customHeight="1">
      <c r="A4531" s="67"/>
      <c r="B4531" s="71"/>
    </row>
    <row r="4532" spans="1:2" ht="18" customHeight="1">
      <c r="A4532" s="67"/>
      <c r="B4532" s="71"/>
    </row>
    <row r="4533" spans="1:2" ht="18" customHeight="1">
      <c r="A4533" s="67"/>
      <c r="B4533" s="71"/>
    </row>
    <row r="4534" spans="1:2" ht="18" customHeight="1">
      <c r="A4534" s="67"/>
      <c r="B4534" s="71"/>
    </row>
    <row r="4535" spans="1:2" ht="18" customHeight="1">
      <c r="A4535" s="67"/>
      <c r="B4535" s="71"/>
    </row>
    <row r="4536" spans="1:2" ht="18" customHeight="1">
      <c r="A4536" s="67"/>
      <c r="B4536" s="71"/>
    </row>
    <row r="4537" spans="1:2" ht="18" customHeight="1">
      <c r="A4537" s="67"/>
      <c r="B4537" s="71"/>
    </row>
    <row r="4538" spans="1:2" ht="18" customHeight="1">
      <c r="A4538" s="67"/>
      <c r="B4538" s="71"/>
    </row>
    <row r="4539" spans="1:2" ht="18" customHeight="1">
      <c r="A4539" s="67"/>
      <c r="B4539" s="71"/>
    </row>
    <row r="4540" spans="1:2" ht="18" customHeight="1">
      <c r="A4540" s="67"/>
      <c r="B4540" s="71"/>
    </row>
    <row r="4541" spans="1:2" ht="18" customHeight="1">
      <c r="A4541" s="67"/>
      <c r="B4541" s="71"/>
    </row>
    <row r="4542" spans="1:2" ht="18" customHeight="1">
      <c r="A4542" s="67"/>
      <c r="B4542" s="71"/>
    </row>
    <row r="4543" spans="1:2" ht="18" customHeight="1">
      <c r="A4543" s="67"/>
      <c r="B4543" s="71"/>
    </row>
    <row r="4544" spans="1:2" ht="18" customHeight="1">
      <c r="A4544" s="67"/>
      <c r="B4544" s="71"/>
    </row>
    <row r="4545" spans="1:2" ht="18" customHeight="1">
      <c r="A4545" s="67"/>
      <c r="B4545" s="71"/>
    </row>
    <row r="4546" spans="1:2" ht="18" customHeight="1">
      <c r="A4546" s="67"/>
      <c r="B4546" s="71"/>
    </row>
    <row r="4547" spans="1:2" ht="18" customHeight="1">
      <c r="A4547" s="67"/>
      <c r="B4547" s="71"/>
    </row>
    <row r="4548" spans="1:2" ht="18" customHeight="1">
      <c r="A4548" s="67"/>
      <c r="B4548" s="71"/>
    </row>
    <row r="4549" spans="1:2" ht="18" customHeight="1">
      <c r="A4549" s="67"/>
      <c r="B4549" s="71"/>
    </row>
    <row r="4550" spans="1:2" ht="18" customHeight="1">
      <c r="A4550" s="67"/>
      <c r="B4550" s="71"/>
    </row>
    <row r="4551" spans="1:2" ht="18" customHeight="1">
      <c r="A4551" s="67"/>
      <c r="B4551" s="71"/>
    </row>
    <row r="4552" spans="1:2" ht="18" customHeight="1">
      <c r="A4552" s="67"/>
      <c r="B4552" s="71"/>
    </row>
    <row r="4553" spans="1:2" ht="18" customHeight="1">
      <c r="A4553" s="67"/>
      <c r="B4553" s="71"/>
    </row>
    <row r="4554" spans="1:2" ht="18" customHeight="1">
      <c r="A4554" s="67"/>
      <c r="B4554" s="71"/>
    </row>
    <row r="4555" spans="1:2" ht="18" customHeight="1">
      <c r="A4555" s="67"/>
      <c r="B4555" s="71"/>
    </row>
    <row r="4556" spans="1:2" ht="18" customHeight="1">
      <c r="A4556" s="67"/>
      <c r="B4556" s="71"/>
    </row>
    <row r="4557" spans="1:2" ht="18" customHeight="1">
      <c r="A4557" s="67"/>
      <c r="B4557" s="71"/>
    </row>
    <row r="4558" spans="1:2" ht="18" customHeight="1">
      <c r="A4558" s="67"/>
      <c r="B4558" s="71"/>
    </row>
    <row r="4559" spans="1:2" ht="18" customHeight="1">
      <c r="A4559" s="67"/>
      <c r="B4559" s="71"/>
    </row>
    <row r="4560" spans="1:2" ht="18" customHeight="1">
      <c r="A4560" s="67"/>
      <c r="B4560" s="71"/>
    </row>
    <row r="4561" spans="1:2" ht="18" customHeight="1">
      <c r="A4561" s="67"/>
      <c r="B4561" s="71"/>
    </row>
    <row r="4562" spans="1:2" ht="18" customHeight="1">
      <c r="A4562" s="67"/>
      <c r="B4562" s="71"/>
    </row>
    <row r="4563" spans="1:2" ht="18" customHeight="1">
      <c r="A4563" s="67"/>
      <c r="B4563" s="71"/>
    </row>
    <row r="4564" spans="1:2" ht="18" customHeight="1">
      <c r="A4564" s="67"/>
      <c r="B4564" s="71"/>
    </row>
    <row r="4565" spans="1:2" ht="18" customHeight="1">
      <c r="A4565" s="67"/>
      <c r="B4565" s="71"/>
    </row>
    <row r="4566" spans="1:2" ht="18" customHeight="1">
      <c r="A4566" s="67"/>
      <c r="B4566" s="71"/>
    </row>
    <row r="4567" spans="1:2" ht="18" customHeight="1">
      <c r="A4567" s="67"/>
      <c r="B4567" s="71"/>
    </row>
    <row r="4568" spans="1:2" ht="18" customHeight="1">
      <c r="A4568" s="67"/>
      <c r="B4568" s="71"/>
    </row>
    <row r="4569" spans="1:2" ht="18" customHeight="1">
      <c r="A4569" s="67"/>
      <c r="B4569" s="71"/>
    </row>
    <row r="4570" spans="1:2" ht="18" customHeight="1">
      <c r="A4570" s="67"/>
      <c r="B4570" s="71"/>
    </row>
    <row r="4571" spans="1:2" ht="18" customHeight="1">
      <c r="A4571" s="67"/>
      <c r="B4571" s="71"/>
    </row>
    <row r="4572" spans="1:2" ht="18" customHeight="1">
      <c r="A4572" s="67"/>
      <c r="B4572" s="71"/>
    </row>
    <row r="4573" spans="1:2" ht="18" customHeight="1">
      <c r="A4573" s="67"/>
      <c r="B4573" s="71"/>
    </row>
    <row r="4574" spans="1:2" ht="18" customHeight="1">
      <c r="A4574" s="67"/>
      <c r="B4574" s="71"/>
    </row>
    <row r="4575" spans="1:2" ht="18" customHeight="1">
      <c r="A4575" s="67"/>
      <c r="B4575" s="71"/>
    </row>
    <row r="4576" spans="1:2" ht="18" customHeight="1">
      <c r="A4576" s="67"/>
      <c r="B4576" s="71"/>
    </row>
    <row r="4577" spans="1:2" ht="18" customHeight="1">
      <c r="A4577" s="67"/>
      <c r="B4577" s="71"/>
    </row>
    <row r="4578" spans="1:2" ht="18" customHeight="1">
      <c r="A4578" s="67"/>
      <c r="B4578" s="71"/>
    </row>
    <row r="4579" spans="1:2" ht="18" customHeight="1">
      <c r="A4579" s="67"/>
      <c r="B4579" s="71"/>
    </row>
    <row r="4580" spans="1:2" ht="18" customHeight="1">
      <c r="A4580" s="67"/>
      <c r="B4580" s="71"/>
    </row>
    <row r="4581" spans="1:2" ht="18" customHeight="1">
      <c r="A4581" s="67"/>
      <c r="B4581" s="71"/>
    </row>
    <row r="4582" spans="1:2" ht="18" customHeight="1">
      <c r="A4582" s="67"/>
      <c r="B4582" s="71"/>
    </row>
    <row r="4583" spans="1:2" ht="18" customHeight="1">
      <c r="A4583" s="67"/>
      <c r="B4583" s="71"/>
    </row>
    <row r="4584" spans="1:2" ht="18" customHeight="1">
      <c r="A4584" s="67"/>
      <c r="B4584" s="71"/>
    </row>
    <row r="4585" spans="1:2" ht="18" customHeight="1">
      <c r="A4585" s="67"/>
      <c r="B4585" s="71"/>
    </row>
    <row r="4586" spans="1:2" ht="18" customHeight="1">
      <c r="A4586" s="67"/>
      <c r="B4586" s="71"/>
    </row>
    <row r="4587" spans="1:2" ht="18" customHeight="1">
      <c r="A4587" s="67"/>
      <c r="B4587" s="71"/>
    </row>
    <row r="4588" spans="1:2" ht="18" customHeight="1">
      <c r="A4588" s="67"/>
      <c r="B4588" s="71"/>
    </row>
    <row r="4589" spans="1:2" ht="18" customHeight="1">
      <c r="A4589" s="67"/>
      <c r="B4589" s="71"/>
    </row>
    <row r="4590" spans="1:2" ht="18" customHeight="1">
      <c r="A4590" s="67"/>
      <c r="B4590" s="71"/>
    </row>
    <row r="4591" spans="1:2" ht="18" customHeight="1">
      <c r="A4591" s="67"/>
      <c r="B4591" s="71"/>
    </row>
    <row r="4592" spans="1:2" ht="18" customHeight="1">
      <c r="A4592" s="67"/>
      <c r="B4592" s="71"/>
    </row>
    <row r="4593" spans="1:2" ht="18" customHeight="1">
      <c r="A4593" s="67"/>
      <c r="B4593" s="71"/>
    </row>
    <row r="4594" spans="1:2" ht="18" customHeight="1">
      <c r="A4594" s="67"/>
      <c r="B4594" s="71"/>
    </row>
    <row r="4595" spans="1:2" ht="18" customHeight="1">
      <c r="A4595" s="67"/>
      <c r="B4595" s="71"/>
    </row>
    <row r="4596" spans="1:2" ht="18" customHeight="1">
      <c r="A4596" s="67"/>
      <c r="B4596" s="71"/>
    </row>
    <row r="4597" spans="1:2" ht="18" customHeight="1">
      <c r="A4597" s="67"/>
      <c r="B4597" s="71"/>
    </row>
    <row r="4598" spans="1:2" ht="18" customHeight="1">
      <c r="A4598" s="67"/>
      <c r="B4598" s="71"/>
    </row>
    <row r="4599" spans="1:2" ht="18" customHeight="1">
      <c r="A4599" s="67"/>
      <c r="B4599" s="71"/>
    </row>
    <row r="4600" spans="1:2" ht="18" customHeight="1">
      <c r="A4600" s="67"/>
      <c r="B4600" s="71"/>
    </row>
    <row r="4601" spans="1:2" ht="18" customHeight="1">
      <c r="A4601" s="67"/>
      <c r="B4601" s="71"/>
    </row>
    <row r="4602" spans="1:2" ht="18" customHeight="1">
      <c r="A4602" s="67"/>
      <c r="B4602" s="71"/>
    </row>
    <row r="4603" spans="1:2" ht="18" customHeight="1">
      <c r="A4603" s="67"/>
      <c r="B4603" s="71"/>
    </row>
    <row r="4604" spans="1:2" ht="18" customHeight="1">
      <c r="A4604" s="67"/>
      <c r="B4604" s="71"/>
    </row>
    <row r="4605" spans="1:2" ht="18" customHeight="1">
      <c r="A4605" s="67"/>
      <c r="B4605" s="71"/>
    </row>
    <row r="4606" spans="1:2" ht="18" customHeight="1">
      <c r="A4606" s="67"/>
      <c r="B4606" s="71"/>
    </row>
    <row r="4607" spans="1:2" ht="18" customHeight="1">
      <c r="A4607" s="67"/>
      <c r="B4607" s="71"/>
    </row>
    <row r="4608" spans="1:2" ht="18" customHeight="1">
      <c r="A4608" s="67"/>
      <c r="B4608" s="71"/>
    </row>
    <row r="4609" spans="1:2" ht="18" customHeight="1">
      <c r="A4609" s="67"/>
      <c r="B4609" s="71"/>
    </row>
    <row r="4610" spans="1:2" ht="18" customHeight="1">
      <c r="A4610" s="67"/>
      <c r="B4610" s="71"/>
    </row>
    <row r="4611" spans="1:2" ht="18" customHeight="1">
      <c r="A4611" s="67"/>
      <c r="B4611" s="71"/>
    </row>
    <row r="4612" spans="1:2" ht="18" customHeight="1">
      <c r="A4612" s="67"/>
      <c r="B4612" s="71"/>
    </row>
    <row r="4613" spans="1:2" ht="18" customHeight="1">
      <c r="A4613" s="67"/>
      <c r="B4613" s="71"/>
    </row>
    <row r="4614" spans="1:2" ht="18" customHeight="1">
      <c r="A4614" s="67"/>
      <c r="B4614" s="71"/>
    </row>
    <row r="4615" spans="1:2" ht="18" customHeight="1">
      <c r="A4615" s="67"/>
      <c r="B4615" s="71"/>
    </row>
    <row r="4616" spans="1:2" ht="18" customHeight="1">
      <c r="A4616" s="67"/>
      <c r="B4616" s="71"/>
    </row>
    <row r="4617" spans="1:2" ht="18" customHeight="1">
      <c r="A4617" s="67"/>
      <c r="B4617" s="71"/>
    </row>
    <row r="4618" spans="1:2" ht="18" customHeight="1">
      <c r="A4618" s="67"/>
      <c r="B4618" s="71"/>
    </row>
    <row r="4619" spans="1:2" ht="18" customHeight="1">
      <c r="A4619" s="67"/>
      <c r="B4619" s="71"/>
    </row>
    <row r="4620" spans="1:2" ht="18" customHeight="1">
      <c r="A4620" s="67"/>
      <c r="B4620" s="71"/>
    </row>
    <row r="4621" spans="1:2" ht="18" customHeight="1">
      <c r="A4621" s="67"/>
      <c r="B4621" s="71"/>
    </row>
    <row r="4622" spans="1:2" ht="18" customHeight="1">
      <c r="A4622" s="67"/>
      <c r="B4622" s="71"/>
    </row>
    <row r="4623" spans="1:2" ht="18" customHeight="1">
      <c r="A4623" s="67"/>
      <c r="B4623" s="71"/>
    </row>
    <row r="4624" spans="1:2" ht="18" customHeight="1">
      <c r="A4624" s="67"/>
      <c r="B4624" s="71"/>
    </row>
    <row r="4625" spans="1:2" ht="18" customHeight="1">
      <c r="A4625" s="67"/>
      <c r="B4625" s="71"/>
    </row>
    <row r="4626" spans="1:2" ht="18" customHeight="1">
      <c r="A4626" s="67"/>
      <c r="B4626" s="71"/>
    </row>
    <row r="4627" spans="1:2" ht="18" customHeight="1">
      <c r="A4627" s="67"/>
      <c r="B4627" s="71"/>
    </row>
    <row r="4628" spans="1:2" ht="18" customHeight="1">
      <c r="A4628" s="67"/>
      <c r="B4628" s="71"/>
    </row>
    <row r="4629" spans="1:2" ht="18" customHeight="1">
      <c r="A4629" s="67"/>
      <c r="B4629" s="71"/>
    </row>
    <row r="4630" spans="1:2" ht="18" customHeight="1">
      <c r="A4630" s="67"/>
      <c r="B4630" s="71"/>
    </row>
    <row r="4631" spans="1:2" ht="18" customHeight="1">
      <c r="A4631" s="67"/>
      <c r="B4631" s="71"/>
    </row>
    <row r="4632" spans="1:2" ht="18" customHeight="1">
      <c r="A4632" s="67"/>
      <c r="B4632" s="71"/>
    </row>
    <row r="4633" spans="1:2" ht="18" customHeight="1">
      <c r="A4633" s="67"/>
      <c r="B4633" s="71"/>
    </row>
    <row r="4634" spans="1:2" ht="18" customHeight="1">
      <c r="A4634" s="67"/>
      <c r="B4634" s="71"/>
    </row>
    <row r="4635" spans="1:2" ht="18" customHeight="1">
      <c r="A4635" s="67"/>
      <c r="B4635" s="71"/>
    </row>
    <row r="4636" spans="1:2" ht="18" customHeight="1">
      <c r="A4636" s="67"/>
      <c r="B4636" s="71"/>
    </row>
    <row r="4637" spans="1:2" ht="18" customHeight="1">
      <c r="A4637" s="67"/>
      <c r="B4637" s="71"/>
    </row>
    <row r="4638" spans="1:2" ht="18" customHeight="1">
      <c r="A4638" s="67"/>
      <c r="B4638" s="71"/>
    </row>
    <row r="4639" spans="1:2" ht="18" customHeight="1">
      <c r="A4639" s="67"/>
      <c r="B4639" s="71"/>
    </row>
    <row r="4640" spans="1:2" ht="18" customHeight="1">
      <c r="A4640" s="67"/>
      <c r="B4640" s="71"/>
    </row>
    <row r="4641" spans="1:2" ht="18" customHeight="1">
      <c r="A4641" s="67"/>
      <c r="B4641" s="71"/>
    </row>
    <row r="4642" spans="1:2" ht="18" customHeight="1">
      <c r="A4642" s="67"/>
      <c r="B4642" s="71"/>
    </row>
    <row r="4643" spans="1:2" ht="18" customHeight="1">
      <c r="A4643" s="67"/>
      <c r="B4643" s="71"/>
    </row>
    <row r="4644" spans="1:2" ht="18" customHeight="1">
      <c r="A4644" s="67"/>
      <c r="B4644" s="71"/>
    </row>
    <row r="4645" spans="1:2" ht="18" customHeight="1">
      <c r="A4645" s="67"/>
      <c r="B4645" s="71"/>
    </row>
    <row r="4646" spans="1:2" ht="18" customHeight="1">
      <c r="A4646" s="67"/>
      <c r="B4646" s="71"/>
    </row>
    <row r="4647" spans="1:2" ht="18" customHeight="1">
      <c r="A4647" s="67"/>
      <c r="B4647" s="71"/>
    </row>
    <row r="4648" spans="1:2" ht="18" customHeight="1">
      <c r="A4648" s="67"/>
      <c r="B4648" s="71"/>
    </row>
    <row r="4649" spans="1:2" ht="18" customHeight="1">
      <c r="A4649" s="67"/>
      <c r="B4649" s="71"/>
    </row>
    <row r="4650" spans="1:2" ht="18" customHeight="1">
      <c r="A4650" s="67"/>
      <c r="B4650" s="71"/>
    </row>
    <row r="4651" spans="1:2" ht="18" customHeight="1">
      <c r="A4651" s="67"/>
      <c r="B4651" s="71"/>
    </row>
    <row r="4652" spans="1:2" ht="18" customHeight="1">
      <c r="A4652" s="67"/>
      <c r="B4652" s="71"/>
    </row>
    <row r="4653" spans="1:2" ht="18" customHeight="1">
      <c r="A4653" s="67"/>
      <c r="B4653" s="71"/>
    </row>
    <row r="4654" spans="1:2" ht="18" customHeight="1">
      <c r="A4654" s="67"/>
      <c r="B4654" s="71"/>
    </row>
    <row r="4655" spans="1:2" ht="18" customHeight="1">
      <c r="A4655" s="67"/>
      <c r="B4655" s="71"/>
    </row>
    <row r="4656" spans="1:2" ht="18" customHeight="1">
      <c r="A4656" s="67"/>
      <c r="B4656" s="71"/>
    </row>
    <row r="4657" spans="1:2" ht="18" customHeight="1">
      <c r="A4657" s="67"/>
      <c r="B4657" s="71"/>
    </row>
    <row r="4658" spans="1:2" ht="18" customHeight="1">
      <c r="A4658" s="67"/>
      <c r="B4658" s="71"/>
    </row>
    <row r="4659" spans="1:2" ht="18" customHeight="1">
      <c r="A4659" s="67"/>
      <c r="B4659" s="71"/>
    </row>
    <row r="4660" spans="1:2" ht="18" customHeight="1">
      <c r="A4660" s="67"/>
      <c r="B4660" s="71"/>
    </row>
    <row r="4661" spans="1:2" ht="18" customHeight="1">
      <c r="A4661" s="67"/>
      <c r="B4661" s="71"/>
    </row>
    <row r="4662" spans="1:2" ht="18" customHeight="1">
      <c r="A4662" s="67"/>
      <c r="B4662" s="71"/>
    </row>
    <row r="4663" spans="1:2" ht="18" customHeight="1">
      <c r="A4663" s="67"/>
      <c r="B4663" s="71"/>
    </row>
    <row r="4664" spans="1:2" ht="18" customHeight="1">
      <c r="A4664" s="67"/>
      <c r="B4664" s="71"/>
    </row>
    <row r="4665" spans="1:2" ht="18" customHeight="1">
      <c r="A4665" s="67"/>
      <c r="B4665" s="71"/>
    </row>
    <row r="4666" spans="1:2" ht="18" customHeight="1">
      <c r="A4666" s="67"/>
      <c r="B4666" s="71"/>
    </row>
    <row r="4667" spans="1:2" ht="18" customHeight="1">
      <c r="A4667" s="67"/>
      <c r="B4667" s="71"/>
    </row>
    <row r="4668" spans="1:2" ht="18" customHeight="1">
      <c r="A4668" s="67"/>
      <c r="B4668" s="71"/>
    </row>
    <row r="4669" spans="1:2" ht="18" customHeight="1">
      <c r="A4669" s="67"/>
      <c r="B4669" s="71"/>
    </row>
    <row r="4670" spans="1:2" ht="18" customHeight="1">
      <c r="A4670" s="67"/>
      <c r="B4670" s="71"/>
    </row>
    <row r="4671" spans="1:2" ht="18" customHeight="1">
      <c r="A4671" s="67"/>
      <c r="B4671" s="71"/>
    </row>
    <row r="4672" spans="1:2" ht="18" customHeight="1">
      <c r="A4672" s="67"/>
      <c r="B4672" s="71"/>
    </row>
    <row r="4673" spans="1:2" ht="18" customHeight="1">
      <c r="A4673" s="67"/>
      <c r="B4673" s="71"/>
    </row>
    <row r="4674" spans="1:2" ht="18" customHeight="1">
      <c r="A4674" s="67"/>
      <c r="B4674" s="71"/>
    </row>
    <row r="4675" spans="1:2" ht="18" customHeight="1">
      <c r="A4675" s="67"/>
      <c r="B4675" s="71"/>
    </row>
    <row r="4676" spans="1:2" ht="18" customHeight="1">
      <c r="A4676" s="67"/>
      <c r="B4676" s="71"/>
    </row>
    <row r="4677" spans="1:2" ht="18" customHeight="1">
      <c r="A4677" s="67"/>
      <c r="B4677" s="71"/>
    </row>
    <row r="4678" spans="1:2" ht="18" customHeight="1">
      <c r="A4678" s="67"/>
      <c r="B4678" s="71"/>
    </row>
    <row r="4679" spans="1:2" ht="18" customHeight="1">
      <c r="A4679" s="67"/>
      <c r="B4679" s="71"/>
    </row>
    <row r="4680" spans="1:2" ht="18" customHeight="1">
      <c r="A4680" s="67"/>
      <c r="B4680" s="71"/>
    </row>
    <row r="4681" spans="1:2" ht="18" customHeight="1">
      <c r="A4681" s="67"/>
      <c r="B4681" s="71"/>
    </row>
    <row r="4682" spans="1:2" ht="18" customHeight="1">
      <c r="A4682" s="67"/>
      <c r="B4682" s="71"/>
    </row>
    <row r="4683" spans="1:2" ht="18" customHeight="1">
      <c r="A4683" s="67"/>
      <c r="B4683" s="71"/>
    </row>
    <row r="4684" spans="1:2" ht="18" customHeight="1">
      <c r="A4684" s="67"/>
      <c r="B4684" s="71"/>
    </row>
    <row r="4685" spans="1:2" ht="18" customHeight="1">
      <c r="A4685" s="67"/>
      <c r="B4685" s="71"/>
    </row>
    <row r="4686" spans="1:2" ht="18" customHeight="1">
      <c r="A4686" s="67"/>
      <c r="B4686" s="71"/>
    </row>
    <row r="4687" spans="1:2" ht="18" customHeight="1">
      <c r="A4687" s="67"/>
      <c r="B4687" s="71"/>
    </row>
    <row r="4688" spans="1:2" ht="18" customHeight="1">
      <c r="A4688" s="67"/>
      <c r="B4688" s="71"/>
    </row>
    <row r="4689" spans="1:2" ht="18" customHeight="1">
      <c r="A4689" s="67"/>
      <c r="B4689" s="71"/>
    </row>
    <row r="4690" spans="1:2" ht="18" customHeight="1">
      <c r="A4690" s="67"/>
      <c r="B4690" s="71"/>
    </row>
    <row r="4691" spans="1:2" ht="18" customHeight="1">
      <c r="A4691" s="67"/>
      <c r="B4691" s="71"/>
    </row>
    <row r="4692" spans="1:2" ht="18" customHeight="1">
      <c r="A4692" s="67"/>
      <c r="B4692" s="71"/>
    </row>
    <row r="4693" spans="1:2" ht="18" customHeight="1">
      <c r="A4693" s="67"/>
      <c r="B4693" s="71"/>
    </row>
    <row r="4694" spans="1:2" ht="18" customHeight="1">
      <c r="A4694" s="67"/>
      <c r="B4694" s="71"/>
    </row>
    <row r="4695" spans="1:2" ht="18" customHeight="1">
      <c r="A4695" s="67"/>
      <c r="B4695" s="71"/>
    </row>
    <row r="4696" spans="1:2" ht="18" customHeight="1">
      <c r="A4696" s="67"/>
      <c r="B4696" s="71"/>
    </row>
    <row r="4697" spans="1:2" ht="18" customHeight="1">
      <c r="A4697" s="67"/>
      <c r="B4697" s="71"/>
    </row>
    <row r="4698" spans="1:2" ht="18" customHeight="1">
      <c r="A4698" s="67"/>
      <c r="B4698" s="71"/>
    </row>
    <row r="4699" spans="1:2" ht="18" customHeight="1">
      <c r="A4699" s="67"/>
      <c r="B4699" s="71"/>
    </row>
    <row r="4700" spans="1:2" ht="18" customHeight="1">
      <c r="A4700" s="67"/>
      <c r="B4700" s="71"/>
    </row>
    <row r="4701" spans="1:2" ht="18" customHeight="1">
      <c r="A4701" s="67"/>
      <c r="B4701" s="71"/>
    </row>
    <row r="4702" spans="1:2" ht="18" customHeight="1">
      <c r="A4702" s="67"/>
      <c r="B4702" s="71"/>
    </row>
    <row r="4703" spans="1:2" ht="18" customHeight="1">
      <c r="A4703" s="67"/>
      <c r="B4703" s="71"/>
    </row>
    <row r="4704" spans="1:2" ht="18" customHeight="1">
      <c r="A4704" s="67"/>
      <c r="B4704" s="71"/>
    </row>
    <row r="4705" spans="1:2" ht="18" customHeight="1">
      <c r="A4705" s="67"/>
      <c r="B4705" s="71"/>
    </row>
    <row r="4706" spans="1:2" ht="18" customHeight="1">
      <c r="A4706" s="67"/>
      <c r="B4706" s="71"/>
    </row>
    <row r="4707" spans="1:2" ht="18" customHeight="1">
      <c r="A4707" s="67"/>
      <c r="B4707" s="71"/>
    </row>
    <row r="4708" spans="1:2" ht="18" customHeight="1">
      <c r="A4708" s="67"/>
      <c r="B4708" s="71"/>
    </row>
    <row r="4709" spans="1:2" ht="18" customHeight="1">
      <c r="A4709" s="67"/>
      <c r="B4709" s="71"/>
    </row>
    <row r="4710" spans="1:2" ht="18" customHeight="1">
      <c r="A4710" s="67"/>
      <c r="B4710" s="71"/>
    </row>
    <row r="4711" spans="1:2" ht="18" customHeight="1">
      <c r="A4711" s="67"/>
      <c r="B4711" s="71"/>
    </row>
    <row r="4712" spans="1:2" ht="18" customHeight="1">
      <c r="A4712" s="67"/>
      <c r="B4712" s="71"/>
    </row>
    <row r="4713" spans="1:2" ht="18" customHeight="1">
      <c r="A4713" s="67"/>
      <c r="B4713" s="71"/>
    </row>
    <row r="4714" spans="1:2" ht="18" customHeight="1">
      <c r="A4714" s="67"/>
      <c r="B4714" s="71"/>
    </row>
    <row r="4715" spans="1:2" ht="18" customHeight="1">
      <c r="A4715" s="67"/>
      <c r="B4715" s="71"/>
    </row>
    <row r="4716" spans="1:2" ht="18" customHeight="1">
      <c r="A4716" s="67"/>
      <c r="B4716" s="71"/>
    </row>
    <row r="4717" spans="1:2" ht="18" customHeight="1">
      <c r="A4717" s="67"/>
      <c r="B4717" s="71"/>
    </row>
    <row r="4718" spans="1:2" ht="18" customHeight="1">
      <c r="A4718" s="67"/>
      <c r="B4718" s="71"/>
    </row>
    <row r="4719" spans="1:2" ht="18" customHeight="1">
      <c r="A4719" s="67"/>
      <c r="B4719" s="71"/>
    </row>
    <row r="4720" spans="1:2" ht="18" customHeight="1">
      <c r="A4720" s="67"/>
      <c r="B4720" s="71"/>
    </row>
    <row r="4721" spans="1:2" ht="18" customHeight="1">
      <c r="A4721" s="67"/>
      <c r="B4721" s="71"/>
    </row>
    <row r="4722" spans="1:2" ht="18" customHeight="1">
      <c r="A4722" s="67"/>
      <c r="B4722" s="71"/>
    </row>
    <row r="4723" spans="1:2" ht="18" customHeight="1">
      <c r="A4723" s="67"/>
      <c r="B4723" s="71"/>
    </row>
    <row r="4724" spans="1:2" ht="18" customHeight="1">
      <c r="A4724" s="67"/>
      <c r="B4724" s="71"/>
    </row>
    <row r="4725" spans="1:2" ht="18" customHeight="1">
      <c r="A4725" s="67"/>
      <c r="B4725" s="71"/>
    </row>
    <row r="4726" spans="1:2" ht="18" customHeight="1">
      <c r="A4726" s="67"/>
      <c r="B4726" s="71"/>
    </row>
    <row r="4727" spans="1:2" ht="18" customHeight="1">
      <c r="A4727" s="67"/>
      <c r="B4727" s="71"/>
    </row>
    <row r="4728" spans="1:2" ht="18" customHeight="1">
      <c r="A4728" s="67"/>
      <c r="B4728" s="71"/>
    </row>
    <row r="4729" spans="1:2" ht="18" customHeight="1">
      <c r="A4729" s="67"/>
      <c r="B4729" s="71"/>
    </row>
    <row r="4730" spans="1:2" ht="18" customHeight="1">
      <c r="A4730" s="67"/>
      <c r="B4730" s="71"/>
    </row>
    <row r="4731" spans="1:2" ht="18" customHeight="1">
      <c r="A4731" s="67"/>
      <c r="B4731" s="71"/>
    </row>
    <row r="4732" spans="1:2" ht="18" customHeight="1">
      <c r="A4732" s="67"/>
      <c r="B4732" s="71"/>
    </row>
    <row r="4733" spans="1:2" ht="18" customHeight="1">
      <c r="A4733" s="67"/>
      <c r="B4733" s="71"/>
    </row>
    <row r="4734" spans="1:2" ht="18" customHeight="1">
      <c r="A4734" s="67"/>
      <c r="B4734" s="71"/>
    </row>
    <row r="4735" spans="1:2" ht="18" customHeight="1">
      <c r="A4735" s="67"/>
      <c r="B4735" s="71"/>
    </row>
    <row r="4736" spans="1:2" ht="18" customHeight="1">
      <c r="A4736" s="67"/>
      <c r="B4736" s="71"/>
    </row>
    <row r="4737" spans="1:2" ht="18" customHeight="1">
      <c r="A4737" s="67"/>
      <c r="B4737" s="71"/>
    </row>
    <row r="4738" spans="1:2" ht="18" customHeight="1">
      <c r="A4738" s="67"/>
      <c r="B4738" s="71"/>
    </row>
    <row r="4739" spans="1:2" ht="18" customHeight="1">
      <c r="A4739" s="67"/>
      <c r="B4739" s="71"/>
    </row>
    <row r="4740" spans="1:2" ht="18" customHeight="1">
      <c r="A4740" s="67"/>
      <c r="B4740" s="71"/>
    </row>
    <row r="4741" spans="1:2" ht="18" customHeight="1">
      <c r="A4741" s="67"/>
      <c r="B4741" s="71"/>
    </row>
    <row r="4742" spans="1:2" ht="18" customHeight="1">
      <c r="A4742" s="67"/>
      <c r="B4742" s="71"/>
    </row>
    <row r="4743" spans="1:2" ht="18" customHeight="1">
      <c r="A4743" s="67"/>
      <c r="B4743" s="71"/>
    </row>
    <row r="4744" spans="1:2" ht="18" customHeight="1">
      <c r="A4744" s="67"/>
      <c r="B4744" s="71"/>
    </row>
    <row r="4745" spans="1:2" ht="18" customHeight="1">
      <c r="A4745" s="67"/>
      <c r="B4745" s="71"/>
    </row>
    <row r="4746" spans="1:2" ht="18" customHeight="1">
      <c r="A4746" s="67"/>
      <c r="B4746" s="71"/>
    </row>
    <row r="4747" spans="1:2" ht="18" customHeight="1">
      <c r="A4747" s="67"/>
      <c r="B4747" s="71"/>
    </row>
    <row r="4748" spans="1:2" ht="18" customHeight="1">
      <c r="A4748" s="67"/>
      <c r="B4748" s="71"/>
    </row>
    <row r="4749" spans="1:2" ht="18" customHeight="1">
      <c r="A4749" s="67"/>
      <c r="B4749" s="71"/>
    </row>
    <row r="4750" spans="1:2" ht="18" customHeight="1">
      <c r="A4750" s="67"/>
      <c r="B4750" s="71"/>
    </row>
    <row r="4751" spans="1:2" ht="18" customHeight="1">
      <c r="A4751" s="67"/>
      <c r="B4751" s="71"/>
    </row>
    <row r="4752" spans="1:2" ht="18" customHeight="1">
      <c r="A4752" s="67"/>
      <c r="B4752" s="71"/>
    </row>
    <row r="4753" spans="1:2" ht="18" customHeight="1">
      <c r="A4753" s="67"/>
      <c r="B4753" s="71"/>
    </row>
    <row r="4754" spans="1:2" ht="18" customHeight="1">
      <c r="A4754" s="67"/>
      <c r="B4754" s="71"/>
    </row>
    <row r="4755" spans="1:2" ht="18" customHeight="1">
      <c r="A4755" s="67"/>
      <c r="B4755" s="71"/>
    </row>
    <row r="4756" spans="1:2" ht="18" customHeight="1">
      <c r="A4756" s="67"/>
      <c r="B4756" s="71"/>
    </row>
    <row r="4757" spans="1:2" ht="18" customHeight="1">
      <c r="A4757" s="67"/>
      <c r="B4757" s="71"/>
    </row>
    <row r="4758" spans="1:2" ht="18" customHeight="1">
      <c r="A4758" s="67"/>
      <c r="B4758" s="71"/>
    </row>
    <row r="4759" spans="1:2" ht="18" customHeight="1">
      <c r="A4759" s="67"/>
      <c r="B4759" s="71"/>
    </row>
    <row r="4760" spans="1:2" ht="18" customHeight="1">
      <c r="A4760" s="67"/>
      <c r="B4760" s="71"/>
    </row>
    <row r="4761" spans="1:2" ht="18" customHeight="1">
      <c r="A4761" s="67"/>
      <c r="B4761" s="71"/>
    </row>
    <row r="4762" spans="1:2" ht="18" customHeight="1">
      <c r="A4762" s="67"/>
      <c r="B4762" s="71"/>
    </row>
    <row r="4763" spans="1:2" ht="18" customHeight="1">
      <c r="A4763" s="67"/>
      <c r="B4763" s="71"/>
    </row>
    <row r="4764" spans="1:2" ht="18" customHeight="1">
      <c r="A4764" s="67"/>
      <c r="B4764" s="71"/>
    </row>
    <row r="4765" spans="1:2" ht="18" customHeight="1">
      <c r="A4765" s="67"/>
      <c r="B4765" s="71"/>
    </row>
    <row r="4766" spans="1:2" ht="18" customHeight="1">
      <c r="A4766" s="67"/>
      <c r="B4766" s="71"/>
    </row>
    <row r="4767" spans="1:2" ht="18" customHeight="1">
      <c r="A4767" s="67"/>
      <c r="B4767" s="71"/>
    </row>
    <row r="4768" spans="1:2" ht="18" customHeight="1">
      <c r="A4768" s="67"/>
      <c r="B4768" s="71"/>
    </row>
    <row r="4769" spans="1:2" ht="18" customHeight="1">
      <c r="A4769" s="67"/>
      <c r="B4769" s="71"/>
    </row>
    <row r="4770" spans="1:2" ht="18" customHeight="1">
      <c r="A4770" s="67"/>
      <c r="B4770" s="71"/>
    </row>
    <row r="4771" spans="1:2" ht="18" customHeight="1">
      <c r="A4771" s="67"/>
      <c r="B4771" s="71"/>
    </row>
    <row r="4772" spans="1:2" ht="18" customHeight="1">
      <c r="A4772" s="67"/>
      <c r="B4772" s="71"/>
    </row>
    <row r="4773" spans="1:2" ht="18" customHeight="1">
      <c r="A4773" s="67"/>
      <c r="B4773" s="71"/>
    </row>
    <row r="4774" spans="1:2" ht="18" customHeight="1">
      <c r="A4774" s="67"/>
      <c r="B4774" s="71"/>
    </row>
    <row r="4775" spans="1:2" ht="18" customHeight="1">
      <c r="A4775" s="67"/>
      <c r="B4775" s="71"/>
    </row>
    <row r="4776" spans="1:2" ht="18" customHeight="1">
      <c r="A4776" s="67"/>
      <c r="B4776" s="71"/>
    </row>
    <row r="4777" spans="1:2" ht="18" customHeight="1">
      <c r="A4777" s="67"/>
      <c r="B4777" s="71"/>
    </row>
    <row r="4778" spans="1:2" ht="18" customHeight="1">
      <c r="A4778" s="67"/>
      <c r="B4778" s="71"/>
    </row>
    <row r="4779" spans="1:2" ht="18" customHeight="1">
      <c r="A4779" s="67"/>
      <c r="B4779" s="71"/>
    </row>
    <row r="4780" spans="1:2" ht="18" customHeight="1">
      <c r="A4780" s="67"/>
      <c r="B4780" s="71"/>
    </row>
    <row r="4781" spans="1:2" ht="18" customHeight="1">
      <c r="A4781" s="67"/>
      <c r="B4781" s="71"/>
    </row>
    <row r="4782" spans="1:2" ht="18" customHeight="1">
      <c r="A4782" s="67"/>
      <c r="B4782" s="71"/>
    </row>
    <row r="4783" spans="1:2" ht="18" customHeight="1">
      <c r="A4783" s="67"/>
      <c r="B4783" s="71"/>
    </row>
    <row r="4784" spans="1:2" ht="18" customHeight="1">
      <c r="A4784" s="67"/>
      <c r="B4784" s="71"/>
    </row>
    <row r="4785" spans="1:2" ht="18" customHeight="1">
      <c r="A4785" s="67"/>
      <c r="B4785" s="71"/>
    </row>
    <row r="4786" spans="1:2" ht="18" customHeight="1">
      <c r="A4786" s="67"/>
      <c r="B4786" s="71"/>
    </row>
    <row r="4787" spans="1:2" ht="18" customHeight="1">
      <c r="A4787" s="67"/>
      <c r="B4787" s="71"/>
    </row>
    <row r="4788" spans="1:2" ht="18" customHeight="1">
      <c r="A4788" s="67"/>
      <c r="B4788" s="71"/>
    </row>
    <row r="4789" spans="1:2" ht="18" customHeight="1">
      <c r="A4789" s="67"/>
      <c r="B4789" s="71"/>
    </row>
    <row r="4790" spans="1:2" ht="18" customHeight="1">
      <c r="A4790" s="67"/>
      <c r="B4790" s="71"/>
    </row>
    <row r="4791" spans="1:2" ht="18" customHeight="1">
      <c r="A4791" s="67"/>
      <c r="B4791" s="71"/>
    </row>
    <row r="4792" spans="1:2" ht="18" customHeight="1">
      <c r="A4792" s="67"/>
      <c r="B4792" s="71"/>
    </row>
    <row r="4793" spans="1:2" ht="18" customHeight="1">
      <c r="A4793" s="67"/>
      <c r="B4793" s="71"/>
    </row>
    <row r="4794" spans="1:2" ht="18" customHeight="1">
      <c r="A4794" s="67"/>
      <c r="B4794" s="71"/>
    </row>
    <row r="4795" spans="1:2" ht="18" customHeight="1">
      <c r="A4795" s="67"/>
      <c r="B4795" s="71"/>
    </row>
    <row r="4796" spans="1:2" ht="18" customHeight="1">
      <c r="A4796" s="67"/>
      <c r="B4796" s="71"/>
    </row>
    <row r="4797" spans="1:2" ht="18" customHeight="1">
      <c r="A4797" s="67"/>
      <c r="B4797" s="71"/>
    </row>
    <row r="4798" spans="1:2" ht="18" customHeight="1">
      <c r="A4798" s="67"/>
      <c r="B4798" s="71"/>
    </row>
    <row r="4799" spans="1:2" ht="18" customHeight="1">
      <c r="A4799" s="67"/>
      <c r="B4799" s="71"/>
    </row>
    <row r="4800" spans="1:2" ht="18" customHeight="1">
      <c r="A4800" s="67"/>
      <c r="B4800" s="71"/>
    </row>
    <row r="4801" spans="1:2" ht="18" customHeight="1">
      <c r="A4801" s="67"/>
      <c r="B4801" s="71"/>
    </row>
    <row r="4802" spans="1:2" ht="18" customHeight="1">
      <c r="A4802" s="67"/>
      <c r="B4802" s="71"/>
    </row>
    <row r="4803" spans="1:2" ht="18" customHeight="1">
      <c r="A4803" s="67"/>
      <c r="B4803" s="71"/>
    </row>
    <row r="4804" spans="1:2" ht="18" customHeight="1">
      <c r="A4804" s="67"/>
      <c r="B4804" s="71"/>
    </row>
    <row r="4805" spans="1:2" ht="18" customHeight="1">
      <c r="A4805" s="67"/>
      <c r="B4805" s="71"/>
    </row>
    <row r="4806" spans="1:2" ht="18" customHeight="1">
      <c r="A4806" s="67"/>
      <c r="B4806" s="71"/>
    </row>
    <row r="4807" spans="1:2" ht="18" customHeight="1">
      <c r="A4807" s="67"/>
      <c r="B4807" s="71"/>
    </row>
    <row r="4808" spans="1:2" ht="18" customHeight="1">
      <c r="A4808" s="67"/>
      <c r="B4808" s="71"/>
    </row>
    <row r="4809" spans="1:2" ht="18" customHeight="1">
      <c r="A4809" s="67"/>
      <c r="B4809" s="71"/>
    </row>
    <row r="4810" spans="1:2" ht="18" customHeight="1">
      <c r="A4810" s="67"/>
      <c r="B4810" s="71"/>
    </row>
    <row r="4811" spans="1:2" ht="18" customHeight="1">
      <c r="A4811" s="67"/>
      <c r="B4811" s="71"/>
    </row>
    <row r="4812" spans="1:2" ht="18" customHeight="1">
      <c r="A4812" s="67"/>
      <c r="B4812" s="71"/>
    </row>
    <row r="4813" spans="1:2" ht="18" customHeight="1">
      <c r="A4813" s="67"/>
      <c r="B4813" s="71"/>
    </row>
    <row r="4814" spans="1:2" ht="18" customHeight="1">
      <c r="A4814" s="67"/>
      <c r="B4814" s="71"/>
    </row>
    <row r="4815" spans="1:2" ht="18" customHeight="1">
      <c r="A4815" s="67"/>
      <c r="B4815" s="71"/>
    </row>
    <row r="4816" spans="1:2" ht="18" customHeight="1">
      <c r="A4816" s="67"/>
      <c r="B4816" s="71"/>
    </row>
    <row r="4817" spans="1:2" ht="18" customHeight="1">
      <c r="A4817" s="67"/>
      <c r="B4817" s="71"/>
    </row>
    <row r="4818" spans="1:2" ht="18" customHeight="1">
      <c r="A4818" s="67"/>
      <c r="B4818" s="71"/>
    </row>
    <row r="4819" spans="1:2" ht="18" customHeight="1">
      <c r="A4819" s="67"/>
      <c r="B4819" s="71"/>
    </row>
    <row r="4820" spans="1:2" ht="18" customHeight="1">
      <c r="A4820" s="67"/>
      <c r="B4820" s="71"/>
    </row>
    <row r="4821" spans="1:2" ht="18" customHeight="1">
      <c r="A4821" s="67"/>
      <c r="B4821" s="71"/>
    </row>
    <row r="4822" spans="1:2" ht="18" customHeight="1">
      <c r="A4822" s="67"/>
      <c r="B4822" s="71"/>
    </row>
    <row r="4823" spans="1:2" ht="18" customHeight="1">
      <c r="A4823" s="67"/>
      <c r="B4823" s="71"/>
    </row>
    <row r="4824" spans="1:2" ht="18" customHeight="1">
      <c r="A4824" s="67"/>
      <c r="B4824" s="71"/>
    </row>
    <row r="4825" spans="1:2" ht="18" customHeight="1">
      <c r="A4825" s="67"/>
      <c r="B4825" s="71"/>
    </row>
    <row r="4826" spans="1:2" ht="18" customHeight="1">
      <c r="A4826" s="67"/>
      <c r="B4826" s="71"/>
    </row>
    <row r="4827" spans="1:2" ht="18" customHeight="1">
      <c r="A4827" s="67"/>
      <c r="B4827" s="71"/>
    </row>
    <row r="4828" spans="1:2" ht="18" customHeight="1">
      <c r="A4828" s="67"/>
      <c r="B4828" s="71"/>
    </row>
    <row r="4829" spans="1:2" ht="18" customHeight="1">
      <c r="A4829" s="67"/>
      <c r="B4829" s="71"/>
    </row>
    <row r="4830" spans="1:2" ht="18" customHeight="1">
      <c r="A4830" s="67"/>
      <c r="B4830" s="71"/>
    </row>
    <row r="4831" spans="1:2" ht="18" customHeight="1">
      <c r="A4831" s="67"/>
      <c r="B4831" s="71"/>
    </row>
    <row r="4832" spans="1:2" ht="18" customHeight="1">
      <c r="A4832" s="67"/>
      <c r="B4832" s="71"/>
    </row>
    <row r="4833" spans="1:2" ht="18" customHeight="1">
      <c r="A4833" s="67"/>
      <c r="B4833" s="71"/>
    </row>
    <row r="4834" spans="1:2" ht="18" customHeight="1">
      <c r="A4834" s="67"/>
      <c r="B4834" s="71"/>
    </row>
    <row r="4835" spans="1:2" ht="18" customHeight="1">
      <c r="A4835" s="67"/>
      <c r="B4835" s="71"/>
    </row>
    <row r="4836" spans="1:2" ht="18" customHeight="1">
      <c r="A4836" s="67"/>
      <c r="B4836" s="71"/>
    </row>
    <row r="4837" spans="1:2" ht="18" customHeight="1">
      <c r="A4837" s="67"/>
      <c r="B4837" s="71"/>
    </row>
    <row r="4838" spans="1:2" ht="18" customHeight="1">
      <c r="A4838" s="67"/>
      <c r="B4838" s="71"/>
    </row>
    <row r="4839" spans="1:2" ht="18" customHeight="1">
      <c r="A4839" s="67"/>
      <c r="B4839" s="71"/>
    </row>
    <row r="4840" spans="1:2" ht="18" customHeight="1">
      <c r="A4840" s="67"/>
      <c r="B4840" s="71"/>
    </row>
    <row r="4841" spans="1:2" ht="18" customHeight="1">
      <c r="A4841" s="67"/>
      <c r="B4841" s="71"/>
    </row>
    <row r="4842" spans="1:2" ht="18" customHeight="1">
      <c r="A4842" s="67"/>
      <c r="B4842" s="71"/>
    </row>
    <row r="4843" spans="1:2" ht="18" customHeight="1">
      <c r="A4843" s="67"/>
      <c r="B4843" s="71"/>
    </row>
    <row r="4844" spans="1:2" ht="18" customHeight="1">
      <c r="A4844" s="67"/>
      <c r="B4844" s="71"/>
    </row>
    <row r="4845" spans="1:2" ht="18" customHeight="1">
      <c r="A4845" s="67"/>
      <c r="B4845" s="71"/>
    </row>
    <row r="4846" spans="1:2" ht="18" customHeight="1">
      <c r="A4846" s="67"/>
      <c r="B4846" s="71"/>
    </row>
    <row r="4847" spans="1:2" ht="18" customHeight="1">
      <c r="A4847" s="67"/>
      <c r="B4847" s="71"/>
    </row>
    <row r="4848" spans="1:2" ht="18" customHeight="1">
      <c r="A4848" s="67"/>
      <c r="B4848" s="71"/>
    </row>
    <row r="4849" spans="1:2" ht="18" customHeight="1">
      <c r="A4849" s="67"/>
      <c r="B4849" s="71"/>
    </row>
    <row r="4850" spans="1:2" ht="18" customHeight="1">
      <c r="A4850" s="67"/>
      <c r="B4850" s="71"/>
    </row>
    <row r="4851" spans="1:2" ht="18" customHeight="1">
      <c r="A4851" s="67"/>
      <c r="B4851" s="71"/>
    </row>
    <row r="4852" spans="1:2" ht="18" customHeight="1">
      <c r="A4852" s="67"/>
      <c r="B4852" s="71"/>
    </row>
    <row r="4853" spans="1:2" ht="18" customHeight="1">
      <c r="A4853" s="67"/>
      <c r="B4853" s="71"/>
    </row>
    <row r="4854" spans="1:2" ht="18" customHeight="1">
      <c r="A4854" s="67"/>
      <c r="B4854" s="71"/>
    </row>
    <row r="4855" spans="1:2" ht="18" customHeight="1">
      <c r="A4855" s="67"/>
      <c r="B4855" s="71"/>
    </row>
    <row r="4856" spans="1:2" ht="18" customHeight="1">
      <c r="A4856" s="67"/>
      <c r="B4856" s="71"/>
    </row>
    <row r="4857" spans="1:2" ht="18" customHeight="1">
      <c r="A4857" s="67"/>
      <c r="B4857" s="71"/>
    </row>
    <row r="4858" spans="1:2" ht="18" customHeight="1">
      <c r="A4858" s="67"/>
      <c r="B4858" s="71"/>
    </row>
    <row r="4859" spans="1:2" ht="18" customHeight="1">
      <c r="A4859" s="67"/>
      <c r="B4859" s="71"/>
    </row>
    <row r="4860" spans="1:2" ht="18" customHeight="1">
      <c r="A4860" s="67"/>
      <c r="B4860" s="71"/>
    </row>
    <row r="4861" spans="1:2" ht="18" customHeight="1">
      <c r="A4861" s="67"/>
      <c r="B4861" s="71"/>
    </row>
    <row r="4862" spans="1:2" ht="18" customHeight="1">
      <c r="A4862" s="67"/>
      <c r="B4862" s="71"/>
    </row>
    <row r="4863" spans="1:2" ht="18" customHeight="1">
      <c r="A4863" s="67"/>
      <c r="B4863" s="71"/>
    </row>
    <row r="4864" spans="1:2" ht="18" customHeight="1">
      <c r="A4864" s="67"/>
      <c r="B4864" s="71"/>
    </row>
    <row r="4865" spans="1:2" ht="18" customHeight="1">
      <c r="A4865" s="67"/>
      <c r="B4865" s="71"/>
    </row>
    <row r="4866" spans="1:2" ht="18" customHeight="1">
      <c r="A4866" s="67"/>
      <c r="B4866" s="71"/>
    </row>
    <row r="4867" spans="1:2" ht="18" customHeight="1">
      <c r="A4867" s="67"/>
      <c r="B4867" s="71"/>
    </row>
    <row r="4868" spans="1:2" ht="18" customHeight="1">
      <c r="A4868" s="67"/>
      <c r="B4868" s="71"/>
    </row>
    <row r="4869" spans="1:2" ht="18" customHeight="1">
      <c r="A4869" s="67"/>
      <c r="B4869" s="71"/>
    </row>
    <row r="4870" spans="1:2" ht="18" customHeight="1">
      <c r="A4870" s="67"/>
      <c r="B4870" s="71"/>
    </row>
    <row r="4871" spans="1:2" ht="18" customHeight="1">
      <c r="A4871" s="67"/>
      <c r="B4871" s="71"/>
    </row>
    <row r="4872" spans="1:2" ht="18" customHeight="1">
      <c r="A4872" s="67"/>
      <c r="B4872" s="71"/>
    </row>
    <row r="4873" spans="1:2" ht="18" customHeight="1">
      <c r="A4873" s="67"/>
      <c r="B4873" s="71"/>
    </row>
    <row r="4874" spans="1:2" ht="18" customHeight="1">
      <c r="A4874" s="67"/>
      <c r="B4874" s="71"/>
    </row>
    <row r="4875" spans="1:2" ht="18" customHeight="1">
      <c r="A4875" s="67"/>
      <c r="B4875" s="71"/>
    </row>
    <row r="4876" spans="1:2" ht="18" customHeight="1">
      <c r="A4876" s="67"/>
      <c r="B4876" s="71"/>
    </row>
    <row r="4877" spans="1:2" ht="18" customHeight="1">
      <c r="A4877" s="67"/>
      <c r="B4877" s="71"/>
    </row>
    <row r="4878" spans="1:2" ht="18" customHeight="1">
      <c r="A4878" s="67"/>
      <c r="B4878" s="71"/>
    </row>
    <row r="4879" spans="1:2" ht="18" customHeight="1">
      <c r="A4879" s="67"/>
      <c r="B4879" s="71"/>
    </row>
    <row r="4880" spans="1:2" ht="18" customHeight="1">
      <c r="A4880" s="67"/>
      <c r="B4880" s="71"/>
    </row>
    <row r="4881" spans="1:2" ht="18" customHeight="1">
      <c r="A4881" s="67"/>
      <c r="B4881" s="71"/>
    </row>
    <row r="4882" spans="1:2" ht="18" customHeight="1">
      <c r="A4882" s="67"/>
      <c r="B4882" s="71"/>
    </row>
    <row r="4883" spans="1:2" ht="18" customHeight="1">
      <c r="A4883" s="67"/>
      <c r="B4883" s="71"/>
    </row>
    <row r="4884" spans="1:2" ht="18" customHeight="1">
      <c r="A4884" s="67"/>
      <c r="B4884" s="71"/>
    </row>
    <row r="4885" spans="1:2" ht="18" customHeight="1">
      <c r="A4885" s="67"/>
      <c r="B4885" s="71"/>
    </row>
    <row r="4886" spans="1:2" ht="18" customHeight="1">
      <c r="A4886" s="67"/>
      <c r="B4886" s="71"/>
    </row>
    <row r="4887" spans="1:2" ht="18" customHeight="1">
      <c r="A4887" s="67"/>
      <c r="B4887" s="71"/>
    </row>
    <row r="4888" spans="1:2" ht="18" customHeight="1">
      <c r="A4888" s="67"/>
      <c r="B4888" s="71"/>
    </row>
    <row r="4889" spans="1:2" ht="18" customHeight="1">
      <c r="A4889" s="67"/>
      <c r="B4889" s="71"/>
    </row>
    <row r="4890" spans="1:2" ht="18" customHeight="1">
      <c r="A4890" s="67"/>
      <c r="B4890" s="71"/>
    </row>
    <row r="4891" spans="1:2" ht="18" customHeight="1">
      <c r="A4891" s="67"/>
      <c r="B4891" s="71"/>
    </row>
    <row r="4892" spans="1:2" ht="18" customHeight="1">
      <c r="A4892" s="67"/>
      <c r="B4892" s="71"/>
    </row>
    <row r="4893" spans="1:2" ht="18" customHeight="1">
      <c r="A4893" s="67"/>
      <c r="B4893" s="71"/>
    </row>
    <row r="4894" spans="1:2" ht="18" customHeight="1">
      <c r="A4894" s="67"/>
      <c r="B4894" s="71"/>
    </row>
    <row r="4895" spans="1:2" ht="18" customHeight="1">
      <c r="A4895" s="67"/>
      <c r="B4895" s="71"/>
    </row>
    <row r="4896" spans="1:2" ht="18" customHeight="1">
      <c r="A4896" s="67"/>
      <c r="B4896" s="71"/>
    </row>
    <row r="4897" spans="1:2" ht="18" customHeight="1">
      <c r="A4897" s="67"/>
      <c r="B4897" s="71"/>
    </row>
    <row r="4898" spans="1:2" ht="18" customHeight="1">
      <c r="A4898" s="67"/>
      <c r="B4898" s="71"/>
    </row>
    <row r="4899" spans="1:2" ht="18" customHeight="1">
      <c r="A4899" s="67"/>
      <c r="B4899" s="71"/>
    </row>
    <row r="4900" spans="1:2" ht="18" customHeight="1">
      <c r="A4900" s="67"/>
      <c r="B4900" s="71"/>
    </row>
    <row r="4901" spans="1:2" ht="18" customHeight="1">
      <c r="A4901" s="67"/>
      <c r="B4901" s="71"/>
    </row>
    <row r="4902" spans="1:2" ht="18" customHeight="1">
      <c r="A4902" s="67"/>
      <c r="B4902" s="71"/>
    </row>
    <row r="4903" spans="1:2" ht="18" customHeight="1">
      <c r="A4903" s="67"/>
      <c r="B4903" s="71"/>
    </row>
    <row r="4904" spans="1:2" ht="18" customHeight="1">
      <c r="A4904" s="67"/>
      <c r="B4904" s="71"/>
    </row>
    <row r="4905" spans="1:2" ht="18" customHeight="1">
      <c r="A4905" s="67"/>
      <c r="B4905" s="71"/>
    </row>
    <row r="4906" spans="1:2" ht="18" customHeight="1">
      <c r="A4906" s="67"/>
      <c r="B4906" s="71"/>
    </row>
    <row r="4907" spans="1:2" ht="18" customHeight="1">
      <c r="A4907" s="67"/>
      <c r="B4907" s="71"/>
    </row>
    <row r="4908" spans="1:2" ht="18" customHeight="1">
      <c r="A4908" s="67"/>
      <c r="B4908" s="71"/>
    </row>
    <row r="4909" spans="1:2" ht="18" customHeight="1">
      <c r="A4909" s="67"/>
      <c r="B4909" s="71"/>
    </row>
    <row r="4910" spans="1:2" ht="18" customHeight="1">
      <c r="A4910" s="67"/>
      <c r="B4910" s="71"/>
    </row>
    <row r="4911" spans="1:2" ht="18" customHeight="1">
      <c r="A4911" s="67"/>
      <c r="B4911" s="71"/>
    </row>
    <row r="4912" spans="1:2" ht="18" customHeight="1">
      <c r="A4912" s="67"/>
      <c r="B4912" s="71"/>
    </row>
    <row r="4913" spans="1:2" ht="18" customHeight="1">
      <c r="A4913" s="67"/>
      <c r="B4913" s="71"/>
    </row>
    <row r="4914" spans="1:2" ht="18" customHeight="1">
      <c r="A4914" s="67"/>
      <c r="B4914" s="71"/>
    </row>
    <row r="4915" spans="1:2" ht="18" customHeight="1">
      <c r="A4915" s="67"/>
      <c r="B4915" s="71"/>
    </row>
    <row r="4916" spans="1:2" ht="18" customHeight="1">
      <c r="A4916" s="67"/>
      <c r="B4916" s="71"/>
    </row>
    <row r="4917" spans="1:2" ht="18" customHeight="1">
      <c r="A4917" s="67"/>
      <c r="B4917" s="71"/>
    </row>
    <row r="4918" spans="1:2" ht="18" customHeight="1">
      <c r="A4918" s="67"/>
      <c r="B4918" s="71"/>
    </row>
    <row r="4919" spans="1:2" ht="18" customHeight="1">
      <c r="A4919" s="67"/>
      <c r="B4919" s="71"/>
    </row>
    <row r="4920" spans="1:2" ht="18" customHeight="1">
      <c r="A4920" s="67"/>
      <c r="B4920" s="71"/>
    </row>
    <row r="4921" spans="1:2" ht="18" customHeight="1">
      <c r="A4921" s="67"/>
      <c r="B4921" s="71"/>
    </row>
    <row r="4922" spans="1:2" ht="18" customHeight="1">
      <c r="A4922" s="67"/>
      <c r="B4922" s="71"/>
    </row>
    <row r="4923" spans="1:2" ht="18" customHeight="1">
      <c r="A4923" s="67"/>
      <c r="B4923" s="71"/>
    </row>
    <row r="4924" spans="1:2" ht="18" customHeight="1">
      <c r="A4924" s="67"/>
      <c r="B4924" s="71"/>
    </row>
    <row r="4925" spans="1:2" ht="18" customHeight="1">
      <c r="A4925" s="67"/>
      <c r="B4925" s="71"/>
    </row>
    <row r="4926" spans="1:2" ht="18" customHeight="1">
      <c r="A4926" s="67"/>
      <c r="B4926" s="71"/>
    </row>
    <row r="4927" spans="1:2" ht="18" customHeight="1">
      <c r="A4927" s="67"/>
      <c r="B4927" s="71"/>
    </row>
    <row r="4928" spans="1:2" ht="18" customHeight="1">
      <c r="A4928" s="67"/>
      <c r="B4928" s="71"/>
    </row>
    <row r="4929" spans="1:2" ht="18" customHeight="1">
      <c r="A4929" s="67"/>
      <c r="B4929" s="71"/>
    </row>
    <row r="4930" spans="1:2" ht="18" customHeight="1">
      <c r="A4930" s="67"/>
      <c r="B4930" s="71"/>
    </row>
    <row r="4931" spans="1:2" ht="18" customHeight="1">
      <c r="A4931" s="67"/>
      <c r="B4931" s="71"/>
    </row>
    <row r="4932" spans="1:2" ht="18" customHeight="1">
      <c r="A4932" s="67"/>
      <c r="B4932" s="71"/>
    </row>
    <row r="4933" spans="1:2" ht="18" customHeight="1">
      <c r="A4933" s="67"/>
      <c r="B4933" s="71"/>
    </row>
    <row r="4934" spans="1:2" ht="18" customHeight="1">
      <c r="A4934" s="67"/>
      <c r="B4934" s="71"/>
    </row>
    <row r="4935" spans="1:2" ht="18" customHeight="1">
      <c r="A4935" s="67"/>
      <c r="B4935" s="71"/>
    </row>
    <row r="4936" spans="1:2" ht="18" customHeight="1">
      <c r="A4936" s="67"/>
      <c r="B4936" s="71"/>
    </row>
    <row r="4937" spans="1:2" ht="18" customHeight="1">
      <c r="A4937" s="67"/>
      <c r="B4937" s="71"/>
    </row>
    <row r="4938" spans="1:2" ht="18" customHeight="1">
      <c r="A4938" s="67"/>
      <c r="B4938" s="71"/>
    </row>
    <row r="4939" spans="1:2" ht="18" customHeight="1">
      <c r="A4939" s="67"/>
      <c r="B4939" s="71"/>
    </row>
    <row r="4940" spans="1:2" ht="18" customHeight="1">
      <c r="A4940" s="67"/>
      <c r="B4940" s="71"/>
    </row>
    <row r="4941" spans="1:2" ht="18" customHeight="1">
      <c r="A4941" s="67"/>
      <c r="B4941" s="71"/>
    </row>
    <row r="4942" spans="1:2" ht="18" customHeight="1">
      <c r="A4942" s="67"/>
      <c r="B4942" s="71"/>
    </row>
    <row r="4943" spans="1:2" ht="18" customHeight="1">
      <c r="A4943" s="67"/>
      <c r="B4943" s="71"/>
    </row>
    <row r="4944" spans="1:2" ht="18" customHeight="1">
      <c r="A4944" s="67"/>
      <c r="B4944" s="71"/>
    </row>
    <row r="4945" spans="1:2" ht="18" customHeight="1">
      <c r="A4945" s="67"/>
      <c r="B4945" s="71"/>
    </row>
    <row r="4946" spans="1:2" ht="18" customHeight="1">
      <c r="A4946" s="67"/>
      <c r="B4946" s="71"/>
    </row>
    <row r="4947" spans="1:2" ht="18" customHeight="1">
      <c r="A4947" s="67"/>
      <c r="B4947" s="71"/>
    </row>
    <row r="4948" spans="1:2" ht="18" customHeight="1">
      <c r="A4948" s="67"/>
      <c r="B4948" s="71"/>
    </row>
    <row r="4949" spans="1:2" ht="18" customHeight="1">
      <c r="A4949" s="67"/>
      <c r="B4949" s="71"/>
    </row>
    <row r="4950" spans="1:2" ht="18" customHeight="1">
      <c r="A4950" s="67"/>
      <c r="B4950" s="71"/>
    </row>
    <row r="4951" spans="1:2" ht="18" customHeight="1">
      <c r="A4951" s="67"/>
      <c r="B4951" s="71"/>
    </row>
    <row r="4952" spans="1:2" ht="18" customHeight="1">
      <c r="A4952" s="67"/>
      <c r="B4952" s="71"/>
    </row>
    <row r="4953" spans="1:2" ht="18" customHeight="1">
      <c r="A4953" s="67"/>
      <c r="B4953" s="71"/>
    </row>
    <row r="4954" spans="1:2" ht="18" customHeight="1">
      <c r="A4954" s="67"/>
      <c r="B4954" s="71"/>
    </row>
    <row r="4955" spans="1:2" ht="18" customHeight="1">
      <c r="A4955" s="67"/>
      <c r="B4955" s="71"/>
    </row>
    <row r="4956" spans="1:2" ht="18" customHeight="1">
      <c r="A4956" s="67"/>
      <c r="B4956" s="71"/>
    </row>
    <row r="4957" spans="1:2" ht="18" customHeight="1">
      <c r="A4957" s="67"/>
      <c r="B4957" s="71"/>
    </row>
    <row r="4958" spans="1:2" ht="18" customHeight="1">
      <c r="A4958" s="67"/>
      <c r="B4958" s="71"/>
    </row>
    <row r="4959" spans="1:2" ht="18" customHeight="1">
      <c r="A4959" s="67"/>
      <c r="B4959" s="71"/>
    </row>
    <row r="4960" spans="1:2" ht="18" customHeight="1">
      <c r="A4960" s="67"/>
      <c r="B4960" s="71"/>
    </row>
    <row r="4961" spans="1:2" ht="18" customHeight="1">
      <c r="A4961" s="67"/>
      <c r="B4961" s="71"/>
    </row>
    <row r="4962" spans="1:2" ht="18" customHeight="1">
      <c r="A4962" s="67"/>
      <c r="B4962" s="71"/>
    </row>
    <row r="4963" spans="1:2" ht="18" customHeight="1">
      <c r="A4963" s="67"/>
      <c r="B4963" s="71"/>
    </row>
    <row r="4964" spans="1:2" ht="18" customHeight="1">
      <c r="A4964" s="67"/>
      <c r="B4964" s="71"/>
    </row>
    <row r="4965" spans="1:2" ht="18" customHeight="1">
      <c r="A4965" s="67"/>
      <c r="B4965" s="71"/>
    </row>
    <row r="4966" spans="1:2" ht="18" customHeight="1">
      <c r="A4966" s="67"/>
      <c r="B4966" s="71"/>
    </row>
    <row r="4967" spans="1:2" ht="18" customHeight="1">
      <c r="A4967" s="67"/>
      <c r="B4967" s="71"/>
    </row>
    <row r="4968" spans="1:2" ht="18" customHeight="1">
      <c r="A4968" s="67"/>
      <c r="B4968" s="71"/>
    </row>
    <row r="4969" spans="1:2" ht="18" customHeight="1">
      <c r="A4969" s="67"/>
      <c r="B4969" s="71"/>
    </row>
    <row r="4970" spans="1:2" ht="18" customHeight="1">
      <c r="A4970" s="67"/>
      <c r="B4970" s="71"/>
    </row>
    <row r="4971" spans="1:2" ht="18" customHeight="1">
      <c r="A4971" s="67"/>
      <c r="B4971" s="71"/>
    </row>
    <row r="4972" spans="1:2" ht="18" customHeight="1">
      <c r="A4972" s="67"/>
      <c r="B4972" s="71"/>
    </row>
    <row r="4973" spans="1:2" ht="18" customHeight="1">
      <c r="A4973" s="67"/>
      <c r="B4973" s="71"/>
    </row>
    <row r="4974" spans="1:2" ht="18" customHeight="1">
      <c r="A4974" s="67"/>
      <c r="B4974" s="71"/>
    </row>
    <row r="4975" spans="1:2" ht="18" customHeight="1">
      <c r="A4975" s="67"/>
      <c r="B4975" s="71"/>
    </row>
    <row r="4976" spans="1:2" ht="18" customHeight="1">
      <c r="A4976" s="67"/>
      <c r="B4976" s="71"/>
    </row>
    <row r="4977" spans="1:2" ht="18" customHeight="1">
      <c r="A4977" s="67"/>
      <c r="B4977" s="71"/>
    </row>
    <row r="4978" spans="1:2" ht="18" customHeight="1">
      <c r="A4978" s="67"/>
      <c r="B4978" s="71"/>
    </row>
    <row r="4979" spans="1:2" ht="18" customHeight="1">
      <c r="A4979" s="67"/>
      <c r="B4979" s="71"/>
    </row>
    <row r="4980" spans="1:2" ht="18" customHeight="1">
      <c r="A4980" s="67"/>
      <c r="B4980" s="71"/>
    </row>
    <row r="4981" spans="1:2" ht="18" customHeight="1">
      <c r="A4981" s="67"/>
      <c r="B4981" s="71"/>
    </row>
    <row r="4982" spans="1:2" ht="18" customHeight="1">
      <c r="A4982" s="67"/>
      <c r="B4982" s="71"/>
    </row>
    <row r="4983" spans="1:2" ht="18" customHeight="1">
      <c r="A4983" s="67"/>
      <c r="B4983" s="71"/>
    </row>
    <row r="4984" spans="1:2" ht="18" customHeight="1">
      <c r="A4984" s="67"/>
      <c r="B4984" s="71"/>
    </row>
    <row r="4985" spans="1:2" ht="18" customHeight="1">
      <c r="A4985" s="67"/>
      <c r="B4985" s="71"/>
    </row>
    <row r="4986" spans="1:2" ht="18" customHeight="1">
      <c r="A4986" s="67"/>
      <c r="B4986" s="71"/>
    </row>
    <row r="4987" spans="1:2" ht="18" customHeight="1">
      <c r="A4987" s="67"/>
      <c r="B4987" s="71"/>
    </row>
    <row r="4988" spans="1:2" ht="18" customHeight="1">
      <c r="A4988" s="67"/>
      <c r="B4988" s="71"/>
    </row>
    <row r="4989" spans="1:2" ht="18" customHeight="1">
      <c r="A4989" s="67"/>
      <c r="B4989" s="71"/>
    </row>
    <row r="4990" spans="1:2" ht="18" customHeight="1">
      <c r="A4990" s="67"/>
      <c r="B4990" s="71"/>
    </row>
    <row r="4991" spans="1:2" ht="18" customHeight="1">
      <c r="A4991" s="67"/>
      <c r="B4991" s="71"/>
    </row>
    <row r="4992" spans="1:2" ht="18" customHeight="1">
      <c r="A4992" s="67"/>
      <c r="B4992" s="71"/>
    </row>
    <row r="4993" spans="1:2" ht="18" customHeight="1">
      <c r="A4993" s="67"/>
      <c r="B4993" s="71"/>
    </row>
    <row r="4994" spans="1:2" ht="18" customHeight="1">
      <c r="A4994" s="67"/>
      <c r="B4994" s="71"/>
    </row>
    <row r="4995" spans="1:2" ht="18" customHeight="1">
      <c r="A4995" s="67"/>
      <c r="B4995" s="71"/>
    </row>
    <row r="4996" spans="1:2" ht="18" customHeight="1">
      <c r="A4996" s="67"/>
      <c r="B4996" s="71"/>
    </row>
    <row r="4997" spans="1:2" ht="18" customHeight="1">
      <c r="A4997" s="67"/>
      <c r="B4997" s="71"/>
    </row>
    <row r="4998" spans="1:2" ht="18" customHeight="1">
      <c r="A4998" s="67"/>
      <c r="B4998" s="71"/>
    </row>
    <row r="4999" spans="1:2" ht="18" customHeight="1">
      <c r="A4999" s="67"/>
      <c r="B4999" s="71"/>
    </row>
    <row r="5000" spans="1:2" ht="18" customHeight="1">
      <c r="A5000" s="67"/>
      <c r="B5000" s="71"/>
    </row>
    <row r="5001" spans="1:2" ht="18" customHeight="1">
      <c r="A5001" s="67"/>
      <c r="B5001" s="71"/>
    </row>
    <row r="5002" spans="1:2" ht="18" customHeight="1">
      <c r="A5002" s="67"/>
      <c r="B5002" s="71"/>
    </row>
    <row r="5003" spans="1:2" ht="18" customHeight="1">
      <c r="A5003" s="67"/>
      <c r="B5003" s="71"/>
    </row>
    <row r="5004" spans="1:2" ht="18" customHeight="1">
      <c r="A5004" s="67"/>
      <c r="B5004" s="71"/>
    </row>
    <row r="5005" spans="1:2" ht="18" customHeight="1">
      <c r="A5005" s="67"/>
      <c r="B5005" s="71"/>
    </row>
    <row r="5006" spans="1:2" ht="18" customHeight="1">
      <c r="A5006" s="67"/>
      <c r="B5006" s="71"/>
    </row>
    <row r="5007" spans="1:2" ht="18" customHeight="1">
      <c r="A5007" s="67"/>
      <c r="B5007" s="71"/>
    </row>
    <row r="5008" spans="1:2" ht="18" customHeight="1">
      <c r="A5008" s="67"/>
      <c r="B5008" s="71"/>
    </row>
    <row r="5009" spans="1:2" ht="18" customHeight="1">
      <c r="A5009" s="67"/>
      <c r="B5009" s="71"/>
    </row>
    <row r="5010" spans="1:2" ht="18" customHeight="1">
      <c r="A5010" s="67"/>
      <c r="B5010" s="71"/>
    </row>
    <row r="5011" spans="1:2" ht="18" customHeight="1">
      <c r="A5011" s="67"/>
      <c r="B5011" s="71"/>
    </row>
    <row r="5012" spans="1:2" ht="18" customHeight="1">
      <c r="A5012" s="67"/>
      <c r="B5012" s="71"/>
    </row>
    <row r="5013" spans="1:2" ht="18" customHeight="1">
      <c r="A5013" s="67"/>
      <c r="B5013" s="71"/>
    </row>
    <row r="5014" spans="1:2" ht="18" customHeight="1">
      <c r="A5014" s="67"/>
      <c r="B5014" s="71"/>
    </row>
    <row r="5015" spans="1:2" ht="18" customHeight="1">
      <c r="A5015" s="67"/>
      <c r="B5015" s="71"/>
    </row>
    <row r="5016" spans="1:2" ht="18" customHeight="1">
      <c r="A5016" s="67"/>
      <c r="B5016" s="71"/>
    </row>
    <row r="5017" spans="1:2" ht="18" customHeight="1">
      <c r="A5017" s="67"/>
      <c r="B5017" s="71"/>
    </row>
    <row r="5018" spans="1:2" ht="18" customHeight="1">
      <c r="A5018" s="67"/>
      <c r="B5018" s="71"/>
    </row>
    <row r="5019" spans="1:2" ht="18" customHeight="1">
      <c r="A5019" s="67"/>
      <c r="B5019" s="71"/>
    </row>
    <row r="5020" spans="1:2" ht="18" customHeight="1">
      <c r="A5020" s="67"/>
      <c r="B5020" s="71"/>
    </row>
    <row r="5021" spans="1:2" ht="18" customHeight="1">
      <c r="A5021" s="67"/>
      <c r="B5021" s="71"/>
    </row>
    <row r="5022" spans="1:2" ht="18" customHeight="1">
      <c r="A5022" s="67"/>
      <c r="B5022" s="71"/>
    </row>
    <row r="5023" spans="1:2" ht="18" customHeight="1">
      <c r="A5023" s="67"/>
      <c r="B5023" s="71"/>
    </row>
    <row r="5024" spans="1:2" ht="18" customHeight="1">
      <c r="A5024" s="67"/>
      <c r="B5024" s="71"/>
    </row>
    <row r="5025" spans="1:2" ht="18" customHeight="1">
      <c r="A5025" s="67"/>
      <c r="B5025" s="71"/>
    </row>
    <row r="5026" spans="1:2" ht="18" customHeight="1">
      <c r="A5026" s="67"/>
      <c r="B5026" s="71"/>
    </row>
    <row r="5027" spans="1:2" ht="18" customHeight="1">
      <c r="A5027" s="67"/>
      <c r="B5027" s="71"/>
    </row>
    <row r="5028" spans="1:2" ht="18" customHeight="1">
      <c r="A5028" s="67"/>
      <c r="B5028" s="71"/>
    </row>
    <row r="5029" spans="1:2" ht="18" customHeight="1">
      <c r="A5029" s="67"/>
      <c r="B5029" s="71"/>
    </row>
    <row r="5030" spans="1:2" ht="18" customHeight="1">
      <c r="A5030" s="67"/>
      <c r="B5030" s="71"/>
    </row>
    <row r="5031" spans="1:2" ht="18" customHeight="1">
      <c r="A5031" s="67"/>
      <c r="B5031" s="71"/>
    </row>
    <row r="5032" spans="1:2" ht="18" customHeight="1">
      <c r="A5032" s="67"/>
      <c r="B5032" s="71"/>
    </row>
    <row r="5033" spans="1:2" ht="18" customHeight="1">
      <c r="A5033" s="67"/>
      <c r="B5033" s="71"/>
    </row>
    <row r="5034" spans="1:2" ht="18" customHeight="1">
      <c r="A5034" s="67"/>
      <c r="B5034" s="71"/>
    </row>
    <row r="5035" spans="1:2" ht="18" customHeight="1">
      <c r="A5035" s="67"/>
      <c r="B5035" s="71"/>
    </row>
    <row r="5036" spans="1:2" ht="18" customHeight="1">
      <c r="A5036" s="67"/>
      <c r="B5036" s="71"/>
    </row>
    <row r="5037" spans="1:2" ht="18" customHeight="1">
      <c r="A5037" s="67"/>
      <c r="B5037" s="71"/>
    </row>
    <row r="5038" spans="1:2" ht="18" customHeight="1">
      <c r="A5038" s="67"/>
      <c r="B5038" s="71"/>
    </row>
    <row r="5039" spans="1:2" ht="18" customHeight="1">
      <c r="A5039" s="67"/>
      <c r="B5039" s="71"/>
    </row>
    <row r="5040" spans="1:2" ht="18" customHeight="1">
      <c r="A5040" s="67"/>
      <c r="B5040" s="71"/>
    </row>
    <row r="5041" spans="1:2" ht="18" customHeight="1">
      <c r="A5041" s="67"/>
      <c r="B5041" s="71"/>
    </row>
    <row r="5042" spans="1:2" ht="18" customHeight="1">
      <c r="A5042" s="67"/>
      <c r="B5042" s="71"/>
    </row>
    <row r="5043" spans="1:2" ht="18" customHeight="1">
      <c r="A5043" s="67"/>
      <c r="B5043" s="71"/>
    </row>
    <row r="5044" spans="1:2" ht="18" customHeight="1">
      <c r="A5044" s="67"/>
      <c r="B5044" s="71"/>
    </row>
    <row r="5045" spans="1:2" ht="18" customHeight="1">
      <c r="A5045" s="67"/>
      <c r="B5045" s="71"/>
    </row>
    <row r="5046" spans="1:2" ht="18" customHeight="1">
      <c r="A5046" s="67"/>
      <c r="B5046" s="71"/>
    </row>
    <row r="5047" spans="1:2" ht="18" customHeight="1">
      <c r="A5047" s="67"/>
      <c r="B5047" s="71"/>
    </row>
    <row r="5048" spans="1:2" ht="18" customHeight="1">
      <c r="A5048" s="67"/>
      <c r="B5048" s="71"/>
    </row>
    <row r="5049" spans="1:2" ht="18" customHeight="1">
      <c r="A5049" s="67"/>
      <c r="B5049" s="71"/>
    </row>
    <row r="5050" spans="1:2" ht="18" customHeight="1">
      <c r="A5050" s="67"/>
      <c r="B5050" s="71"/>
    </row>
    <row r="5051" spans="1:2" ht="18" customHeight="1">
      <c r="A5051" s="67"/>
      <c r="B5051" s="71"/>
    </row>
    <row r="5052" spans="1:2" ht="18" customHeight="1">
      <c r="A5052" s="67"/>
      <c r="B5052" s="71"/>
    </row>
    <row r="5053" spans="1:2" ht="18" customHeight="1">
      <c r="A5053" s="67"/>
      <c r="B5053" s="71"/>
    </row>
    <row r="5054" spans="1:2" ht="18" customHeight="1">
      <c r="A5054" s="67"/>
      <c r="B5054" s="71"/>
    </row>
    <row r="5055" spans="1:2" ht="18" customHeight="1">
      <c r="A5055" s="67"/>
      <c r="B5055" s="71"/>
    </row>
    <row r="5056" spans="1:2" ht="18" customHeight="1">
      <c r="A5056" s="67"/>
      <c r="B5056" s="71"/>
    </row>
    <row r="5057" spans="1:2" ht="18" customHeight="1">
      <c r="A5057" s="67"/>
      <c r="B5057" s="71"/>
    </row>
    <row r="5058" spans="1:2" ht="18" customHeight="1">
      <c r="A5058" s="67"/>
      <c r="B5058" s="71"/>
    </row>
    <row r="5059" spans="1:2" ht="18" customHeight="1">
      <c r="A5059" s="67"/>
      <c r="B5059" s="71"/>
    </row>
    <row r="5060" spans="1:2" ht="18" customHeight="1">
      <c r="A5060" s="67"/>
      <c r="B5060" s="71"/>
    </row>
    <row r="5061" spans="1:2" ht="18" customHeight="1">
      <c r="A5061" s="67"/>
      <c r="B5061" s="71"/>
    </row>
    <row r="5062" spans="1:2" ht="18" customHeight="1">
      <c r="A5062" s="67"/>
      <c r="B5062" s="71"/>
    </row>
    <row r="5063" spans="1:2" ht="18" customHeight="1">
      <c r="A5063" s="67"/>
      <c r="B5063" s="71"/>
    </row>
    <row r="5064" spans="1:2" ht="18" customHeight="1">
      <c r="A5064" s="67"/>
      <c r="B5064" s="71"/>
    </row>
    <row r="5065" spans="1:2" ht="18" customHeight="1">
      <c r="A5065" s="67"/>
      <c r="B5065" s="71"/>
    </row>
    <row r="5066" spans="1:2" ht="18" customHeight="1">
      <c r="A5066" s="67"/>
      <c r="B5066" s="71"/>
    </row>
    <row r="5067" spans="1:2" ht="18" customHeight="1">
      <c r="A5067" s="67"/>
      <c r="B5067" s="71"/>
    </row>
    <row r="5068" spans="1:2" ht="18" customHeight="1">
      <c r="A5068" s="67"/>
      <c r="B5068" s="71"/>
    </row>
    <row r="5069" spans="1:2" ht="18" customHeight="1">
      <c r="A5069" s="67"/>
      <c r="B5069" s="71"/>
    </row>
    <row r="5070" spans="1:2" ht="18" customHeight="1">
      <c r="A5070" s="67"/>
      <c r="B5070" s="71"/>
    </row>
    <row r="5071" spans="1:2" ht="18" customHeight="1">
      <c r="A5071" s="67"/>
      <c r="B5071" s="71"/>
    </row>
    <row r="5072" spans="1:2" ht="18" customHeight="1">
      <c r="A5072" s="67"/>
      <c r="B5072" s="71"/>
    </row>
    <row r="5073" spans="1:2" ht="18" customHeight="1">
      <c r="A5073" s="67"/>
      <c r="B5073" s="71"/>
    </row>
    <row r="5074" spans="1:2" ht="18" customHeight="1">
      <c r="A5074" s="67"/>
      <c r="B5074" s="71"/>
    </row>
    <row r="5075" spans="1:2" ht="18" customHeight="1">
      <c r="A5075" s="67"/>
      <c r="B5075" s="71"/>
    </row>
    <row r="5076" spans="1:2" ht="18" customHeight="1">
      <c r="A5076" s="67"/>
      <c r="B5076" s="71"/>
    </row>
    <row r="5077" spans="1:2" ht="18" customHeight="1">
      <c r="A5077" s="67"/>
      <c r="B5077" s="71"/>
    </row>
    <row r="5078" spans="1:2" ht="18" customHeight="1">
      <c r="A5078" s="67"/>
      <c r="B5078" s="71"/>
    </row>
    <row r="5079" spans="1:2" ht="18" customHeight="1">
      <c r="A5079" s="67"/>
      <c r="B5079" s="71"/>
    </row>
    <row r="5080" spans="1:2" ht="18" customHeight="1">
      <c r="A5080" s="67"/>
      <c r="B5080" s="71"/>
    </row>
    <row r="5081" spans="1:2" ht="18" customHeight="1">
      <c r="A5081" s="67"/>
      <c r="B5081" s="71"/>
    </row>
    <row r="5082" spans="1:2" ht="18" customHeight="1">
      <c r="A5082" s="67"/>
      <c r="B5082" s="71"/>
    </row>
    <row r="5083" spans="1:2" ht="18" customHeight="1">
      <c r="A5083" s="67"/>
      <c r="B5083" s="71"/>
    </row>
    <row r="5084" spans="1:2" ht="18" customHeight="1">
      <c r="A5084" s="67"/>
      <c r="B5084" s="71"/>
    </row>
    <row r="5085" spans="1:2" ht="18" customHeight="1">
      <c r="A5085" s="67"/>
      <c r="B5085" s="71"/>
    </row>
    <row r="5086" spans="1:2" ht="18" customHeight="1">
      <c r="A5086" s="67"/>
      <c r="B5086" s="71"/>
    </row>
    <row r="5087" spans="1:2" ht="18" customHeight="1">
      <c r="A5087" s="67"/>
      <c r="B5087" s="71"/>
    </row>
    <row r="5088" spans="1:2" ht="18" customHeight="1">
      <c r="A5088" s="67"/>
      <c r="B5088" s="71"/>
    </row>
    <row r="5089" spans="1:2" ht="18" customHeight="1">
      <c r="A5089" s="67"/>
      <c r="B5089" s="71"/>
    </row>
    <row r="5090" spans="1:2" ht="18" customHeight="1">
      <c r="A5090" s="67"/>
      <c r="B5090" s="71"/>
    </row>
    <row r="5091" spans="1:2" ht="18" customHeight="1">
      <c r="A5091" s="67"/>
      <c r="B5091" s="71"/>
    </row>
    <row r="5092" spans="1:2" ht="18" customHeight="1">
      <c r="A5092" s="67"/>
      <c r="B5092" s="71"/>
    </row>
    <row r="5093" spans="1:2" ht="18" customHeight="1">
      <c r="A5093" s="67"/>
      <c r="B5093" s="71"/>
    </row>
    <row r="5094" spans="1:2" ht="18" customHeight="1">
      <c r="A5094" s="67"/>
      <c r="B5094" s="71"/>
    </row>
    <row r="5095" spans="1:2" ht="18" customHeight="1">
      <c r="A5095" s="67"/>
      <c r="B5095" s="71"/>
    </row>
    <row r="5096" spans="1:2" ht="18" customHeight="1">
      <c r="A5096" s="67"/>
      <c r="B5096" s="71"/>
    </row>
    <row r="5097" spans="1:2" ht="18" customHeight="1">
      <c r="A5097" s="67"/>
      <c r="B5097" s="71"/>
    </row>
    <row r="5098" spans="1:2" ht="18" customHeight="1">
      <c r="A5098" s="67"/>
      <c r="B5098" s="71"/>
    </row>
    <row r="5099" spans="1:2" ht="18" customHeight="1">
      <c r="A5099" s="67"/>
      <c r="B5099" s="71"/>
    </row>
    <row r="5100" spans="1:2" ht="18" customHeight="1">
      <c r="A5100" s="67"/>
      <c r="B5100" s="71"/>
    </row>
    <row r="5101" spans="1:2" ht="18" customHeight="1">
      <c r="A5101" s="67"/>
      <c r="B5101" s="71"/>
    </row>
    <row r="5102" spans="1:2" ht="18" customHeight="1">
      <c r="A5102" s="67"/>
      <c r="B5102" s="71"/>
    </row>
    <row r="5103" spans="1:2" ht="18" customHeight="1">
      <c r="A5103" s="67"/>
      <c r="B5103" s="71"/>
    </row>
    <row r="5104" spans="1:2" ht="18" customHeight="1">
      <c r="A5104" s="67"/>
      <c r="B5104" s="71"/>
    </row>
    <row r="5105" spans="1:2" ht="18" customHeight="1">
      <c r="A5105" s="67"/>
      <c r="B5105" s="71"/>
    </row>
    <row r="5106" spans="1:2" ht="18" customHeight="1">
      <c r="A5106" s="67"/>
      <c r="B5106" s="71"/>
    </row>
    <row r="5107" spans="1:2" ht="18" customHeight="1">
      <c r="A5107" s="67"/>
      <c r="B5107" s="71"/>
    </row>
    <row r="5108" spans="1:2" ht="18" customHeight="1">
      <c r="A5108" s="67"/>
      <c r="B5108" s="71"/>
    </row>
    <row r="5109" spans="1:2" ht="18" customHeight="1">
      <c r="A5109" s="67"/>
      <c r="B5109" s="71"/>
    </row>
    <row r="5110" spans="1:2" ht="18" customHeight="1">
      <c r="A5110" s="67"/>
      <c r="B5110" s="71"/>
    </row>
    <row r="5111" spans="1:2" ht="18" customHeight="1">
      <c r="A5111" s="67"/>
      <c r="B5111" s="71"/>
    </row>
    <row r="5112" spans="1:2" ht="18" customHeight="1">
      <c r="A5112" s="67"/>
      <c r="B5112" s="71"/>
    </row>
    <row r="5113" spans="1:2" ht="18" customHeight="1">
      <c r="A5113" s="67"/>
      <c r="B5113" s="71"/>
    </row>
    <row r="5114" spans="1:2" ht="18" customHeight="1">
      <c r="A5114" s="67"/>
      <c r="B5114" s="71"/>
    </row>
    <row r="5115" spans="1:2" ht="18" customHeight="1">
      <c r="A5115" s="67"/>
      <c r="B5115" s="71"/>
    </row>
    <row r="5116" spans="1:2" ht="18" customHeight="1">
      <c r="A5116" s="67"/>
      <c r="B5116" s="71"/>
    </row>
    <row r="5117" spans="1:2" ht="18" customHeight="1">
      <c r="A5117" s="67"/>
      <c r="B5117" s="71"/>
    </row>
    <row r="5118" spans="1:2" ht="18" customHeight="1">
      <c r="A5118" s="67"/>
      <c r="B5118" s="71"/>
    </row>
    <row r="5119" spans="1:2" ht="18" customHeight="1">
      <c r="A5119" s="67"/>
      <c r="B5119" s="71"/>
    </row>
    <row r="5120" spans="1:2" ht="18" customHeight="1">
      <c r="A5120" s="67"/>
      <c r="B5120" s="71"/>
    </row>
    <row r="5121" spans="1:2" ht="18" customHeight="1">
      <c r="A5121" s="67"/>
      <c r="B5121" s="71"/>
    </row>
    <row r="5122" spans="1:2" ht="18" customHeight="1">
      <c r="A5122" s="67"/>
      <c r="B5122" s="71"/>
    </row>
    <row r="5123" spans="1:2" ht="18" customHeight="1">
      <c r="A5123" s="67"/>
      <c r="B5123" s="71"/>
    </row>
    <row r="5124" spans="1:2" ht="18" customHeight="1">
      <c r="A5124" s="67"/>
      <c r="B5124" s="71"/>
    </row>
    <row r="5125" spans="1:2" ht="18" customHeight="1">
      <c r="A5125" s="67"/>
      <c r="B5125" s="71"/>
    </row>
    <row r="5126" spans="1:2" ht="18" customHeight="1">
      <c r="A5126" s="67"/>
      <c r="B5126" s="71"/>
    </row>
    <row r="5127" spans="1:2" ht="18" customHeight="1">
      <c r="A5127" s="67"/>
      <c r="B5127" s="71"/>
    </row>
    <row r="5128" spans="1:2" ht="18" customHeight="1">
      <c r="A5128" s="67"/>
      <c r="B5128" s="71"/>
    </row>
    <row r="5129" spans="1:2" ht="18" customHeight="1">
      <c r="A5129" s="67"/>
      <c r="B5129" s="71"/>
    </row>
    <row r="5130" spans="1:2" ht="18" customHeight="1">
      <c r="A5130" s="67"/>
      <c r="B5130" s="71"/>
    </row>
    <row r="5131" spans="1:2" ht="18" customHeight="1">
      <c r="A5131" s="67"/>
      <c r="B5131" s="71"/>
    </row>
    <row r="5132" spans="1:2" ht="18" customHeight="1">
      <c r="A5132" s="67"/>
      <c r="B5132" s="71"/>
    </row>
    <row r="5133" spans="1:2" ht="18" customHeight="1">
      <c r="A5133" s="67"/>
      <c r="B5133" s="71"/>
    </row>
    <row r="5134" spans="1:2" ht="18" customHeight="1">
      <c r="A5134" s="67"/>
      <c r="B5134" s="71"/>
    </row>
    <row r="5135" spans="1:2" ht="18" customHeight="1">
      <c r="A5135" s="67"/>
      <c r="B5135" s="71"/>
    </row>
    <row r="5136" spans="1:2" ht="18" customHeight="1">
      <c r="A5136" s="67"/>
      <c r="B5136" s="71"/>
    </row>
    <row r="5137" spans="1:2" ht="18" customHeight="1">
      <c r="A5137" s="67"/>
      <c r="B5137" s="71"/>
    </row>
    <row r="5138" spans="1:2" ht="18" customHeight="1">
      <c r="A5138" s="67"/>
      <c r="B5138" s="71"/>
    </row>
    <row r="5139" spans="1:2" ht="18" customHeight="1">
      <c r="A5139" s="67"/>
      <c r="B5139" s="71"/>
    </row>
    <row r="5140" spans="1:2" ht="18" customHeight="1">
      <c r="A5140" s="67"/>
      <c r="B5140" s="71"/>
    </row>
    <row r="5141" spans="1:2" ht="18" customHeight="1">
      <c r="A5141" s="67"/>
      <c r="B5141" s="71"/>
    </row>
    <row r="5142" spans="1:2" ht="18" customHeight="1">
      <c r="A5142" s="67"/>
      <c r="B5142" s="71"/>
    </row>
    <row r="5143" spans="1:2" ht="18" customHeight="1">
      <c r="A5143" s="67"/>
      <c r="B5143" s="71"/>
    </row>
    <row r="5144" spans="1:2" ht="18" customHeight="1">
      <c r="A5144" s="67"/>
      <c r="B5144" s="71"/>
    </row>
    <row r="5145" spans="1:2" ht="18" customHeight="1">
      <c r="A5145" s="67"/>
      <c r="B5145" s="71"/>
    </row>
    <row r="5146" spans="1:2" ht="18" customHeight="1">
      <c r="A5146" s="67"/>
      <c r="B5146" s="71"/>
    </row>
    <row r="5147" spans="1:2" ht="18" customHeight="1">
      <c r="A5147" s="67"/>
      <c r="B5147" s="71"/>
    </row>
    <row r="5148" spans="1:2" ht="18" customHeight="1">
      <c r="A5148" s="67"/>
      <c r="B5148" s="71"/>
    </row>
    <row r="5149" spans="1:2" ht="18" customHeight="1">
      <c r="A5149" s="67"/>
      <c r="B5149" s="71"/>
    </row>
    <row r="5150" spans="1:2" ht="18" customHeight="1">
      <c r="A5150" s="67"/>
      <c r="B5150" s="71"/>
    </row>
    <row r="5151" spans="1:2" ht="18" customHeight="1">
      <c r="A5151" s="67"/>
      <c r="B5151" s="71"/>
    </row>
    <row r="5152" spans="1:2" ht="18" customHeight="1">
      <c r="A5152" s="67"/>
      <c r="B5152" s="71"/>
    </row>
    <row r="5153" spans="1:2" ht="18" customHeight="1">
      <c r="A5153" s="67"/>
      <c r="B5153" s="71"/>
    </row>
    <row r="5154" spans="1:2" ht="18" customHeight="1">
      <c r="A5154" s="67"/>
      <c r="B5154" s="71"/>
    </row>
    <row r="5155" spans="1:2" ht="18" customHeight="1">
      <c r="A5155" s="67"/>
      <c r="B5155" s="71"/>
    </row>
    <row r="5156" spans="1:2" ht="18" customHeight="1">
      <c r="A5156" s="67"/>
      <c r="B5156" s="71"/>
    </row>
    <row r="5157" spans="1:2" ht="18" customHeight="1">
      <c r="A5157" s="67"/>
      <c r="B5157" s="71"/>
    </row>
    <row r="5158" spans="1:2" ht="18" customHeight="1">
      <c r="A5158" s="67"/>
      <c r="B5158" s="71"/>
    </row>
    <row r="5159" spans="1:2" ht="18" customHeight="1">
      <c r="A5159" s="67"/>
      <c r="B5159" s="71"/>
    </row>
    <row r="5160" spans="1:2" ht="18" customHeight="1">
      <c r="A5160" s="67"/>
      <c r="B5160" s="71"/>
    </row>
    <row r="5161" spans="1:2" ht="18" customHeight="1">
      <c r="A5161" s="67"/>
      <c r="B5161" s="71"/>
    </row>
    <row r="5162" spans="1:2" ht="18" customHeight="1">
      <c r="A5162" s="67"/>
      <c r="B5162" s="71"/>
    </row>
    <row r="5163" spans="1:2" ht="18" customHeight="1">
      <c r="A5163" s="67"/>
      <c r="B5163" s="71"/>
    </row>
    <row r="5164" spans="1:2" ht="18" customHeight="1">
      <c r="A5164" s="67"/>
      <c r="B5164" s="71"/>
    </row>
    <row r="5165" spans="1:2" ht="18" customHeight="1">
      <c r="A5165" s="67"/>
      <c r="B5165" s="71"/>
    </row>
    <row r="5166" spans="1:2" ht="18" customHeight="1">
      <c r="A5166" s="67"/>
      <c r="B5166" s="71"/>
    </row>
    <row r="5167" spans="1:2" ht="18" customHeight="1">
      <c r="A5167" s="67"/>
      <c r="B5167" s="71"/>
    </row>
    <row r="5168" spans="1:2" ht="18" customHeight="1">
      <c r="A5168" s="67"/>
      <c r="B5168" s="71"/>
    </row>
    <row r="5169" spans="1:2" ht="18" customHeight="1">
      <c r="A5169" s="67"/>
      <c r="B5169" s="71"/>
    </row>
    <row r="5170" spans="1:2" ht="18" customHeight="1">
      <c r="A5170" s="67"/>
      <c r="B5170" s="71"/>
    </row>
    <row r="5171" spans="1:2" ht="18" customHeight="1">
      <c r="A5171" s="67"/>
      <c r="B5171" s="71"/>
    </row>
    <row r="5172" spans="1:2" ht="18" customHeight="1">
      <c r="A5172" s="67"/>
      <c r="B5172" s="71"/>
    </row>
    <row r="5173" spans="1:2" ht="18" customHeight="1">
      <c r="A5173" s="67"/>
      <c r="B5173" s="71"/>
    </row>
    <row r="5174" spans="1:2" ht="18" customHeight="1">
      <c r="A5174" s="67"/>
      <c r="B5174" s="71"/>
    </row>
    <row r="5175" spans="1:2" ht="18" customHeight="1">
      <c r="A5175" s="67"/>
      <c r="B5175" s="71"/>
    </row>
    <row r="5176" spans="1:2" ht="18" customHeight="1">
      <c r="A5176" s="67"/>
      <c r="B5176" s="71"/>
    </row>
    <row r="5177" spans="1:2" ht="18" customHeight="1">
      <c r="A5177" s="67"/>
      <c r="B5177" s="71"/>
    </row>
    <row r="5178" spans="1:2" ht="18" customHeight="1">
      <c r="A5178" s="67"/>
      <c r="B5178" s="71"/>
    </row>
    <row r="5179" spans="1:2" ht="18" customHeight="1">
      <c r="A5179" s="67"/>
      <c r="B5179" s="71"/>
    </row>
    <row r="5180" spans="1:2" ht="18" customHeight="1">
      <c r="A5180" s="67"/>
      <c r="B5180" s="71"/>
    </row>
    <row r="5181" spans="1:2" ht="18" customHeight="1">
      <c r="A5181" s="67"/>
      <c r="B5181" s="71"/>
    </row>
    <row r="5182" spans="1:2" ht="18" customHeight="1">
      <c r="A5182" s="67"/>
      <c r="B5182" s="71"/>
    </row>
    <row r="5183" spans="1:2" ht="18" customHeight="1">
      <c r="A5183" s="67"/>
      <c r="B5183" s="71"/>
    </row>
    <row r="5184" spans="1:2" ht="18" customHeight="1">
      <c r="A5184" s="67"/>
      <c r="B5184" s="71"/>
    </row>
    <row r="5185" spans="1:2" ht="18" customHeight="1">
      <c r="A5185" s="67"/>
      <c r="B5185" s="71"/>
    </row>
    <row r="5186" spans="1:2" ht="18" customHeight="1">
      <c r="A5186" s="67"/>
      <c r="B5186" s="71"/>
    </row>
    <row r="5187" spans="1:2" ht="18" customHeight="1">
      <c r="A5187" s="67"/>
      <c r="B5187" s="71"/>
    </row>
    <row r="5188" spans="1:2" ht="18" customHeight="1">
      <c r="A5188" s="67"/>
      <c r="B5188" s="71"/>
    </row>
    <row r="5189" spans="1:2" ht="18" customHeight="1">
      <c r="A5189" s="67"/>
      <c r="B5189" s="71"/>
    </row>
    <row r="5190" spans="1:2" ht="18" customHeight="1">
      <c r="A5190" s="67"/>
      <c r="B5190" s="71"/>
    </row>
    <row r="5191" spans="1:2" ht="18" customHeight="1">
      <c r="A5191" s="67"/>
      <c r="B5191" s="71"/>
    </row>
    <row r="5192" spans="1:2" ht="18" customHeight="1">
      <c r="A5192" s="67"/>
      <c r="B5192" s="71"/>
    </row>
    <row r="5193" spans="1:2" ht="18" customHeight="1">
      <c r="A5193" s="67"/>
      <c r="B5193" s="71"/>
    </row>
    <row r="5194" spans="1:2" ht="18" customHeight="1">
      <c r="A5194" s="67"/>
      <c r="B5194" s="71"/>
    </row>
    <row r="5195" spans="1:2" ht="18" customHeight="1">
      <c r="A5195" s="67"/>
      <c r="B5195" s="71"/>
    </row>
    <row r="5196" spans="1:2" ht="18" customHeight="1">
      <c r="A5196" s="67"/>
      <c r="B5196" s="71"/>
    </row>
    <row r="5197" spans="1:2" ht="18" customHeight="1">
      <c r="A5197" s="67"/>
      <c r="B5197" s="71"/>
    </row>
    <row r="5198" spans="1:2" ht="18" customHeight="1">
      <c r="A5198" s="67"/>
      <c r="B5198" s="71"/>
    </row>
    <row r="5199" spans="1:2" ht="18" customHeight="1">
      <c r="A5199" s="67"/>
      <c r="B5199" s="71"/>
    </row>
    <row r="5200" spans="1:2" ht="18" customHeight="1">
      <c r="A5200" s="67"/>
      <c r="B5200" s="71"/>
    </row>
    <row r="5201" spans="1:2" ht="18" customHeight="1">
      <c r="A5201" s="67"/>
      <c r="B5201" s="71"/>
    </row>
    <row r="5202" spans="1:2" ht="18" customHeight="1">
      <c r="A5202" s="67"/>
      <c r="B5202" s="71"/>
    </row>
    <row r="5203" spans="1:2" ht="18" customHeight="1">
      <c r="A5203" s="67"/>
      <c r="B5203" s="71"/>
    </row>
    <row r="5204" spans="1:2" ht="18" customHeight="1">
      <c r="A5204" s="67"/>
      <c r="B5204" s="71"/>
    </row>
    <row r="5205" spans="1:2" ht="18" customHeight="1">
      <c r="A5205" s="67"/>
      <c r="B5205" s="71"/>
    </row>
    <row r="5206" spans="1:2" ht="18" customHeight="1">
      <c r="A5206" s="67"/>
      <c r="B5206" s="71"/>
    </row>
    <row r="5207" spans="1:2" ht="18" customHeight="1">
      <c r="A5207" s="67"/>
      <c r="B5207" s="71"/>
    </row>
    <row r="5208" spans="1:2" ht="18" customHeight="1">
      <c r="A5208" s="67"/>
      <c r="B5208" s="71"/>
    </row>
    <row r="5209" spans="1:2" ht="18" customHeight="1">
      <c r="A5209" s="67"/>
      <c r="B5209" s="71"/>
    </row>
    <row r="5210" spans="1:2" ht="18" customHeight="1">
      <c r="A5210" s="67"/>
      <c r="B5210" s="71"/>
    </row>
    <row r="5211" spans="1:2" ht="18" customHeight="1">
      <c r="A5211" s="67"/>
      <c r="B5211" s="71"/>
    </row>
    <row r="5212" spans="1:2" ht="18" customHeight="1">
      <c r="A5212" s="67"/>
      <c r="B5212" s="71"/>
    </row>
    <row r="5213" spans="1:2" ht="18" customHeight="1">
      <c r="A5213" s="67"/>
      <c r="B5213" s="71"/>
    </row>
    <row r="5214" spans="1:2" ht="18" customHeight="1">
      <c r="A5214" s="67"/>
      <c r="B5214" s="71"/>
    </row>
    <row r="5215" spans="1:2" ht="18" customHeight="1">
      <c r="A5215" s="67"/>
      <c r="B5215" s="71"/>
    </row>
    <row r="5216" spans="1:2" ht="18" customHeight="1">
      <c r="A5216" s="67"/>
      <c r="B5216" s="71"/>
    </row>
    <row r="5217" spans="1:2" ht="18" customHeight="1">
      <c r="A5217" s="67"/>
      <c r="B5217" s="71"/>
    </row>
    <row r="5218" spans="1:2" ht="18" customHeight="1">
      <c r="A5218" s="67"/>
      <c r="B5218" s="71"/>
    </row>
    <row r="5219" spans="1:2" ht="18" customHeight="1">
      <c r="A5219" s="67"/>
      <c r="B5219" s="71"/>
    </row>
    <row r="5220" spans="1:2" ht="18" customHeight="1">
      <c r="A5220" s="67"/>
      <c r="B5220" s="71"/>
    </row>
    <row r="5221" spans="1:2" ht="18" customHeight="1">
      <c r="A5221" s="67"/>
      <c r="B5221" s="71"/>
    </row>
    <row r="5222" spans="1:2" ht="18" customHeight="1">
      <c r="A5222" s="67"/>
      <c r="B5222" s="71"/>
    </row>
    <row r="5223" spans="1:2" ht="18" customHeight="1">
      <c r="A5223" s="67"/>
      <c r="B5223" s="71"/>
    </row>
    <row r="5224" spans="1:2" ht="18" customHeight="1">
      <c r="A5224" s="67"/>
      <c r="B5224" s="71"/>
    </row>
    <row r="5225" spans="1:2" ht="18" customHeight="1">
      <c r="A5225" s="67"/>
      <c r="B5225" s="71"/>
    </row>
    <row r="5226" spans="1:2" ht="18" customHeight="1">
      <c r="A5226" s="67"/>
      <c r="B5226" s="71"/>
    </row>
    <row r="5227" spans="1:2" ht="18" customHeight="1">
      <c r="A5227" s="67"/>
      <c r="B5227" s="71"/>
    </row>
    <row r="5228" spans="1:2" ht="18" customHeight="1">
      <c r="A5228" s="67"/>
      <c r="B5228" s="71"/>
    </row>
    <row r="5229" spans="1:2" ht="18" customHeight="1">
      <c r="A5229" s="67"/>
      <c r="B5229" s="71"/>
    </row>
    <row r="5230" spans="1:2" ht="18" customHeight="1">
      <c r="A5230" s="67"/>
      <c r="B5230" s="71"/>
    </row>
    <row r="5231" spans="1:2" ht="18" customHeight="1">
      <c r="A5231" s="67"/>
      <c r="B5231" s="71"/>
    </row>
    <row r="5232" spans="1:2" ht="18" customHeight="1">
      <c r="A5232" s="67"/>
      <c r="B5232" s="71"/>
    </row>
    <row r="5233" spans="1:2" ht="18" customHeight="1">
      <c r="A5233" s="67"/>
      <c r="B5233" s="71"/>
    </row>
    <row r="5234" spans="1:2" ht="18" customHeight="1">
      <c r="A5234" s="67"/>
      <c r="B5234" s="71"/>
    </row>
    <row r="5235" spans="1:2" ht="18" customHeight="1">
      <c r="A5235" s="67"/>
      <c r="B5235" s="71"/>
    </row>
    <row r="5236" spans="1:2" ht="18" customHeight="1">
      <c r="A5236" s="67"/>
      <c r="B5236" s="71"/>
    </row>
    <row r="5237" spans="1:2" ht="18" customHeight="1">
      <c r="A5237" s="67"/>
      <c r="B5237" s="71"/>
    </row>
    <row r="5238" spans="1:2" ht="18" customHeight="1">
      <c r="A5238" s="67"/>
      <c r="B5238" s="71"/>
    </row>
    <row r="5239" spans="1:2" ht="18" customHeight="1">
      <c r="A5239" s="67"/>
      <c r="B5239" s="71"/>
    </row>
    <row r="5240" spans="1:2" ht="18" customHeight="1">
      <c r="A5240" s="67"/>
      <c r="B5240" s="71"/>
    </row>
    <row r="5241" spans="1:2" ht="18" customHeight="1">
      <c r="A5241" s="67"/>
      <c r="B5241" s="71"/>
    </row>
    <row r="5242" spans="1:2" ht="18" customHeight="1">
      <c r="A5242" s="67"/>
      <c r="B5242" s="71"/>
    </row>
    <row r="5243" spans="1:2" ht="18" customHeight="1">
      <c r="A5243" s="67"/>
      <c r="B5243" s="71"/>
    </row>
    <row r="5244" spans="1:2" ht="18" customHeight="1">
      <c r="A5244" s="67"/>
      <c r="B5244" s="71"/>
    </row>
    <row r="5245" spans="1:2" ht="18" customHeight="1">
      <c r="A5245" s="67"/>
      <c r="B5245" s="71"/>
    </row>
    <row r="5246" spans="1:2" ht="18" customHeight="1">
      <c r="A5246" s="67"/>
      <c r="B5246" s="71"/>
    </row>
    <row r="5247" spans="1:2" ht="18" customHeight="1">
      <c r="A5247" s="67"/>
      <c r="B5247" s="71"/>
    </row>
    <row r="5248" spans="1:2" ht="18" customHeight="1">
      <c r="A5248" s="67"/>
      <c r="B5248" s="71"/>
    </row>
    <row r="5249" spans="1:2" ht="18" customHeight="1">
      <c r="A5249" s="67"/>
      <c r="B5249" s="71"/>
    </row>
    <row r="5250" spans="1:2" ht="18" customHeight="1">
      <c r="A5250" s="67"/>
      <c r="B5250" s="71"/>
    </row>
    <row r="5251" spans="1:2" ht="18" customHeight="1">
      <c r="A5251" s="67"/>
      <c r="B5251" s="71"/>
    </row>
    <row r="5252" spans="1:2" ht="18" customHeight="1">
      <c r="A5252" s="67"/>
      <c r="B5252" s="71"/>
    </row>
    <row r="5253" spans="1:2" ht="18" customHeight="1">
      <c r="A5253" s="67"/>
      <c r="B5253" s="71"/>
    </row>
    <row r="5254" spans="1:2" ht="18" customHeight="1">
      <c r="A5254" s="67"/>
      <c r="B5254" s="71"/>
    </row>
    <row r="5255" spans="1:2" ht="18" customHeight="1">
      <c r="A5255" s="67"/>
      <c r="B5255" s="71"/>
    </row>
    <row r="5256" spans="1:2" ht="18" customHeight="1">
      <c r="A5256" s="67"/>
      <c r="B5256" s="71"/>
    </row>
    <row r="5257" spans="1:2" ht="18" customHeight="1">
      <c r="A5257" s="67"/>
      <c r="B5257" s="71"/>
    </row>
    <row r="5258" spans="1:2" ht="18" customHeight="1">
      <c r="A5258" s="67"/>
      <c r="B5258" s="71"/>
    </row>
    <row r="5259" spans="1:2" ht="18" customHeight="1">
      <c r="A5259" s="67"/>
      <c r="B5259" s="71"/>
    </row>
    <row r="5260" spans="1:2" ht="18" customHeight="1">
      <c r="A5260" s="67"/>
      <c r="B5260" s="71"/>
    </row>
    <row r="5261" spans="1:2" ht="18" customHeight="1">
      <c r="A5261" s="67"/>
      <c r="B5261" s="71"/>
    </row>
    <row r="5262" spans="1:2" ht="18" customHeight="1">
      <c r="A5262" s="67"/>
      <c r="B5262" s="71"/>
    </row>
    <row r="5263" spans="1:2" ht="18" customHeight="1">
      <c r="A5263" s="67"/>
      <c r="B5263" s="71"/>
    </row>
    <row r="5264" spans="1:2" ht="18" customHeight="1">
      <c r="A5264" s="67"/>
      <c r="B5264" s="71"/>
    </row>
    <row r="5265" spans="1:2" ht="18" customHeight="1">
      <c r="A5265" s="67"/>
      <c r="B5265" s="71"/>
    </row>
    <row r="5266" spans="1:2" ht="18" customHeight="1">
      <c r="A5266" s="67"/>
      <c r="B5266" s="71"/>
    </row>
    <row r="5267" spans="1:2" ht="18" customHeight="1">
      <c r="A5267" s="67"/>
      <c r="B5267" s="71"/>
    </row>
    <row r="5268" spans="1:2" ht="18" customHeight="1">
      <c r="A5268" s="67"/>
      <c r="B5268" s="71"/>
    </row>
    <row r="5269" spans="1:2" ht="18" customHeight="1">
      <c r="A5269" s="67"/>
      <c r="B5269" s="71"/>
    </row>
    <row r="5270" spans="1:2" ht="18" customHeight="1">
      <c r="A5270" s="67"/>
      <c r="B5270" s="71"/>
    </row>
    <row r="5271" spans="1:2" ht="18" customHeight="1">
      <c r="A5271" s="67"/>
      <c r="B5271" s="71"/>
    </row>
    <row r="5272" spans="1:2" ht="18" customHeight="1">
      <c r="A5272" s="67"/>
      <c r="B5272" s="71"/>
    </row>
    <row r="5273" spans="1:2" ht="18" customHeight="1">
      <c r="A5273" s="67"/>
      <c r="B5273" s="71"/>
    </row>
    <row r="5274" spans="1:2" ht="18" customHeight="1">
      <c r="A5274" s="67"/>
      <c r="B5274" s="71"/>
    </row>
    <row r="5275" spans="1:2" ht="18" customHeight="1">
      <c r="A5275" s="67"/>
      <c r="B5275" s="71"/>
    </row>
    <row r="5276" spans="1:2" ht="18" customHeight="1">
      <c r="A5276" s="67"/>
      <c r="B5276" s="71"/>
    </row>
    <row r="5277" spans="1:2" ht="18" customHeight="1">
      <c r="A5277" s="67"/>
      <c r="B5277" s="71"/>
    </row>
    <row r="5278" spans="1:2" ht="18" customHeight="1">
      <c r="A5278" s="67"/>
      <c r="B5278" s="71"/>
    </row>
    <row r="5279" spans="1:2" ht="18" customHeight="1">
      <c r="A5279" s="67"/>
      <c r="B5279" s="71"/>
    </row>
    <row r="5280" spans="1:2" ht="18" customHeight="1">
      <c r="A5280" s="67"/>
      <c r="B5280" s="71"/>
    </row>
    <row r="5281" spans="1:2" ht="18" customHeight="1">
      <c r="A5281" s="67"/>
      <c r="B5281" s="71"/>
    </row>
    <row r="5282" spans="1:2" ht="18" customHeight="1">
      <c r="A5282" s="67"/>
      <c r="B5282" s="71"/>
    </row>
    <row r="5283" spans="1:2" ht="18" customHeight="1">
      <c r="A5283" s="67"/>
      <c r="B5283" s="71"/>
    </row>
    <row r="5284" spans="1:2" ht="18" customHeight="1">
      <c r="A5284" s="67"/>
      <c r="B5284" s="71"/>
    </row>
    <row r="5285" spans="1:2" ht="18" customHeight="1">
      <c r="A5285" s="67"/>
      <c r="B5285" s="71"/>
    </row>
    <row r="5286" spans="1:2" ht="18" customHeight="1">
      <c r="A5286" s="67"/>
      <c r="B5286" s="71"/>
    </row>
    <row r="5287" spans="1:2" ht="18" customHeight="1">
      <c r="A5287" s="67"/>
      <c r="B5287" s="71"/>
    </row>
    <row r="5288" spans="1:2" ht="18" customHeight="1">
      <c r="A5288" s="67"/>
      <c r="B5288" s="71"/>
    </row>
    <row r="5289" spans="1:2" ht="18" customHeight="1">
      <c r="A5289" s="67"/>
      <c r="B5289" s="71"/>
    </row>
    <row r="5290" spans="1:2" ht="18" customHeight="1">
      <c r="A5290" s="67"/>
      <c r="B5290" s="71"/>
    </row>
    <row r="5291" spans="1:2" ht="18" customHeight="1">
      <c r="A5291" s="67"/>
      <c r="B5291" s="71"/>
    </row>
    <row r="5292" spans="1:2" ht="18" customHeight="1">
      <c r="A5292" s="67"/>
      <c r="B5292" s="71"/>
    </row>
    <row r="5293" spans="1:2" ht="18" customHeight="1">
      <c r="A5293" s="67"/>
      <c r="B5293" s="71"/>
    </row>
    <row r="5294" spans="1:2" ht="18" customHeight="1">
      <c r="A5294" s="67"/>
      <c r="B5294" s="71"/>
    </row>
    <row r="5295" spans="1:2" ht="18" customHeight="1">
      <c r="A5295" s="67"/>
      <c r="B5295" s="71"/>
    </row>
    <row r="5296" spans="1:2" ht="18" customHeight="1">
      <c r="A5296" s="67"/>
      <c r="B5296" s="71"/>
    </row>
    <row r="5297" spans="1:2" ht="18" customHeight="1">
      <c r="A5297" s="67"/>
      <c r="B5297" s="71"/>
    </row>
    <row r="5298" spans="1:2" ht="18" customHeight="1">
      <c r="A5298" s="67"/>
      <c r="B5298" s="71"/>
    </row>
    <row r="5299" spans="1:2" ht="18" customHeight="1">
      <c r="A5299" s="67"/>
      <c r="B5299" s="71"/>
    </row>
    <row r="5300" spans="1:2" ht="18" customHeight="1">
      <c r="A5300" s="67"/>
      <c r="B5300" s="71"/>
    </row>
    <row r="5301" spans="1:2" ht="18" customHeight="1">
      <c r="A5301" s="67"/>
      <c r="B5301" s="71"/>
    </row>
    <row r="5302" spans="1:2" ht="18" customHeight="1">
      <c r="A5302" s="67"/>
      <c r="B5302" s="71"/>
    </row>
    <row r="5303" spans="1:2" ht="18" customHeight="1">
      <c r="A5303" s="67"/>
      <c r="B5303" s="71"/>
    </row>
    <row r="5304" spans="1:2" ht="18" customHeight="1">
      <c r="A5304" s="67"/>
      <c r="B5304" s="71"/>
    </row>
    <row r="5305" spans="1:2" ht="18" customHeight="1">
      <c r="A5305" s="67"/>
      <c r="B5305" s="71"/>
    </row>
    <row r="5306" spans="1:2" ht="18" customHeight="1">
      <c r="A5306" s="67"/>
      <c r="B5306" s="71"/>
    </row>
    <row r="5307" spans="1:2" ht="18" customHeight="1">
      <c r="A5307" s="67"/>
      <c r="B5307" s="71"/>
    </row>
    <row r="5308" spans="1:2" ht="18" customHeight="1">
      <c r="A5308" s="67"/>
      <c r="B5308" s="71"/>
    </row>
    <row r="5309" spans="1:2" ht="18" customHeight="1">
      <c r="A5309" s="67"/>
      <c r="B5309" s="71"/>
    </row>
    <row r="5310" spans="1:2" ht="18" customHeight="1">
      <c r="A5310" s="67"/>
      <c r="B5310" s="71"/>
    </row>
    <row r="5311" spans="1:2" ht="18" customHeight="1">
      <c r="A5311" s="67"/>
      <c r="B5311" s="71"/>
    </row>
    <row r="5312" spans="1:2" ht="18" customHeight="1">
      <c r="A5312" s="67"/>
      <c r="B5312" s="71"/>
    </row>
    <row r="5313" spans="1:2" ht="18" customHeight="1">
      <c r="A5313" s="67"/>
      <c r="B5313" s="71"/>
    </row>
    <row r="5314" spans="1:2" ht="18" customHeight="1">
      <c r="A5314" s="67"/>
      <c r="B5314" s="71"/>
    </row>
    <row r="5315" spans="1:2" ht="18" customHeight="1">
      <c r="A5315" s="67"/>
      <c r="B5315" s="71"/>
    </row>
    <row r="5316" spans="1:2" ht="18" customHeight="1">
      <c r="A5316" s="67"/>
      <c r="B5316" s="71"/>
    </row>
    <row r="5317" spans="1:2" ht="18" customHeight="1">
      <c r="A5317" s="67"/>
      <c r="B5317" s="71"/>
    </row>
    <row r="5318" spans="1:2" ht="18" customHeight="1">
      <c r="A5318" s="67"/>
      <c r="B5318" s="71"/>
    </row>
    <row r="5319" spans="1:2" ht="18" customHeight="1">
      <c r="A5319" s="67"/>
      <c r="B5319" s="71"/>
    </row>
    <row r="5320" spans="1:2" ht="18" customHeight="1">
      <c r="A5320" s="67"/>
      <c r="B5320" s="71"/>
    </row>
    <row r="5321" spans="1:2" ht="18" customHeight="1">
      <c r="A5321" s="67"/>
      <c r="B5321" s="71"/>
    </row>
    <row r="5322" spans="1:2" ht="18" customHeight="1">
      <c r="A5322" s="67"/>
      <c r="B5322" s="71"/>
    </row>
    <row r="5323" spans="1:2" ht="18" customHeight="1">
      <c r="A5323" s="67"/>
      <c r="B5323" s="71"/>
    </row>
    <row r="5324" spans="1:2" ht="18" customHeight="1">
      <c r="A5324" s="67"/>
      <c r="B5324" s="71"/>
    </row>
    <row r="5325" spans="1:2" ht="18" customHeight="1">
      <c r="A5325" s="67"/>
      <c r="B5325" s="71"/>
    </row>
    <row r="5326" spans="1:2" ht="18" customHeight="1">
      <c r="A5326" s="67"/>
      <c r="B5326" s="71"/>
    </row>
    <row r="5327" spans="1:2" ht="18" customHeight="1">
      <c r="A5327" s="67"/>
      <c r="B5327" s="71"/>
    </row>
    <row r="5328" spans="1:2" ht="18" customHeight="1">
      <c r="A5328" s="67"/>
      <c r="B5328" s="71"/>
    </row>
    <row r="5329" spans="1:2" ht="18" customHeight="1">
      <c r="A5329" s="67"/>
      <c r="B5329" s="71"/>
    </row>
    <row r="5330" spans="1:2" ht="18" customHeight="1">
      <c r="A5330" s="67"/>
      <c r="B5330" s="71"/>
    </row>
    <row r="5331" spans="1:2" ht="18" customHeight="1">
      <c r="A5331" s="67"/>
      <c r="B5331" s="71"/>
    </row>
    <row r="5332" spans="1:2" ht="18" customHeight="1">
      <c r="A5332" s="67"/>
      <c r="B5332" s="71"/>
    </row>
    <row r="5333" spans="1:2" ht="18" customHeight="1">
      <c r="A5333" s="67"/>
      <c r="B5333" s="71"/>
    </row>
    <row r="5334" spans="1:2" ht="18" customHeight="1">
      <c r="A5334" s="67"/>
      <c r="B5334" s="71"/>
    </row>
    <row r="5335" spans="1:2" ht="18" customHeight="1">
      <c r="A5335" s="67"/>
      <c r="B5335" s="71"/>
    </row>
    <row r="5336" spans="1:2" ht="18" customHeight="1">
      <c r="A5336" s="67"/>
      <c r="B5336" s="71"/>
    </row>
    <row r="5337" spans="1:2" ht="18" customHeight="1">
      <c r="A5337" s="67"/>
      <c r="B5337" s="71"/>
    </row>
    <row r="5338" spans="1:2" ht="18" customHeight="1">
      <c r="A5338" s="67"/>
      <c r="B5338" s="71"/>
    </row>
    <row r="5339" spans="1:2" ht="18" customHeight="1">
      <c r="A5339" s="67"/>
      <c r="B5339" s="71"/>
    </row>
    <row r="5340" spans="1:2" ht="18" customHeight="1">
      <c r="A5340" s="67"/>
      <c r="B5340" s="71"/>
    </row>
    <row r="5341" spans="1:2" ht="18" customHeight="1">
      <c r="A5341" s="67"/>
      <c r="B5341" s="71"/>
    </row>
    <row r="5342" spans="1:2" ht="18" customHeight="1">
      <c r="A5342" s="67"/>
      <c r="B5342" s="71"/>
    </row>
    <row r="5343" spans="1:2" ht="18" customHeight="1">
      <c r="A5343" s="67"/>
      <c r="B5343" s="71"/>
    </row>
    <row r="5344" spans="1:2" ht="18" customHeight="1">
      <c r="A5344" s="67"/>
      <c r="B5344" s="71"/>
    </row>
    <row r="5345" spans="1:2" ht="18" customHeight="1">
      <c r="A5345" s="67"/>
      <c r="B5345" s="71"/>
    </row>
    <row r="5346" spans="1:2" ht="18" customHeight="1">
      <c r="A5346" s="67"/>
      <c r="B5346" s="71"/>
    </row>
    <row r="5347" spans="1:2" ht="18" customHeight="1">
      <c r="A5347" s="67"/>
      <c r="B5347" s="71"/>
    </row>
    <row r="5348" spans="1:2" ht="18" customHeight="1">
      <c r="A5348" s="67"/>
      <c r="B5348" s="71"/>
    </row>
    <row r="5349" spans="1:2" ht="18" customHeight="1">
      <c r="A5349" s="67"/>
      <c r="B5349" s="71"/>
    </row>
    <row r="5350" spans="1:2" ht="18" customHeight="1">
      <c r="A5350" s="67"/>
      <c r="B5350" s="71"/>
    </row>
    <row r="5351" spans="1:2" ht="18" customHeight="1">
      <c r="A5351" s="67"/>
      <c r="B5351" s="71"/>
    </row>
    <row r="5352" spans="1:2" ht="18" customHeight="1">
      <c r="A5352" s="67"/>
      <c r="B5352" s="71"/>
    </row>
    <row r="5353" spans="1:2" ht="18" customHeight="1">
      <c r="A5353" s="67"/>
      <c r="B5353" s="71"/>
    </row>
    <row r="5354" spans="1:2" ht="18" customHeight="1">
      <c r="A5354" s="67"/>
      <c r="B5354" s="71"/>
    </row>
    <row r="5355" spans="1:2" ht="18" customHeight="1">
      <c r="A5355" s="67"/>
      <c r="B5355" s="71"/>
    </row>
    <row r="5356" spans="1:2" ht="18" customHeight="1">
      <c r="A5356" s="67"/>
      <c r="B5356" s="71"/>
    </row>
    <row r="5357" spans="1:2" ht="18" customHeight="1">
      <c r="A5357" s="67"/>
      <c r="B5357" s="71"/>
    </row>
    <row r="5358" spans="1:2" ht="18" customHeight="1">
      <c r="A5358" s="67"/>
      <c r="B5358" s="71"/>
    </row>
    <row r="5359" spans="1:2" ht="18" customHeight="1">
      <c r="A5359" s="67"/>
      <c r="B5359" s="71"/>
    </row>
    <row r="5360" spans="1:2" ht="18" customHeight="1">
      <c r="A5360" s="67"/>
      <c r="B5360" s="71"/>
    </row>
    <row r="5361" spans="1:2" ht="18" customHeight="1">
      <c r="A5361" s="67"/>
      <c r="B5361" s="71"/>
    </row>
    <row r="5362" spans="1:2" ht="18" customHeight="1">
      <c r="A5362" s="67"/>
      <c r="B5362" s="71"/>
    </row>
    <row r="5363" spans="1:2" ht="18" customHeight="1">
      <c r="A5363" s="67"/>
      <c r="B5363" s="71"/>
    </row>
    <row r="5364" spans="1:2" ht="18" customHeight="1">
      <c r="A5364" s="67"/>
      <c r="B5364" s="71"/>
    </row>
    <row r="5365" spans="1:2" ht="18" customHeight="1">
      <c r="A5365" s="67"/>
      <c r="B5365" s="71"/>
    </row>
    <row r="5366" spans="1:2" ht="18" customHeight="1">
      <c r="A5366" s="67"/>
      <c r="B5366" s="71"/>
    </row>
    <row r="5367" spans="1:2" ht="18" customHeight="1">
      <c r="A5367" s="67"/>
      <c r="B5367" s="71"/>
    </row>
    <row r="5368" spans="1:2" ht="18" customHeight="1">
      <c r="A5368" s="67"/>
      <c r="B5368" s="71"/>
    </row>
    <row r="5369" spans="1:2" ht="18" customHeight="1">
      <c r="A5369" s="67"/>
      <c r="B5369" s="71"/>
    </row>
    <row r="5370" spans="1:2" ht="18" customHeight="1">
      <c r="A5370" s="67"/>
      <c r="B5370" s="71"/>
    </row>
    <row r="5371" spans="1:2" ht="18" customHeight="1">
      <c r="A5371" s="67"/>
      <c r="B5371" s="71"/>
    </row>
    <row r="5372" spans="1:2" ht="18" customHeight="1">
      <c r="A5372" s="67"/>
      <c r="B5372" s="71"/>
    </row>
    <row r="5373" spans="1:2" ht="18" customHeight="1">
      <c r="A5373" s="67"/>
      <c r="B5373" s="71"/>
    </row>
    <row r="5374" spans="1:2" ht="18" customHeight="1">
      <c r="A5374" s="67"/>
      <c r="B5374" s="71"/>
    </row>
    <row r="5375" spans="1:2" ht="18" customHeight="1">
      <c r="A5375" s="67"/>
      <c r="B5375" s="71"/>
    </row>
    <row r="5376" spans="1:2" ht="18" customHeight="1">
      <c r="A5376" s="67"/>
      <c r="B5376" s="71"/>
    </row>
    <row r="5377" spans="1:2" ht="18" customHeight="1">
      <c r="A5377" s="67"/>
      <c r="B5377" s="71"/>
    </row>
    <row r="5378" spans="1:2" ht="18" customHeight="1">
      <c r="A5378" s="67"/>
      <c r="B5378" s="71"/>
    </row>
    <row r="5379" spans="1:2" ht="18" customHeight="1">
      <c r="A5379" s="67"/>
      <c r="B5379" s="71"/>
    </row>
    <row r="5380" spans="1:2" ht="18" customHeight="1">
      <c r="A5380" s="67"/>
      <c r="B5380" s="71"/>
    </row>
    <row r="5381" spans="1:2" ht="18" customHeight="1">
      <c r="A5381" s="67"/>
      <c r="B5381" s="71"/>
    </row>
    <row r="5382" spans="1:2" ht="18" customHeight="1">
      <c r="A5382" s="67"/>
      <c r="B5382" s="71"/>
    </row>
    <row r="5383" spans="1:2" ht="18" customHeight="1">
      <c r="A5383" s="67"/>
      <c r="B5383" s="71"/>
    </row>
    <row r="5384" spans="1:2" ht="18" customHeight="1">
      <c r="A5384" s="67"/>
      <c r="B5384" s="71"/>
    </row>
    <row r="5385" spans="1:2" ht="18" customHeight="1">
      <c r="A5385" s="67"/>
      <c r="B5385" s="71"/>
    </row>
    <row r="5386" spans="1:2" ht="18" customHeight="1">
      <c r="A5386" s="67"/>
      <c r="B5386" s="71"/>
    </row>
    <row r="5387" spans="1:2" ht="18" customHeight="1">
      <c r="A5387" s="67"/>
      <c r="B5387" s="71"/>
    </row>
    <row r="5388" spans="1:2" ht="18" customHeight="1">
      <c r="A5388" s="67"/>
      <c r="B5388" s="71"/>
    </row>
    <row r="5389" spans="1:2" ht="18" customHeight="1">
      <c r="A5389" s="67"/>
      <c r="B5389" s="71"/>
    </row>
    <row r="5390" spans="1:2" ht="18" customHeight="1">
      <c r="A5390" s="67"/>
      <c r="B5390" s="71"/>
    </row>
    <row r="5391" spans="1:2" ht="18" customHeight="1">
      <c r="A5391" s="67"/>
      <c r="B5391" s="71"/>
    </row>
    <row r="5392" spans="1:2" ht="18" customHeight="1">
      <c r="A5392" s="67"/>
      <c r="B5392" s="71"/>
    </row>
    <row r="5393" spans="1:2" ht="18" customHeight="1">
      <c r="A5393" s="67"/>
      <c r="B5393" s="71"/>
    </row>
    <row r="5394" spans="1:2" ht="18" customHeight="1">
      <c r="A5394" s="67"/>
      <c r="B5394" s="71"/>
    </row>
    <row r="5395" spans="1:2" ht="18" customHeight="1">
      <c r="A5395" s="67"/>
      <c r="B5395" s="71"/>
    </row>
    <row r="5396" spans="1:2" ht="18" customHeight="1">
      <c r="A5396" s="67"/>
      <c r="B5396" s="71"/>
    </row>
    <row r="5397" spans="1:2" ht="18" customHeight="1">
      <c r="A5397" s="67"/>
      <c r="B5397" s="71"/>
    </row>
    <row r="5398" spans="1:2" ht="18" customHeight="1">
      <c r="A5398" s="67"/>
      <c r="B5398" s="71"/>
    </row>
    <row r="5399" spans="1:2" ht="18" customHeight="1">
      <c r="A5399" s="67"/>
      <c r="B5399" s="71"/>
    </row>
    <row r="5400" spans="1:2" ht="18" customHeight="1">
      <c r="A5400" s="67"/>
      <c r="B5400" s="71"/>
    </row>
    <row r="5401" spans="1:2" ht="18" customHeight="1">
      <c r="A5401" s="67"/>
      <c r="B5401" s="71"/>
    </row>
    <row r="5402" spans="1:2" ht="18" customHeight="1">
      <c r="A5402" s="67"/>
      <c r="B5402" s="71"/>
    </row>
    <row r="5403" spans="1:2" ht="18" customHeight="1">
      <c r="A5403" s="67"/>
      <c r="B5403" s="71"/>
    </row>
    <row r="5404" spans="1:2" ht="18" customHeight="1">
      <c r="A5404" s="67"/>
      <c r="B5404" s="71"/>
    </row>
    <row r="5405" spans="1:2" ht="18" customHeight="1">
      <c r="A5405" s="67"/>
      <c r="B5405" s="71"/>
    </row>
    <row r="5406" spans="1:2" ht="18" customHeight="1">
      <c r="A5406" s="67"/>
      <c r="B5406" s="71"/>
    </row>
    <row r="5407" spans="1:2" ht="18" customHeight="1">
      <c r="A5407" s="67"/>
      <c r="B5407" s="71"/>
    </row>
    <row r="5408" spans="1:2" ht="18" customHeight="1">
      <c r="A5408" s="67"/>
      <c r="B5408" s="71"/>
    </row>
    <row r="5409" spans="1:2" ht="18" customHeight="1">
      <c r="A5409" s="67"/>
      <c r="B5409" s="71"/>
    </row>
    <row r="5410" spans="1:2" ht="18" customHeight="1">
      <c r="A5410" s="67"/>
      <c r="B5410" s="71"/>
    </row>
    <row r="5411" spans="1:2" ht="18" customHeight="1">
      <c r="A5411" s="67"/>
      <c r="B5411" s="71"/>
    </row>
    <row r="5412" spans="1:2" ht="18" customHeight="1">
      <c r="A5412" s="67"/>
      <c r="B5412" s="71"/>
    </row>
    <row r="5413" spans="1:2" ht="18" customHeight="1">
      <c r="A5413" s="67"/>
      <c r="B5413" s="71"/>
    </row>
    <row r="5414" spans="1:2" ht="18" customHeight="1">
      <c r="A5414" s="67"/>
      <c r="B5414" s="71"/>
    </row>
    <row r="5415" spans="1:2" ht="18" customHeight="1">
      <c r="A5415" s="67"/>
      <c r="B5415" s="71"/>
    </row>
    <row r="5416" spans="1:2" ht="18" customHeight="1">
      <c r="A5416" s="67"/>
      <c r="B5416" s="71"/>
    </row>
    <row r="5417" spans="1:2" ht="18" customHeight="1">
      <c r="A5417" s="67"/>
      <c r="B5417" s="71"/>
    </row>
    <row r="5418" spans="1:2" ht="18" customHeight="1">
      <c r="A5418" s="67"/>
      <c r="B5418" s="71"/>
    </row>
    <row r="5419" spans="1:2" ht="18" customHeight="1">
      <c r="A5419" s="67"/>
      <c r="B5419" s="71"/>
    </row>
    <row r="5420" spans="1:2" ht="18" customHeight="1">
      <c r="A5420" s="67"/>
      <c r="B5420" s="71"/>
    </row>
    <row r="5421" spans="1:2" ht="18" customHeight="1">
      <c r="A5421" s="67"/>
      <c r="B5421" s="71"/>
    </row>
    <row r="5422" spans="1:2" ht="18" customHeight="1">
      <c r="A5422" s="67"/>
      <c r="B5422" s="71"/>
    </row>
    <row r="5423" spans="1:2" ht="18" customHeight="1">
      <c r="A5423" s="67"/>
      <c r="B5423" s="71"/>
    </row>
    <row r="5424" spans="1:2" ht="18" customHeight="1">
      <c r="A5424" s="67"/>
      <c r="B5424" s="71"/>
    </row>
    <row r="5425" spans="1:2" ht="18" customHeight="1">
      <c r="A5425" s="67"/>
      <c r="B5425" s="71"/>
    </row>
    <row r="5426" spans="1:2" ht="18" customHeight="1">
      <c r="A5426" s="67"/>
      <c r="B5426" s="71"/>
    </row>
    <row r="5427" spans="1:2" ht="18" customHeight="1">
      <c r="A5427" s="67"/>
      <c r="B5427" s="71"/>
    </row>
    <row r="5428" spans="1:2" ht="18" customHeight="1">
      <c r="A5428" s="67"/>
      <c r="B5428" s="71"/>
    </row>
    <row r="5429" spans="1:2" ht="18" customHeight="1">
      <c r="A5429" s="67"/>
      <c r="B5429" s="71"/>
    </row>
    <row r="5430" spans="1:2" ht="18" customHeight="1">
      <c r="A5430" s="67"/>
      <c r="B5430" s="71"/>
    </row>
    <row r="5431" spans="1:2" ht="18" customHeight="1">
      <c r="A5431" s="67"/>
      <c r="B5431" s="71"/>
    </row>
    <row r="5432" spans="1:2" ht="18" customHeight="1">
      <c r="A5432" s="67"/>
      <c r="B5432" s="71"/>
    </row>
    <row r="5433" spans="1:2" ht="18" customHeight="1">
      <c r="A5433" s="67"/>
      <c r="B5433" s="71"/>
    </row>
    <row r="5434" spans="1:2" ht="18" customHeight="1">
      <c r="A5434" s="67"/>
      <c r="B5434" s="71"/>
    </row>
    <row r="5435" spans="1:2" ht="18" customHeight="1">
      <c r="A5435" s="67"/>
      <c r="B5435" s="71"/>
    </row>
    <row r="5436" spans="1:2" ht="18" customHeight="1">
      <c r="A5436" s="67"/>
      <c r="B5436" s="71"/>
    </row>
    <row r="5437" spans="1:2" ht="18" customHeight="1">
      <c r="A5437" s="67"/>
      <c r="B5437" s="71"/>
    </row>
    <row r="5438" spans="1:2" ht="18" customHeight="1">
      <c r="A5438" s="67"/>
      <c r="B5438" s="71"/>
    </row>
    <row r="5439" spans="1:2" ht="18" customHeight="1">
      <c r="A5439" s="67"/>
      <c r="B5439" s="71"/>
    </row>
    <row r="5440" spans="1:2" ht="18" customHeight="1">
      <c r="A5440" s="67"/>
      <c r="B5440" s="71"/>
    </row>
    <row r="5441" spans="1:2" ht="18" customHeight="1">
      <c r="A5441" s="67"/>
      <c r="B5441" s="71"/>
    </row>
    <row r="5442" spans="1:2" ht="18" customHeight="1">
      <c r="A5442" s="67"/>
      <c r="B5442" s="71"/>
    </row>
    <row r="5443" spans="1:2" ht="18" customHeight="1">
      <c r="A5443" s="67"/>
      <c r="B5443" s="71"/>
    </row>
    <row r="5444" spans="1:2" ht="18" customHeight="1">
      <c r="A5444" s="67"/>
      <c r="B5444" s="71"/>
    </row>
    <row r="5445" spans="1:2" ht="18" customHeight="1">
      <c r="A5445" s="67"/>
      <c r="B5445" s="71"/>
    </row>
    <row r="5446" spans="1:2" ht="18" customHeight="1">
      <c r="A5446" s="67"/>
      <c r="B5446" s="71"/>
    </row>
    <row r="5447" spans="1:2" ht="18" customHeight="1">
      <c r="A5447" s="67"/>
      <c r="B5447" s="71"/>
    </row>
    <row r="5448" spans="1:2" ht="18" customHeight="1">
      <c r="A5448" s="67"/>
      <c r="B5448" s="71"/>
    </row>
    <row r="5449" spans="1:2" ht="18" customHeight="1">
      <c r="A5449" s="67"/>
      <c r="B5449" s="71"/>
    </row>
    <row r="5450" spans="1:2" ht="18" customHeight="1">
      <c r="A5450" s="67"/>
      <c r="B5450" s="71"/>
    </row>
    <row r="5451" spans="1:2" ht="18" customHeight="1">
      <c r="A5451" s="67"/>
      <c r="B5451" s="71"/>
    </row>
    <row r="5452" spans="1:2" ht="18" customHeight="1">
      <c r="A5452" s="67"/>
      <c r="B5452" s="71"/>
    </row>
    <row r="5453" spans="1:2" ht="18" customHeight="1">
      <c r="A5453" s="67"/>
      <c r="B5453" s="71"/>
    </row>
    <row r="5454" spans="1:2" ht="18" customHeight="1">
      <c r="A5454" s="67"/>
      <c r="B5454" s="71"/>
    </row>
    <row r="5455" spans="1:2" ht="18" customHeight="1">
      <c r="A5455" s="67"/>
      <c r="B5455" s="71"/>
    </row>
    <row r="5456" spans="1:2" ht="18" customHeight="1">
      <c r="A5456" s="67"/>
      <c r="B5456" s="71"/>
    </row>
    <row r="5457" spans="1:2" ht="18" customHeight="1">
      <c r="A5457" s="67"/>
      <c r="B5457" s="71"/>
    </row>
    <row r="5458" spans="1:2" ht="18" customHeight="1">
      <c r="A5458" s="67"/>
      <c r="B5458" s="71"/>
    </row>
    <row r="5459" spans="1:2" ht="18" customHeight="1">
      <c r="A5459" s="67"/>
      <c r="B5459" s="71"/>
    </row>
    <row r="5460" spans="1:2" ht="18" customHeight="1">
      <c r="A5460" s="67"/>
      <c r="B5460" s="71"/>
    </row>
    <row r="5461" spans="1:2" ht="18" customHeight="1">
      <c r="A5461" s="67"/>
      <c r="B5461" s="71"/>
    </row>
    <row r="5462" spans="1:2" ht="18" customHeight="1">
      <c r="A5462" s="67"/>
      <c r="B5462" s="71"/>
    </row>
    <row r="5463" spans="1:2" ht="18" customHeight="1">
      <c r="A5463" s="67"/>
      <c r="B5463" s="71"/>
    </row>
    <row r="5464" spans="1:2" ht="18" customHeight="1">
      <c r="A5464" s="67"/>
      <c r="B5464" s="71"/>
    </row>
    <row r="5465" spans="1:2" ht="18" customHeight="1">
      <c r="A5465" s="67"/>
      <c r="B5465" s="71"/>
    </row>
    <row r="5466" spans="1:2" ht="18" customHeight="1">
      <c r="A5466" s="67"/>
      <c r="B5466" s="71"/>
    </row>
    <row r="5467" spans="1:2" ht="18" customHeight="1">
      <c r="A5467" s="67"/>
      <c r="B5467" s="71"/>
    </row>
    <row r="5468" spans="1:2" ht="18" customHeight="1">
      <c r="A5468" s="67"/>
      <c r="B5468" s="71"/>
    </row>
    <row r="5469" spans="1:2" ht="18" customHeight="1">
      <c r="A5469" s="67"/>
      <c r="B5469" s="71"/>
    </row>
    <row r="5470" spans="1:2" ht="18" customHeight="1">
      <c r="A5470" s="67"/>
      <c r="B5470" s="71"/>
    </row>
    <row r="5471" spans="1:2" ht="18" customHeight="1">
      <c r="A5471" s="67"/>
      <c r="B5471" s="71"/>
    </row>
    <row r="5472" spans="1:2" ht="18" customHeight="1">
      <c r="A5472" s="67"/>
      <c r="B5472" s="71"/>
    </row>
    <row r="5473" spans="1:2" ht="18" customHeight="1">
      <c r="A5473" s="67"/>
      <c r="B5473" s="71"/>
    </row>
    <row r="5474" spans="1:2" ht="18" customHeight="1">
      <c r="A5474" s="67"/>
      <c r="B5474" s="71"/>
    </row>
    <row r="5475" spans="1:2" ht="18" customHeight="1">
      <c r="A5475" s="67"/>
      <c r="B5475" s="71"/>
    </row>
    <row r="5476" spans="1:2" ht="18" customHeight="1">
      <c r="A5476" s="67"/>
      <c r="B5476" s="71"/>
    </row>
    <row r="5477" spans="1:2" ht="18" customHeight="1">
      <c r="A5477" s="67"/>
      <c r="B5477" s="71"/>
    </row>
    <row r="5478" spans="1:2" ht="18" customHeight="1">
      <c r="A5478" s="67"/>
      <c r="B5478" s="71"/>
    </row>
    <row r="5479" spans="1:2" ht="18" customHeight="1">
      <c r="A5479" s="67"/>
      <c r="B5479" s="71"/>
    </row>
    <row r="5480" spans="1:2" ht="18" customHeight="1">
      <c r="A5480" s="67"/>
      <c r="B5480" s="71"/>
    </row>
    <row r="5481" spans="1:2" ht="18" customHeight="1">
      <c r="A5481" s="67"/>
      <c r="B5481" s="71"/>
    </row>
    <row r="5482" spans="1:2" ht="18" customHeight="1">
      <c r="A5482" s="67"/>
      <c r="B5482" s="71"/>
    </row>
    <row r="5483" spans="1:2" ht="18" customHeight="1">
      <c r="A5483" s="67"/>
      <c r="B5483" s="71"/>
    </row>
    <row r="5484" spans="1:2" ht="18" customHeight="1">
      <c r="A5484" s="67"/>
      <c r="B5484" s="71"/>
    </row>
    <row r="5485" spans="1:2" ht="18" customHeight="1">
      <c r="A5485" s="67"/>
      <c r="B5485" s="71"/>
    </row>
    <row r="5486" spans="1:2" ht="18" customHeight="1">
      <c r="A5486" s="67"/>
      <c r="B5486" s="71"/>
    </row>
    <row r="5487" spans="1:2" ht="18" customHeight="1">
      <c r="A5487" s="67"/>
      <c r="B5487" s="71"/>
    </row>
    <row r="5488" spans="1:2" ht="18" customHeight="1">
      <c r="A5488" s="67"/>
      <c r="B5488" s="71"/>
    </row>
    <row r="5489" spans="1:2" ht="18" customHeight="1">
      <c r="A5489" s="67"/>
      <c r="B5489" s="71"/>
    </row>
    <row r="5490" spans="1:2" ht="18" customHeight="1">
      <c r="A5490" s="67"/>
      <c r="B5490" s="71"/>
    </row>
    <row r="5491" spans="1:2" ht="18" customHeight="1">
      <c r="A5491" s="67"/>
      <c r="B5491" s="71"/>
    </row>
    <row r="5492" spans="1:2" ht="18" customHeight="1">
      <c r="A5492" s="67"/>
      <c r="B5492" s="71"/>
    </row>
    <row r="5493" spans="1:2" ht="18" customHeight="1">
      <c r="A5493" s="67"/>
      <c r="B5493" s="71"/>
    </row>
    <row r="5494" spans="1:2" ht="18" customHeight="1">
      <c r="A5494" s="67"/>
      <c r="B5494" s="71"/>
    </row>
    <row r="5495" spans="1:2" ht="18" customHeight="1">
      <c r="A5495" s="67"/>
      <c r="B5495" s="71"/>
    </row>
    <row r="5496" spans="1:2" ht="18" customHeight="1">
      <c r="A5496" s="67"/>
      <c r="B5496" s="71"/>
    </row>
    <row r="5497" spans="1:2" ht="18" customHeight="1">
      <c r="A5497" s="67"/>
      <c r="B5497" s="71"/>
    </row>
    <row r="5498" spans="1:2" ht="18" customHeight="1">
      <c r="A5498" s="67"/>
      <c r="B5498" s="71"/>
    </row>
    <row r="5499" spans="1:2" ht="18" customHeight="1">
      <c r="A5499" s="67"/>
      <c r="B5499" s="71"/>
    </row>
    <row r="5500" spans="1:2" ht="18" customHeight="1">
      <c r="A5500" s="67"/>
      <c r="B5500" s="71"/>
    </row>
    <row r="5501" spans="1:2" ht="18" customHeight="1">
      <c r="A5501" s="67"/>
      <c r="B5501" s="71"/>
    </row>
    <row r="5502" spans="1:2" ht="18" customHeight="1">
      <c r="A5502" s="67"/>
      <c r="B5502" s="71"/>
    </row>
    <row r="5503" spans="1:2" ht="18" customHeight="1">
      <c r="A5503" s="67"/>
      <c r="B5503" s="71"/>
    </row>
    <row r="5504" spans="1:2" ht="18" customHeight="1">
      <c r="A5504" s="67"/>
      <c r="B5504" s="71"/>
    </row>
    <row r="5505" spans="1:2" ht="18" customHeight="1">
      <c r="A5505" s="67"/>
      <c r="B5505" s="71"/>
    </row>
    <row r="5506" spans="1:2" ht="18" customHeight="1">
      <c r="A5506" s="67"/>
      <c r="B5506" s="71"/>
    </row>
    <row r="5507" spans="1:2" ht="18" customHeight="1">
      <c r="A5507" s="67"/>
      <c r="B5507" s="71"/>
    </row>
    <row r="5508" spans="1:2" ht="18" customHeight="1">
      <c r="A5508" s="67"/>
      <c r="B5508" s="71"/>
    </row>
    <row r="5509" spans="1:2" ht="18" customHeight="1">
      <c r="A5509" s="67"/>
      <c r="B5509" s="71"/>
    </row>
    <row r="5510" spans="1:2" ht="18" customHeight="1">
      <c r="A5510" s="67"/>
      <c r="B5510" s="71"/>
    </row>
    <row r="5511" spans="1:2" ht="18" customHeight="1">
      <c r="A5511" s="67"/>
      <c r="B5511" s="71"/>
    </row>
    <row r="5512" spans="1:2" ht="18" customHeight="1">
      <c r="A5512" s="67"/>
      <c r="B5512" s="71"/>
    </row>
    <row r="5513" spans="1:2" ht="18" customHeight="1">
      <c r="A5513" s="67"/>
      <c r="B5513" s="71"/>
    </row>
    <row r="5514" spans="1:2" ht="18" customHeight="1">
      <c r="A5514" s="67"/>
      <c r="B5514" s="71"/>
    </row>
    <row r="5515" spans="1:2" ht="18" customHeight="1">
      <c r="A5515" s="67"/>
      <c r="B5515" s="71"/>
    </row>
    <row r="5516" spans="1:2" ht="18" customHeight="1">
      <c r="A5516" s="67"/>
      <c r="B5516" s="71"/>
    </row>
    <row r="5517" spans="1:2" ht="18" customHeight="1">
      <c r="A5517" s="67"/>
      <c r="B5517" s="71"/>
    </row>
    <row r="5518" spans="1:2" ht="18" customHeight="1">
      <c r="A5518" s="67"/>
      <c r="B5518" s="71"/>
    </row>
    <row r="5519" spans="1:2" ht="18" customHeight="1">
      <c r="A5519" s="67"/>
      <c r="B5519" s="71"/>
    </row>
    <row r="5520" spans="1:2" ht="18" customHeight="1">
      <c r="A5520" s="67"/>
      <c r="B5520" s="71"/>
    </row>
    <row r="5521" spans="1:2" ht="18" customHeight="1">
      <c r="A5521" s="67"/>
      <c r="B5521" s="71"/>
    </row>
    <row r="5522" spans="1:2" ht="18" customHeight="1">
      <c r="A5522" s="67"/>
      <c r="B5522" s="71"/>
    </row>
    <row r="5523" spans="1:2" ht="18" customHeight="1">
      <c r="A5523" s="67"/>
      <c r="B5523" s="71"/>
    </row>
    <row r="5524" spans="1:2" ht="18" customHeight="1">
      <c r="A5524" s="67"/>
      <c r="B5524" s="71"/>
    </row>
    <row r="5525" spans="1:2" ht="18" customHeight="1">
      <c r="A5525" s="67"/>
      <c r="B5525" s="71"/>
    </row>
    <row r="5526" spans="1:2" ht="18" customHeight="1">
      <c r="A5526" s="67"/>
      <c r="B5526" s="71"/>
    </row>
    <row r="5527" spans="1:2" ht="18" customHeight="1">
      <c r="A5527" s="67"/>
      <c r="B5527" s="71"/>
    </row>
    <row r="5528" spans="1:2" ht="18" customHeight="1">
      <c r="A5528" s="67"/>
      <c r="B5528" s="71"/>
    </row>
    <row r="5529" spans="1:2" ht="18" customHeight="1">
      <c r="A5529" s="67"/>
      <c r="B5529" s="71"/>
    </row>
    <row r="5530" spans="1:2" ht="18" customHeight="1">
      <c r="A5530" s="67"/>
      <c r="B5530" s="71"/>
    </row>
    <row r="5531" spans="1:2" ht="18" customHeight="1">
      <c r="A5531" s="67"/>
      <c r="B5531" s="71"/>
    </row>
    <row r="5532" spans="1:2" ht="18" customHeight="1">
      <c r="A5532" s="67"/>
      <c r="B5532" s="71"/>
    </row>
    <row r="5533" spans="1:2" ht="18" customHeight="1">
      <c r="A5533" s="67"/>
      <c r="B5533" s="71"/>
    </row>
    <row r="5534" spans="1:2" ht="18" customHeight="1">
      <c r="A5534" s="67"/>
      <c r="B5534" s="71"/>
    </row>
    <row r="5535" spans="1:2" ht="18" customHeight="1">
      <c r="A5535" s="67"/>
      <c r="B5535" s="71"/>
    </row>
    <row r="5536" spans="1:2" ht="18" customHeight="1">
      <c r="A5536" s="67"/>
      <c r="B5536" s="71"/>
    </row>
    <row r="5537" spans="1:2" ht="18" customHeight="1">
      <c r="A5537" s="67"/>
      <c r="B5537" s="71"/>
    </row>
    <row r="5538" spans="1:2" ht="18" customHeight="1">
      <c r="A5538" s="67"/>
      <c r="B5538" s="71"/>
    </row>
    <row r="5539" spans="1:2" ht="18" customHeight="1">
      <c r="A5539" s="67"/>
      <c r="B5539" s="71"/>
    </row>
    <row r="5540" spans="1:2" ht="18" customHeight="1">
      <c r="A5540" s="67"/>
      <c r="B5540" s="71"/>
    </row>
    <row r="5541" spans="1:2" ht="18" customHeight="1">
      <c r="A5541" s="67"/>
      <c r="B5541" s="71"/>
    </row>
    <row r="5542" spans="1:2" ht="18" customHeight="1">
      <c r="A5542" s="67"/>
      <c r="B5542" s="71"/>
    </row>
    <row r="5543" spans="1:2" ht="18" customHeight="1">
      <c r="A5543" s="67"/>
      <c r="B5543" s="71"/>
    </row>
    <row r="5544" spans="1:2" ht="18" customHeight="1">
      <c r="A5544" s="67"/>
      <c r="B5544" s="71"/>
    </row>
    <row r="5545" spans="1:2" ht="18" customHeight="1">
      <c r="A5545" s="67"/>
      <c r="B5545" s="71"/>
    </row>
    <row r="5546" spans="1:2" ht="18" customHeight="1">
      <c r="A5546" s="67"/>
      <c r="B5546" s="71"/>
    </row>
    <row r="5547" spans="1:2" ht="18" customHeight="1">
      <c r="A5547" s="67"/>
      <c r="B5547" s="71"/>
    </row>
    <row r="5548" spans="1:2" ht="18" customHeight="1">
      <c r="A5548" s="67"/>
      <c r="B5548" s="71"/>
    </row>
    <row r="5549" spans="1:2" ht="18" customHeight="1">
      <c r="A5549" s="67"/>
      <c r="B5549" s="71"/>
    </row>
    <row r="5550" spans="1:2" ht="18" customHeight="1">
      <c r="A5550" s="67"/>
      <c r="B5550" s="71"/>
    </row>
    <row r="5551" spans="1:2" ht="18" customHeight="1">
      <c r="A5551" s="67"/>
      <c r="B5551" s="71"/>
    </row>
    <row r="5552" spans="1:2" ht="18" customHeight="1">
      <c r="A5552" s="67"/>
      <c r="B5552" s="71"/>
    </row>
    <row r="5553" spans="1:2" ht="18" customHeight="1">
      <c r="A5553" s="67"/>
      <c r="B5553" s="71"/>
    </row>
    <row r="5554" spans="1:2" ht="18" customHeight="1">
      <c r="A5554" s="67"/>
      <c r="B5554" s="71"/>
    </row>
    <row r="5555" spans="1:2" ht="18" customHeight="1">
      <c r="A5555" s="67"/>
      <c r="B5555" s="71"/>
    </row>
    <row r="5556" spans="1:2" ht="18" customHeight="1">
      <c r="A5556" s="67"/>
      <c r="B5556" s="71"/>
    </row>
    <row r="5557" spans="1:2" ht="18" customHeight="1">
      <c r="A5557" s="67"/>
      <c r="B5557" s="71"/>
    </row>
    <row r="5558" spans="1:2" ht="18" customHeight="1">
      <c r="A5558" s="67"/>
      <c r="B5558" s="71"/>
    </row>
    <row r="5559" spans="1:2" ht="18" customHeight="1">
      <c r="A5559" s="67"/>
      <c r="B5559" s="71"/>
    </row>
    <row r="5560" spans="1:2" ht="18" customHeight="1">
      <c r="A5560" s="67"/>
      <c r="B5560" s="71"/>
    </row>
    <row r="5561" spans="1:2" ht="18" customHeight="1">
      <c r="A5561" s="67"/>
      <c r="B5561" s="71"/>
    </row>
    <row r="5562" spans="1:2" ht="18" customHeight="1">
      <c r="A5562" s="67"/>
      <c r="B5562" s="71"/>
    </row>
    <row r="5563" spans="1:2" ht="18" customHeight="1">
      <c r="A5563" s="67"/>
      <c r="B5563" s="71"/>
    </row>
    <row r="5564" spans="1:2" ht="18" customHeight="1">
      <c r="A5564" s="67"/>
      <c r="B5564" s="71"/>
    </row>
    <row r="5565" spans="1:2" ht="18" customHeight="1">
      <c r="A5565" s="67"/>
      <c r="B5565" s="71"/>
    </row>
    <row r="5566" spans="1:2" ht="18" customHeight="1">
      <c r="A5566" s="67"/>
      <c r="B5566" s="71"/>
    </row>
    <row r="5567" spans="1:2" ht="18" customHeight="1">
      <c r="A5567" s="67"/>
      <c r="B5567" s="71"/>
    </row>
    <row r="5568" spans="1:2" ht="18" customHeight="1">
      <c r="A5568" s="67"/>
      <c r="B5568" s="71"/>
    </row>
    <row r="5569" spans="1:2" ht="18" customHeight="1">
      <c r="A5569" s="67"/>
      <c r="B5569" s="71"/>
    </row>
    <row r="5570" spans="1:2" ht="18" customHeight="1">
      <c r="A5570" s="67"/>
      <c r="B5570" s="71"/>
    </row>
    <row r="5571" spans="1:2" ht="18" customHeight="1">
      <c r="A5571" s="67"/>
      <c r="B5571" s="71"/>
    </row>
    <row r="5572" spans="1:2" ht="18" customHeight="1">
      <c r="A5572" s="67"/>
      <c r="B5572" s="71"/>
    </row>
    <row r="5573" spans="1:2" ht="18" customHeight="1">
      <c r="A5573" s="67"/>
      <c r="B5573" s="71"/>
    </row>
    <row r="5574" spans="1:2" ht="18" customHeight="1">
      <c r="A5574" s="67"/>
      <c r="B5574" s="71"/>
    </row>
    <row r="5575" spans="1:2" ht="18" customHeight="1">
      <c r="A5575" s="67"/>
      <c r="B5575" s="71"/>
    </row>
    <row r="5576" spans="1:2" ht="18" customHeight="1">
      <c r="A5576" s="67"/>
      <c r="B5576" s="71"/>
    </row>
    <row r="5577" spans="1:2" ht="18" customHeight="1">
      <c r="A5577" s="67"/>
      <c r="B5577" s="71"/>
    </row>
    <row r="5578" spans="1:2" ht="18" customHeight="1">
      <c r="A5578" s="67"/>
      <c r="B5578" s="71"/>
    </row>
    <row r="5579" spans="1:2" ht="18" customHeight="1">
      <c r="A5579" s="67"/>
      <c r="B5579" s="71"/>
    </row>
    <row r="5580" spans="1:2" ht="18" customHeight="1">
      <c r="A5580" s="67"/>
      <c r="B5580" s="71"/>
    </row>
    <row r="5581" spans="1:2" ht="18" customHeight="1">
      <c r="A5581" s="67"/>
      <c r="B5581" s="71"/>
    </row>
    <row r="5582" spans="1:2" ht="18" customHeight="1">
      <c r="A5582" s="67"/>
      <c r="B5582" s="71"/>
    </row>
    <row r="5583" spans="1:2" ht="18" customHeight="1">
      <c r="A5583" s="67"/>
      <c r="B5583" s="71"/>
    </row>
    <row r="5584" spans="1:2" ht="18" customHeight="1">
      <c r="A5584" s="67"/>
      <c r="B5584" s="71"/>
    </row>
    <row r="5585" spans="1:2" ht="18" customHeight="1">
      <c r="A5585" s="67"/>
      <c r="B5585" s="71"/>
    </row>
    <row r="5586" spans="1:2" ht="18" customHeight="1">
      <c r="A5586" s="67"/>
      <c r="B5586" s="71"/>
    </row>
    <row r="5587" spans="1:2" ht="18" customHeight="1">
      <c r="A5587" s="67"/>
      <c r="B5587" s="71"/>
    </row>
    <row r="5588" spans="1:2" ht="18" customHeight="1">
      <c r="A5588" s="67"/>
      <c r="B5588" s="71"/>
    </row>
    <row r="5589" spans="1:2" ht="18" customHeight="1">
      <c r="A5589" s="67"/>
      <c r="B5589" s="71"/>
    </row>
    <row r="5590" spans="1:2" ht="18" customHeight="1">
      <c r="A5590" s="67"/>
      <c r="B5590" s="71"/>
    </row>
    <row r="5591" spans="1:2" ht="18" customHeight="1">
      <c r="A5591" s="67"/>
      <c r="B5591" s="71"/>
    </row>
    <row r="5592" spans="1:2" ht="18" customHeight="1">
      <c r="A5592" s="67"/>
      <c r="B5592" s="71"/>
    </row>
    <row r="5593" spans="1:2" ht="18" customHeight="1">
      <c r="A5593" s="67"/>
      <c r="B5593" s="71"/>
    </row>
    <row r="5594" spans="1:2" ht="18" customHeight="1">
      <c r="A5594" s="67"/>
      <c r="B5594" s="71"/>
    </row>
    <row r="5595" spans="1:2" ht="18" customHeight="1">
      <c r="A5595" s="67"/>
      <c r="B5595" s="71"/>
    </row>
    <row r="5596" spans="1:2" ht="18" customHeight="1">
      <c r="A5596" s="67"/>
      <c r="B5596" s="71"/>
    </row>
    <row r="5597" spans="1:2" ht="18" customHeight="1">
      <c r="A5597" s="67"/>
      <c r="B5597" s="71"/>
    </row>
    <row r="5598" spans="1:2" ht="18" customHeight="1">
      <c r="A5598" s="67"/>
      <c r="B5598" s="71"/>
    </row>
    <row r="5599" spans="1:2" ht="18" customHeight="1">
      <c r="A5599" s="67"/>
      <c r="B5599" s="71"/>
    </row>
    <row r="5600" spans="1:2" ht="18" customHeight="1">
      <c r="A5600" s="67"/>
      <c r="B5600" s="71"/>
    </row>
    <row r="5601" spans="1:2" ht="18" customHeight="1">
      <c r="A5601" s="67"/>
      <c r="B5601" s="71"/>
    </row>
    <row r="5602" spans="1:2" ht="18" customHeight="1">
      <c r="A5602" s="67"/>
      <c r="B5602" s="71"/>
    </row>
    <row r="5603" spans="1:2" ht="18" customHeight="1">
      <c r="A5603" s="67"/>
      <c r="B5603" s="71"/>
    </row>
    <row r="5604" spans="1:2" ht="18" customHeight="1">
      <c r="A5604" s="67"/>
      <c r="B5604" s="71"/>
    </row>
    <row r="5605" spans="1:2" ht="18" customHeight="1">
      <c r="A5605" s="67"/>
      <c r="B5605" s="71"/>
    </row>
    <row r="5606" spans="1:2" ht="18" customHeight="1">
      <c r="A5606" s="67"/>
      <c r="B5606" s="71"/>
    </row>
    <row r="5607" spans="1:2" ht="18" customHeight="1">
      <c r="A5607" s="67"/>
      <c r="B5607" s="71"/>
    </row>
    <row r="5608" spans="1:2" ht="18" customHeight="1">
      <c r="A5608" s="67"/>
      <c r="B5608" s="71"/>
    </row>
    <row r="5609" spans="1:2" ht="18" customHeight="1">
      <c r="A5609" s="67"/>
      <c r="B5609" s="71"/>
    </row>
    <row r="5610" spans="1:2" ht="18" customHeight="1">
      <c r="A5610" s="67"/>
      <c r="B5610" s="71"/>
    </row>
    <row r="5611" spans="1:2" ht="18" customHeight="1">
      <c r="A5611" s="67"/>
      <c r="B5611" s="71"/>
    </row>
    <row r="5612" spans="1:2" ht="18" customHeight="1">
      <c r="A5612" s="67"/>
      <c r="B5612" s="71"/>
    </row>
    <row r="5613" spans="1:2" ht="18" customHeight="1">
      <c r="A5613" s="67"/>
      <c r="B5613" s="71"/>
    </row>
    <row r="5614" spans="1:2" ht="18" customHeight="1">
      <c r="A5614" s="67"/>
      <c r="B5614" s="71"/>
    </row>
    <row r="5615" spans="1:2" ht="18" customHeight="1">
      <c r="A5615" s="67"/>
      <c r="B5615" s="71"/>
    </row>
    <row r="5616" spans="1:2" ht="18" customHeight="1">
      <c r="A5616" s="67"/>
      <c r="B5616" s="71"/>
    </row>
    <row r="5617" spans="1:2" ht="18" customHeight="1">
      <c r="A5617" s="67"/>
      <c r="B5617" s="71"/>
    </row>
    <row r="5618" spans="1:2" ht="18" customHeight="1">
      <c r="A5618" s="67"/>
      <c r="B5618" s="71"/>
    </row>
    <row r="5619" spans="1:2" ht="18" customHeight="1">
      <c r="A5619" s="67"/>
      <c r="B5619" s="71"/>
    </row>
    <row r="5620" spans="1:2" ht="18" customHeight="1">
      <c r="A5620" s="67"/>
      <c r="B5620" s="71"/>
    </row>
    <row r="5621" spans="1:2" ht="18" customHeight="1">
      <c r="A5621" s="67"/>
      <c r="B5621" s="71"/>
    </row>
    <row r="5622" spans="1:2" ht="18" customHeight="1">
      <c r="A5622" s="67"/>
      <c r="B5622" s="71"/>
    </row>
    <row r="5623" spans="1:2" ht="18" customHeight="1">
      <c r="A5623" s="67"/>
      <c r="B5623" s="71"/>
    </row>
    <row r="5624" spans="1:2" ht="18" customHeight="1">
      <c r="A5624" s="67"/>
      <c r="B5624" s="71"/>
    </row>
    <row r="5625" spans="1:2" ht="18" customHeight="1">
      <c r="A5625" s="67"/>
      <c r="B5625" s="71"/>
    </row>
    <row r="5626" spans="1:2" ht="18" customHeight="1">
      <c r="A5626" s="67"/>
      <c r="B5626" s="71"/>
    </row>
    <row r="5627" spans="1:2" ht="18" customHeight="1">
      <c r="A5627" s="67"/>
      <c r="B5627" s="71"/>
    </row>
    <row r="5628" spans="1:2" ht="18" customHeight="1">
      <c r="A5628" s="67"/>
      <c r="B5628" s="71"/>
    </row>
    <row r="5629" spans="1:2" ht="18" customHeight="1">
      <c r="A5629" s="67"/>
      <c r="B5629" s="71"/>
    </row>
    <row r="5630" spans="1:2" ht="18" customHeight="1">
      <c r="A5630" s="67"/>
      <c r="B5630" s="71"/>
    </row>
    <row r="5631" spans="1:2" ht="18" customHeight="1">
      <c r="A5631" s="67"/>
      <c r="B5631" s="71"/>
    </row>
    <row r="5632" spans="1:2" ht="18" customHeight="1">
      <c r="A5632" s="67"/>
      <c r="B5632" s="71"/>
    </row>
    <row r="5633" spans="1:2" ht="18" customHeight="1">
      <c r="A5633" s="67"/>
      <c r="B5633" s="71"/>
    </row>
    <row r="5634" spans="1:2" ht="18" customHeight="1">
      <c r="A5634" s="67"/>
      <c r="B5634" s="71"/>
    </row>
    <row r="5635" spans="1:2" ht="18" customHeight="1">
      <c r="A5635" s="67"/>
      <c r="B5635" s="71"/>
    </row>
    <row r="5636" spans="1:2" ht="18" customHeight="1">
      <c r="A5636" s="67"/>
      <c r="B5636" s="71"/>
    </row>
    <row r="5637" spans="1:2" ht="18" customHeight="1">
      <c r="A5637" s="67"/>
      <c r="B5637" s="71"/>
    </row>
    <row r="5638" spans="1:2" ht="18" customHeight="1">
      <c r="A5638" s="67"/>
      <c r="B5638" s="71"/>
    </row>
    <row r="5639" spans="1:2" ht="18" customHeight="1">
      <c r="A5639" s="67"/>
      <c r="B5639" s="71"/>
    </row>
    <row r="5640" spans="1:2" ht="18" customHeight="1">
      <c r="A5640" s="67"/>
      <c r="B5640" s="71"/>
    </row>
    <row r="5641" spans="1:2" ht="18" customHeight="1">
      <c r="A5641" s="67"/>
      <c r="B5641" s="71"/>
    </row>
    <row r="5642" spans="1:2" ht="18" customHeight="1">
      <c r="A5642" s="67"/>
      <c r="B5642" s="71"/>
    </row>
    <row r="5643" spans="1:2" ht="18" customHeight="1">
      <c r="A5643" s="67"/>
      <c r="B5643" s="71"/>
    </row>
    <row r="5644" spans="1:2" ht="18" customHeight="1">
      <c r="A5644" s="67"/>
      <c r="B5644" s="71"/>
    </row>
    <row r="5645" spans="1:2" ht="18" customHeight="1">
      <c r="A5645" s="67"/>
      <c r="B5645" s="71"/>
    </row>
    <row r="5646" spans="1:2" ht="18" customHeight="1">
      <c r="A5646" s="67"/>
      <c r="B5646" s="71"/>
    </row>
    <row r="5647" spans="1:2" ht="18" customHeight="1">
      <c r="A5647" s="67"/>
      <c r="B5647" s="71"/>
    </row>
    <row r="5648" spans="1:2" ht="18" customHeight="1">
      <c r="A5648" s="67"/>
      <c r="B5648" s="71"/>
    </row>
    <row r="5649" spans="1:2" ht="18" customHeight="1">
      <c r="A5649" s="67"/>
      <c r="B5649" s="71"/>
    </row>
    <row r="5650" spans="1:2" ht="18" customHeight="1">
      <c r="A5650" s="67"/>
      <c r="B5650" s="71"/>
    </row>
    <row r="5651" spans="1:2" ht="18" customHeight="1">
      <c r="A5651" s="67"/>
      <c r="B5651" s="71"/>
    </row>
    <row r="5652" spans="1:2" ht="18" customHeight="1">
      <c r="A5652" s="67"/>
      <c r="B5652" s="71"/>
    </row>
    <row r="5653" spans="1:2" ht="18" customHeight="1">
      <c r="A5653" s="67"/>
      <c r="B5653" s="71"/>
    </row>
    <row r="5654" spans="1:2" ht="18" customHeight="1">
      <c r="A5654" s="67"/>
      <c r="B5654" s="71"/>
    </row>
    <row r="5655" spans="1:2" ht="18" customHeight="1">
      <c r="A5655" s="67"/>
      <c r="B5655" s="71"/>
    </row>
    <row r="5656" spans="1:2" ht="18" customHeight="1">
      <c r="A5656" s="67"/>
      <c r="B5656" s="71"/>
    </row>
    <row r="5657" spans="1:2" ht="18" customHeight="1">
      <c r="A5657" s="67"/>
      <c r="B5657" s="71"/>
    </row>
    <row r="5658" spans="1:2" ht="18" customHeight="1">
      <c r="A5658" s="67"/>
      <c r="B5658" s="71"/>
    </row>
    <row r="5659" spans="1:2" ht="18" customHeight="1">
      <c r="A5659" s="67"/>
      <c r="B5659" s="71"/>
    </row>
    <row r="5660" spans="1:2" ht="18" customHeight="1">
      <c r="A5660" s="67"/>
      <c r="B5660" s="71"/>
    </row>
    <row r="5661" spans="1:2" ht="18" customHeight="1">
      <c r="A5661" s="67"/>
      <c r="B5661" s="71"/>
    </row>
    <row r="5662" spans="1:2" ht="18" customHeight="1">
      <c r="A5662" s="67"/>
      <c r="B5662" s="71"/>
    </row>
    <row r="5663" spans="1:2" ht="18" customHeight="1">
      <c r="A5663" s="67"/>
      <c r="B5663" s="71"/>
    </row>
    <row r="5664" spans="1:2" ht="18" customHeight="1">
      <c r="A5664" s="67"/>
      <c r="B5664" s="71"/>
    </row>
    <row r="5665" spans="1:2" ht="18" customHeight="1">
      <c r="A5665" s="67"/>
      <c r="B5665" s="71"/>
    </row>
    <row r="5666" spans="1:2" ht="18" customHeight="1">
      <c r="A5666" s="67"/>
      <c r="B5666" s="71"/>
    </row>
    <row r="5667" spans="1:2" ht="18" customHeight="1">
      <c r="A5667" s="67"/>
      <c r="B5667" s="71"/>
    </row>
    <row r="5668" spans="1:2" ht="18" customHeight="1">
      <c r="A5668" s="67"/>
      <c r="B5668" s="71"/>
    </row>
    <row r="5669" spans="1:2" ht="18" customHeight="1">
      <c r="A5669" s="67"/>
      <c r="B5669" s="71"/>
    </row>
    <row r="5670" spans="1:2" ht="18" customHeight="1">
      <c r="A5670" s="67"/>
      <c r="B5670" s="71"/>
    </row>
    <row r="5671" spans="1:2" ht="18" customHeight="1">
      <c r="A5671" s="67"/>
      <c r="B5671" s="71"/>
    </row>
    <row r="5672" spans="1:2" ht="18" customHeight="1">
      <c r="A5672" s="67"/>
      <c r="B5672" s="71"/>
    </row>
    <row r="5673" spans="1:2" ht="18" customHeight="1">
      <c r="A5673" s="67"/>
      <c r="B5673" s="71"/>
    </row>
    <row r="5674" spans="1:2" ht="18" customHeight="1">
      <c r="A5674" s="67"/>
      <c r="B5674" s="71"/>
    </row>
    <row r="5675" spans="1:2" ht="18" customHeight="1">
      <c r="A5675" s="67"/>
      <c r="B5675" s="71"/>
    </row>
    <row r="5676" spans="1:2" ht="18" customHeight="1">
      <c r="A5676" s="67"/>
      <c r="B5676" s="71"/>
    </row>
    <row r="5677" spans="1:2" ht="18" customHeight="1">
      <c r="A5677" s="67"/>
      <c r="B5677" s="71"/>
    </row>
    <row r="5678" spans="1:2" ht="18" customHeight="1">
      <c r="A5678" s="67"/>
      <c r="B5678" s="71"/>
    </row>
    <row r="5679" spans="1:2" ht="18" customHeight="1">
      <c r="A5679" s="67"/>
      <c r="B5679" s="71"/>
    </row>
    <row r="5680" spans="1:2" ht="18" customHeight="1">
      <c r="A5680" s="67"/>
      <c r="B5680" s="71"/>
    </row>
    <row r="5681" spans="1:2" ht="18" customHeight="1">
      <c r="A5681" s="67"/>
      <c r="B5681" s="71"/>
    </row>
    <row r="5682" spans="1:2" ht="18" customHeight="1">
      <c r="A5682" s="67"/>
      <c r="B5682" s="71"/>
    </row>
    <row r="5683" spans="1:2" ht="18" customHeight="1">
      <c r="A5683" s="67"/>
      <c r="B5683" s="71"/>
    </row>
    <row r="5684" spans="1:2" ht="18" customHeight="1">
      <c r="A5684" s="67"/>
      <c r="B5684" s="71"/>
    </row>
    <row r="5685" spans="1:2" ht="18" customHeight="1">
      <c r="A5685" s="67"/>
      <c r="B5685" s="71"/>
    </row>
    <row r="5686" spans="1:2" ht="18" customHeight="1">
      <c r="A5686" s="67"/>
      <c r="B5686" s="71"/>
    </row>
    <row r="5687" spans="1:2" ht="18" customHeight="1">
      <c r="A5687" s="67"/>
      <c r="B5687" s="71"/>
    </row>
    <row r="5688" spans="1:2" ht="18" customHeight="1">
      <c r="A5688" s="67"/>
      <c r="B5688" s="71"/>
    </row>
    <row r="5689" spans="1:2" ht="18" customHeight="1">
      <c r="A5689" s="67"/>
      <c r="B5689" s="71"/>
    </row>
    <row r="5690" spans="1:2" ht="18" customHeight="1">
      <c r="A5690" s="67"/>
      <c r="B5690" s="71"/>
    </row>
    <row r="5691" spans="1:2" ht="18" customHeight="1">
      <c r="A5691" s="67"/>
      <c r="B5691" s="71"/>
    </row>
    <row r="5692" spans="1:2" ht="18" customHeight="1">
      <c r="A5692" s="67"/>
      <c r="B5692" s="71"/>
    </row>
    <row r="5693" spans="1:2" ht="18" customHeight="1">
      <c r="A5693" s="67"/>
      <c r="B5693" s="71"/>
    </row>
    <row r="5694" spans="1:2" ht="18" customHeight="1">
      <c r="A5694" s="67"/>
      <c r="B5694" s="71"/>
    </row>
    <row r="5695" spans="1:2" ht="18" customHeight="1">
      <c r="A5695" s="67"/>
      <c r="B5695" s="71"/>
    </row>
    <row r="5696" spans="1:2" ht="18" customHeight="1">
      <c r="A5696" s="67"/>
      <c r="B5696" s="71"/>
    </row>
    <row r="5697" spans="1:2" ht="18" customHeight="1">
      <c r="A5697" s="67"/>
      <c r="B5697" s="71"/>
    </row>
    <row r="5698" spans="1:2" ht="18" customHeight="1">
      <c r="A5698" s="67"/>
      <c r="B5698" s="71"/>
    </row>
    <row r="5699" spans="1:2" ht="18" customHeight="1">
      <c r="A5699" s="67"/>
      <c r="B5699" s="71"/>
    </row>
    <row r="5700" spans="1:2" ht="18" customHeight="1">
      <c r="A5700" s="67"/>
      <c r="B5700" s="71"/>
    </row>
    <row r="5701" spans="1:2" ht="18" customHeight="1">
      <c r="A5701" s="67"/>
      <c r="B5701" s="71"/>
    </row>
    <row r="5702" spans="1:2" ht="18" customHeight="1">
      <c r="A5702" s="67"/>
      <c r="B5702" s="71"/>
    </row>
    <row r="5703" spans="1:2" ht="18" customHeight="1">
      <c r="A5703" s="67"/>
      <c r="B5703" s="71"/>
    </row>
    <row r="5704" spans="1:2" ht="18" customHeight="1">
      <c r="A5704" s="67"/>
      <c r="B5704" s="71"/>
    </row>
    <row r="5705" spans="1:2" ht="18" customHeight="1">
      <c r="A5705" s="67"/>
      <c r="B5705" s="71"/>
    </row>
    <row r="5706" spans="1:2" ht="18" customHeight="1">
      <c r="A5706" s="67"/>
      <c r="B5706" s="71"/>
    </row>
    <row r="5707" spans="1:2" ht="18" customHeight="1">
      <c r="A5707" s="67"/>
      <c r="B5707" s="71"/>
    </row>
    <row r="5708" spans="1:2" ht="18" customHeight="1">
      <c r="A5708" s="67"/>
      <c r="B5708" s="71"/>
    </row>
    <row r="5709" spans="1:2" ht="18" customHeight="1">
      <c r="A5709" s="67"/>
      <c r="B5709" s="71"/>
    </row>
    <row r="5710" spans="1:2" ht="18" customHeight="1">
      <c r="A5710" s="67"/>
      <c r="B5710" s="71"/>
    </row>
    <row r="5711" spans="1:2" ht="18" customHeight="1">
      <c r="A5711" s="67"/>
      <c r="B5711" s="71"/>
    </row>
    <row r="5712" spans="1:2" ht="18" customHeight="1">
      <c r="A5712" s="67"/>
      <c r="B5712" s="71"/>
    </row>
    <row r="5713" spans="1:2" ht="18" customHeight="1">
      <c r="A5713" s="67"/>
      <c r="B5713" s="71"/>
    </row>
    <row r="5714" spans="1:2" ht="18" customHeight="1">
      <c r="A5714" s="67"/>
      <c r="B5714" s="71"/>
    </row>
    <row r="5715" spans="1:2" ht="18" customHeight="1">
      <c r="A5715" s="67"/>
      <c r="B5715" s="71"/>
    </row>
    <row r="5716" spans="1:2" ht="18" customHeight="1">
      <c r="A5716" s="67"/>
      <c r="B5716" s="71"/>
    </row>
    <row r="5717" spans="1:2" ht="18" customHeight="1">
      <c r="A5717" s="67"/>
      <c r="B5717" s="71"/>
    </row>
    <row r="5718" spans="1:2" ht="18" customHeight="1">
      <c r="A5718" s="67"/>
      <c r="B5718" s="71"/>
    </row>
    <row r="5719" spans="1:2" ht="18" customHeight="1">
      <c r="A5719" s="67"/>
      <c r="B5719" s="71"/>
    </row>
    <row r="5720" spans="1:2" ht="18" customHeight="1">
      <c r="A5720" s="67"/>
      <c r="B5720" s="71"/>
    </row>
    <row r="5721" spans="1:2" ht="18" customHeight="1">
      <c r="A5721" s="67"/>
      <c r="B5721" s="71"/>
    </row>
    <row r="5722" spans="1:2" ht="18" customHeight="1">
      <c r="A5722" s="67"/>
      <c r="B5722" s="71"/>
    </row>
    <row r="5723" spans="1:2" ht="18" customHeight="1">
      <c r="A5723" s="67"/>
      <c r="B5723" s="71"/>
    </row>
    <row r="5724" spans="1:2" ht="18" customHeight="1">
      <c r="A5724" s="67"/>
      <c r="B5724" s="71"/>
    </row>
    <row r="5725" spans="1:2" ht="18" customHeight="1">
      <c r="A5725" s="67"/>
      <c r="B5725" s="71"/>
    </row>
    <row r="5726" spans="1:2" ht="18" customHeight="1">
      <c r="A5726" s="67"/>
      <c r="B5726" s="71"/>
    </row>
    <row r="5727" spans="1:2" ht="18" customHeight="1">
      <c r="A5727" s="67"/>
      <c r="B5727" s="71"/>
    </row>
    <row r="5728" spans="1:2" ht="18" customHeight="1">
      <c r="A5728" s="67"/>
      <c r="B5728" s="71"/>
    </row>
    <row r="5729" spans="1:2" ht="18" customHeight="1">
      <c r="A5729" s="67"/>
      <c r="B5729" s="71"/>
    </row>
    <row r="5730" spans="1:2" ht="18" customHeight="1">
      <c r="A5730" s="67"/>
      <c r="B5730" s="71"/>
    </row>
    <row r="5731" spans="1:2" ht="18" customHeight="1">
      <c r="A5731" s="67"/>
      <c r="B5731" s="71"/>
    </row>
    <row r="5732" spans="1:2" ht="18" customHeight="1">
      <c r="A5732" s="67"/>
      <c r="B5732" s="71"/>
    </row>
    <row r="5733" spans="1:2" ht="18" customHeight="1">
      <c r="A5733" s="67"/>
      <c r="B5733" s="71"/>
    </row>
    <row r="5734" spans="1:2" ht="18" customHeight="1">
      <c r="A5734" s="67"/>
      <c r="B5734" s="71"/>
    </row>
    <row r="5735" spans="1:2" ht="18" customHeight="1">
      <c r="A5735" s="67"/>
      <c r="B5735" s="71"/>
    </row>
    <row r="5736" spans="1:2" ht="18" customHeight="1">
      <c r="A5736" s="67"/>
      <c r="B5736" s="71"/>
    </row>
    <row r="5737" spans="1:2" ht="18" customHeight="1">
      <c r="A5737" s="67"/>
      <c r="B5737" s="71"/>
    </row>
    <row r="5738" spans="1:2" ht="18" customHeight="1">
      <c r="A5738" s="67"/>
      <c r="B5738" s="71"/>
    </row>
    <row r="5739" spans="1:2" ht="18" customHeight="1">
      <c r="A5739" s="67"/>
      <c r="B5739" s="71"/>
    </row>
    <row r="5740" spans="1:2" ht="18" customHeight="1">
      <c r="A5740" s="67"/>
      <c r="B5740" s="71"/>
    </row>
    <row r="5741" spans="1:2" ht="18" customHeight="1">
      <c r="A5741" s="67"/>
      <c r="B5741" s="71"/>
    </row>
    <row r="5742" spans="1:2" ht="18" customHeight="1">
      <c r="A5742" s="67"/>
      <c r="B5742" s="71"/>
    </row>
    <row r="5743" spans="1:2" ht="18" customHeight="1">
      <c r="A5743" s="67"/>
      <c r="B5743" s="71"/>
    </row>
    <row r="5744" spans="1:2" ht="18" customHeight="1">
      <c r="A5744" s="67"/>
      <c r="B5744" s="71"/>
    </row>
    <row r="5745" spans="1:2" ht="18" customHeight="1">
      <c r="A5745" s="67"/>
      <c r="B5745" s="71"/>
    </row>
    <row r="5746" spans="1:2" ht="18" customHeight="1">
      <c r="A5746" s="67"/>
      <c r="B5746" s="71"/>
    </row>
    <row r="5747" spans="1:2" ht="18" customHeight="1">
      <c r="A5747" s="67"/>
      <c r="B5747" s="71"/>
    </row>
    <row r="5748" spans="1:2" ht="18" customHeight="1">
      <c r="A5748" s="67"/>
      <c r="B5748" s="71"/>
    </row>
    <row r="5749" spans="1:2" ht="18" customHeight="1">
      <c r="A5749" s="67"/>
      <c r="B5749" s="71"/>
    </row>
    <row r="5750" spans="1:2" ht="18" customHeight="1">
      <c r="A5750" s="67"/>
      <c r="B5750" s="71"/>
    </row>
    <row r="5751" spans="1:2" ht="18" customHeight="1">
      <c r="A5751" s="67"/>
      <c r="B5751" s="71"/>
    </row>
    <row r="5752" spans="1:2" ht="18" customHeight="1">
      <c r="A5752" s="67"/>
      <c r="B5752" s="71"/>
    </row>
    <row r="5753" spans="1:2" ht="18" customHeight="1">
      <c r="A5753" s="67"/>
      <c r="B5753" s="71"/>
    </row>
    <row r="5754" spans="1:2" ht="18" customHeight="1">
      <c r="A5754" s="67"/>
      <c r="B5754" s="71"/>
    </row>
    <row r="5755" spans="1:2" ht="18" customHeight="1">
      <c r="A5755" s="67"/>
      <c r="B5755" s="71"/>
    </row>
    <row r="5756" spans="1:2" ht="18" customHeight="1">
      <c r="A5756" s="67"/>
      <c r="B5756" s="71"/>
    </row>
    <row r="5757" spans="1:2" ht="18" customHeight="1">
      <c r="A5757" s="67"/>
      <c r="B5757" s="71"/>
    </row>
    <row r="5758" spans="1:2" ht="18" customHeight="1">
      <c r="A5758" s="67"/>
      <c r="B5758" s="71"/>
    </row>
    <row r="5759" spans="1:2" ht="18" customHeight="1">
      <c r="A5759" s="67"/>
      <c r="B5759" s="71"/>
    </row>
    <row r="5760" spans="1:2" ht="18" customHeight="1">
      <c r="A5760" s="67"/>
      <c r="B5760" s="71"/>
    </row>
    <row r="5761" spans="1:2" ht="18" customHeight="1">
      <c r="A5761" s="67"/>
      <c r="B5761" s="71"/>
    </row>
    <row r="5762" spans="1:2" ht="18" customHeight="1">
      <c r="A5762" s="67"/>
      <c r="B5762" s="71"/>
    </row>
    <row r="5763" spans="1:2" ht="18" customHeight="1">
      <c r="A5763" s="67"/>
      <c r="B5763" s="71"/>
    </row>
    <row r="5764" spans="1:2" ht="18" customHeight="1">
      <c r="A5764" s="67"/>
      <c r="B5764" s="71"/>
    </row>
    <row r="5765" spans="1:2" ht="18" customHeight="1">
      <c r="A5765" s="67"/>
      <c r="B5765" s="71"/>
    </row>
    <row r="5766" spans="1:2" ht="18" customHeight="1">
      <c r="A5766" s="67"/>
      <c r="B5766" s="71"/>
    </row>
    <row r="5767" spans="1:2" ht="18" customHeight="1">
      <c r="A5767" s="67"/>
      <c r="B5767" s="71"/>
    </row>
    <row r="5768" spans="1:2" ht="18" customHeight="1">
      <c r="A5768" s="67"/>
      <c r="B5768" s="71"/>
    </row>
    <row r="5769" spans="1:2" ht="18" customHeight="1">
      <c r="A5769" s="67"/>
      <c r="B5769" s="71"/>
    </row>
    <row r="5770" spans="1:2" ht="18" customHeight="1">
      <c r="A5770" s="67"/>
      <c r="B5770" s="71"/>
    </row>
    <row r="5771" spans="1:2" ht="18" customHeight="1">
      <c r="A5771" s="67"/>
      <c r="B5771" s="71"/>
    </row>
    <row r="5772" spans="1:2" ht="18" customHeight="1">
      <c r="A5772" s="67"/>
      <c r="B5772" s="71"/>
    </row>
    <row r="5773" spans="1:2" ht="18" customHeight="1">
      <c r="A5773" s="67"/>
      <c r="B5773" s="71"/>
    </row>
    <row r="5774" spans="1:2" ht="18" customHeight="1">
      <c r="A5774" s="67"/>
      <c r="B5774" s="71"/>
    </row>
    <row r="5775" spans="1:2" ht="18" customHeight="1">
      <c r="A5775" s="67"/>
      <c r="B5775" s="71"/>
    </row>
    <row r="5776" spans="1:2" ht="18" customHeight="1">
      <c r="A5776" s="67"/>
      <c r="B5776" s="71"/>
    </row>
    <row r="5777" spans="1:2" ht="18" customHeight="1">
      <c r="A5777" s="67"/>
      <c r="B5777" s="71"/>
    </row>
    <row r="5778" spans="1:2" ht="18" customHeight="1">
      <c r="A5778" s="67"/>
      <c r="B5778" s="71"/>
    </row>
    <row r="5779" spans="1:2" ht="18" customHeight="1">
      <c r="A5779" s="67"/>
      <c r="B5779" s="71"/>
    </row>
    <row r="5780" spans="1:2" ht="18" customHeight="1">
      <c r="A5780" s="67"/>
      <c r="B5780" s="71"/>
    </row>
    <row r="5781" spans="1:2" ht="18" customHeight="1">
      <c r="A5781" s="67"/>
      <c r="B5781" s="71"/>
    </row>
    <row r="5782" spans="1:2" ht="18" customHeight="1">
      <c r="A5782" s="67"/>
      <c r="B5782" s="71"/>
    </row>
    <row r="5783" spans="1:2" ht="18" customHeight="1">
      <c r="A5783" s="67"/>
      <c r="B5783" s="71"/>
    </row>
    <row r="5784" spans="1:2" ht="18" customHeight="1">
      <c r="A5784" s="67"/>
      <c r="B5784" s="71"/>
    </row>
    <row r="5785" spans="1:2" ht="18" customHeight="1">
      <c r="A5785" s="67"/>
      <c r="B5785" s="71"/>
    </row>
    <row r="5786" spans="1:2" ht="18" customHeight="1">
      <c r="A5786" s="67"/>
      <c r="B5786" s="71"/>
    </row>
    <row r="5787" spans="1:2" ht="18" customHeight="1">
      <c r="A5787" s="67"/>
      <c r="B5787" s="71"/>
    </row>
    <row r="5788" spans="1:2" ht="18" customHeight="1">
      <c r="A5788" s="67"/>
      <c r="B5788" s="71"/>
    </row>
    <row r="5789" spans="1:2" ht="18" customHeight="1">
      <c r="A5789" s="67"/>
      <c r="B5789" s="71"/>
    </row>
    <row r="5790" spans="1:2" ht="18" customHeight="1">
      <c r="A5790" s="67"/>
      <c r="B5790" s="71"/>
    </row>
    <row r="5791" spans="1:2" ht="18" customHeight="1">
      <c r="A5791" s="67"/>
      <c r="B5791" s="71"/>
    </row>
    <row r="5792" spans="1:2" ht="18" customHeight="1">
      <c r="A5792" s="67"/>
      <c r="B5792" s="71"/>
    </row>
    <row r="5793" spans="1:2" ht="18" customHeight="1">
      <c r="A5793" s="67"/>
      <c r="B5793" s="71"/>
    </row>
    <row r="5794" spans="1:2" ht="18" customHeight="1">
      <c r="A5794" s="67"/>
      <c r="B5794" s="71"/>
    </row>
    <row r="5795" spans="1:2" ht="18" customHeight="1">
      <c r="A5795" s="67"/>
      <c r="B5795" s="71"/>
    </row>
    <row r="5796" spans="1:2" ht="18" customHeight="1">
      <c r="A5796" s="67"/>
      <c r="B5796" s="71"/>
    </row>
    <row r="5797" spans="1:2" ht="18" customHeight="1">
      <c r="A5797" s="67"/>
      <c r="B5797" s="71"/>
    </row>
    <row r="5798" spans="1:2" ht="18" customHeight="1">
      <c r="A5798" s="67"/>
      <c r="B5798" s="71"/>
    </row>
    <row r="5799" spans="1:2" ht="18" customHeight="1">
      <c r="A5799" s="67"/>
      <c r="B5799" s="71"/>
    </row>
    <row r="5800" spans="1:2" ht="18" customHeight="1">
      <c r="A5800" s="67"/>
      <c r="B5800" s="71"/>
    </row>
    <row r="5801" spans="1:2" ht="18" customHeight="1">
      <c r="A5801" s="67"/>
      <c r="B5801" s="71"/>
    </row>
    <row r="5802" spans="1:2" ht="18" customHeight="1">
      <c r="A5802" s="67"/>
      <c r="B5802" s="71"/>
    </row>
    <row r="5803" spans="1:2" ht="18" customHeight="1">
      <c r="A5803" s="67"/>
      <c r="B5803" s="71"/>
    </row>
    <row r="5804" spans="1:2" ht="18" customHeight="1">
      <c r="A5804" s="67"/>
      <c r="B5804" s="71"/>
    </row>
    <row r="5805" spans="1:2" ht="18" customHeight="1">
      <c r="A5805" s="67"/>
      <c r="B5805" s="71"/>
    </row>
    <row r="5806" spans="1:2" ht="18" customHeight="1">
      <c r="A5806" s="67"/>
      <c r="B5806" s="71"/>
    </row>
    <row r="5807" spans="1:2" ht="18" customHeight="1">
      <c r="A5807" s="67"/>
      <c r="B5807" s="71"/>
    </row>
    <row r="5808" spans="1:2" ht="18" customHeight="1">
      <c r="A5808" s="67"/>
      <c r="B5808" s="71"/>
    </row>
    <row r="5809" spans="1:2" ht="18" customHeight="1">
      <c r="A5809" s="67"/>
      <c r="B5809" s="71"/>
    </row>
    <row r="5810" spans="1:2" ht="18" customHeight="1">
      <c r="A5810" s="67"/>
      <c r="B5810" s="71"/>
    </row>
    <row r="5811" spans="1:2" ht="18" customHeight="1">
      <c r="A5811" s="67"/>
      <c r="B5811" s="71"/>
    </row>
    <row r="5812" spans="1:2" ht="18" customHeight="1">
      <c r="A5812" s="67"/>
      <c r="B5812" s="71"/>
    </row>
    <row r="5813" spans="1:2" ht="18" customHeight="1">
      <c r="A5813" s="67"/>
      <c r="B5813" s="71"/>
    </row>
    <row r="5814" spans="1:2" ht="18" customHeight="1">
      <c r="A5814" s="67"/>
      <c r="B5814" s="71"/>
    </row>
    <row r="5815" spans="1:2" ht="18" customHeight="1">
      <c r="A5815" s="67"/>
      <c r="B5815" s="71"/>
    </row>
    <row r="5816" spans="1:2" ht="18" customHeight="1">
      <c r="A5816" s="67"/>
      <c r="B5816" s="71"/>
    </row>
    <row r="5817" spans="1:2" ht="18" customHeight="1">
      <c r="A5817" s="67"/>
      <c r="B5817" s="71"/>
    </row>
    <row r="5818" spans="1:2" ht="18" customHeight="1">
      <c r="A5818" s="67"/>
      <c r="B5818" s="71"/>
    </row>
    <row r="5819" spans="1:2" ht="18" customHeight="1">
      <c r="A5819" s="67"/>
      <c r="B5819" s="71"/>
    </row>
    <row r="5820" spans="1:2" ht="18" customHeight="1">
      <c r="A5820" s="67"/>
      <c r="B5820" s="71"/>
    </row>
    <row r="5821" spans="1:2" ht="18" customHeight="1">
      <c r="A5821" s="67"/>
      <c r="B5821" s="71"/>
    </row>
    <row r="5822" spans="1:2" ht="18" customHeight="1">
      <c r="A5822" s="67"/>
      <c r="B5822" s="71"/>
    </row>
    <row r="5823" spans="1:2" ht="18" customHeight="1">
      <c r="A5823" s="67"/>
      <c r="B5823" s="71"/>
    </row>
    <row r="5824" spans="1:2" ht="18" customHeight="1">
      <c r="A5824" s="67"/>
      <c r="B5824" s="71"/>
    </row>
    <row r="5825" spans="1:2" ht="18" customHeight="1">
      <c r="A5825" s="67"/>
      <c r="B5825" s="71"/>
    </row>
    <row r="5826" spans="1:2" ht="18" customHeight="1">
      <c r="A5826" s="67"/>
      <c r="B5826" s="71"/>
    </row>
    <row r="5827" spans="1:2" ht="18" customHeight="1">
      <c r="A5827" s="67"/>
      <c r="B5827" s="71"/>
    </row>
    <row r="5828" spans="1:2" ht="18" customHeight="1">
      <c r="A5828" s="67"/>
      <c r="B5828" s="71"/>
    </row>
    <row r="5829" spans="1:2" ht="18" customHeight="1">
      <c r="A5829" s="67"/>
      <c r="B5829" s="71"/>
    </row>
    <row r="5830" spans="1:2" ht="18" customHeight="1">
      <c r="A5830" s="67"/>
      <c r="B5830" s="71"/>
    </row>
    <row r="5831" spans="1:2" ht="18" customHeight="1">
      <c r="A5831" s="67"/>
      <c r="B5831" s="71"/>
    </row>
    <row r="5832" spans="1:2" ht="18" customHeight="1">
      <c r="A5832" s="67"/>
      <c r="B5832" s="71"/>
    </row>
    <row r="5833" spans="1:2" ht="18" customHeight="1">
      <c r="A5833" s="67"/>
      <c r="B5833" s="71"/>
    </row>
    <row r="5834" spans="1:2" ht="18" customHeight="1">
      <c r="A5834" s="67"/>
      <c r="B5834" s="71"/>
    </row>
    <row r="5835" spans="1:2" ht="18" customHeight="1">
      <c r="A5835" s="67"/>
      <c r="B5835" s="71"/>
    </row>
    <row r="5836" spans="1:2" ht="18" customHeight="1">
      <c r="A5836" s="67"/>
      <c r="B5836" s="71"/>
    </row>
    <row r="5837" spans="1:2" ht="18" customHeight="1">
      <c r="A5837" s="67"/>
      <c r="B5837" s="71"/>
    </row>
    <row r="5838" spans="1:2" ht="18" customHeight="1">
      <c r="A5838" s="67"/>
      <c r="B5838" s="71"/>
    </row>
    <row r="5839" spans="1:2" ht="18" customHeight="1">
      <c r="A5839" s="67"/>
      <c r="B5839" s="71"/>
    </row>
    <row r="5840" spans="1:2" ht="18" customHeight="1">
      <c r="A5840" s="67"/>
      <c r="B5840" s="71"/>
    </row>
    <row r="5841" spans="1:2" ht="18" customHeight="1">
      <c r="A5841" s="67"/>
      <c r="B5841" s="71"/>
    </row>
    <row r="5842" spans="1:2" ht="18" customHeight="1">
      <c r="A5842" s="67"/>
      <c r="B5842" s="71"/>
    </row>
    <row r="5843" spans="1:2" ht="18" customHeight="1">
      <c r="A5843" s="67"/>
      <c r="B5843" s="71"/>
    </row>
    <row r="5844" spans="1:2" ht="18" customHeight="1">
      <c r="A5844" s="67"/>
      <c r="B5844" s="71"/>
    </row>
    <row r="5845" spans="1:2" ht="18" customHeight="1">
      <c r="A5845" s="67"/>
      <c r="B5845" s="71"/>
    </row>
    <row r="5846" spans="1:2" ht="18" customHeight="1">
      <c r="A5846" s="67"/>
      <c r="B5846" s="71"/>
    </row>
    <row r="5847" spans="1:2" ht="18" customHeight="1">
      <c r="A5847" s="67"/>
      <c r="B5847" s="71"/>
    </row>
    <row r="5848" spans="1:2" ht="18" customHeight="1">
      <c r="A5848" s="67"/>
      <c r="B5848" s="71"/>
    </row>
    <row r="5849" spans="1:2" ht="18" customHeight="1">
      <c r="A5849" s="67"/>
      <c r="B5849" s="71"/>
    </row>
    <row r="5850" spans="1:2" ht="18" customHeight="1">
      <c r="A5850" s="67"/>
      <c r="B5850" s="71"/>
    </row>
    <row r="5851" spans="1:2" ht="18" customHeight="1">
      <c r="A5851" s="67"/>
      <c r="B5851" s="71"/>
    </row>
    <row r="5852" spans="1:2" ht="18" customHeight="1">
      <c r="A5852" s="67"/>
      <c r="B5852" s="71"/>
    </row>
    <row r="5853" spans="1:2" ht="18" customHeight="1">
      <c r="A5853" s="67"/>
      <c r="B5853" s="71"/>
    </row>
    <row r="5854" spans="1:2" ht="18" customHeight="1">
      <c r="A5854" s="67"/>
      <c r="B5854" s="71"/>
    </row>
    <row r="5855" spans="1:2" ht="18" customHeight="1">
      <c r="A5855" s="67"/>
      <c r="B5855" s="71"/>
    </row>
    <row r="5856" spans="1:2" ht="18" customHeight="1">
      <c r="A5856" s="67"/>
      <c r="B5856" s="71"/>
    </row>
    <row r="5857" spans="1:2" ht="18" customHeight="1">
      <c r="A5857" s="67"/>
      <c r="B5857" s="71"/>
    </row>
    <row r="5858" spans="1:2" ht="18" customHeight="1">
      <c r="A5858" s="67"/>
      <c r="B5858" s="71"/>
    </row>
    <row r="5859" spans="1:2" ht="18" customHeight="1">
      <c r="A5859" s="67"/>
      <c r="B5859" s="71"/>
    </row>
    <row r="5860" spans="1:2" ht="18" customHeight="1">
      <c r="A5860" s="67"/>
      <c r="B5860" s="71"/>
    </row>
    <row r="5861" spans="1:2" ht="18" customHeight="1">
      <c r="A5861" s="67"/>
      <c r="B5861" s="71"/>
    </row>
    <row r="5862" spans="1:2" ht="18" customHeight="1">
      <c r="A5862" s="67"/>
      <c r="B5862" s="71"/>
    </row>
    <row r="5863" spans="1:2" ht="18" customHeight="1">
      <c r="A5863" s="67"/>
      <c r="B5863" s="71"/>
    </row>
    <row r="5864" spans="1:2" ht="18" customHeight="1">
      <c r="A5864" s="67"/>
      <c r="B5864" s="71"/>
    </row>
    <row r="5865" spans="1:2" ht="18" customHeight="1">
      <c r="A5865" s="67"/>
      <c r="B5865" s="71"/>
    </row>
    <row r="5866" spans="1:2" ht="18" customHeight="1">
      <c r="A5866" s="67"/>
      <c r="B5866" s="71"/>
    </row>
    <row r="5867" spans="1:2" ht="18" customHeight="1">
      <c r="A5867" s="67"/>
      <c r="B5867" s="71"/>
    </row>
    <row r="5868" spans="1:2" ht="18" customHeight="1">
      <c r="A5868" s="67"/>
      <c r="B5868" s="71"/>
    </row>
    <row r="5869" spans="1:2" ht="18" customHeight="1">
      <c r="A5869" s="67"/>
      <c r="B5869" s="71"/>
    </row>
    <row r="5870" spans="1:2" ht="18" customHeight="1">
      <c r="A5870" s="67"/>
      <c r="B5870" s="71"/>
    </row>
    <row r="5871" spans="1:2" ht="18" customHeight="1">
      <c r="A5871" s="67"/>
      <c r="B5871" s="71"/>
    </row>
    <row r="5872" spans="1:2" ht="18" customHeight="1">
      <c r="A5872" s="67"/>
      <c r="B5872" s="71"/>
    </row>
    <row r="5873" spans="1:2" ht="18" customHeight="1">
      <c r="A5873" s="67"/>
      <c r="B5873" s="71"/>
    </row>
    <row r="5874" spans="1:2" ht="18" customHeight="1">
      <c r="A5874" s="67"/>
      <c r="B5874" s="71"/>
    </row>
    <row r="5875" spans="1:2" ht="18" customHeight="1">
      <c r="A5875" s="67"/>
      <c r="B5875" s="71"/>
    </row>
    <row r="5876" spans="1:2" ht="18" customHeight="1">
      <c r="A5876" s="67"/>
      <c r="B5876" s="71"/>
    </row>
    <row r="5877" spans="1:2" ht="18" customHeight="1">
      <c r="A5877" s="67"/>
      <c r="B5877" s="71"/>
    </row>
    <row r="5878" spans="1:2" ht="18" customHeight="1">
      <c r="A5878" s="67"/>
      <c r="B5878" s="71"/>
    </row>
    <row r="5879" spans="1:2" ht="18" customHeight="1">
      <c r="A5879" s="67"/>
      <c r="B5879" s="71"/>
    </row>
    <row r="5880" spans="1:2" ht="18" customHeight="1">
      <c r="A5880" s="67"/>
      <c r="B5880" s="71"/>
    </row>
    <row r="5881" spans="1:2" ht="18" customHeight="1">
      <c r="A5881" s="67"/>
      <c r="B5881" s="71"/>
    </row>
    <row r="5882" spans="1:2" ht="18" customHeight="1">
      <c r="A5882" s="67"/>
      <c r="B5882" s="71"/>
    </row>
    <row r="5883" spans="1:2" ht="18" customHeight="1">
      <c r="A5883" s="67"/>
      <c r="B5883" s="71"/>
    </row>
    <row r="5884" spans="1:2" ht="18" customHeight="1">
      <c r="A5884" s="67"/>
      <c r="B5884" s="71"/>
    </row>
    <row r="5885" spans="1:2" ht="18" customHeight="1">
      <c r="A5885" s="67"/>
      <c r="B5885" s="71"/>
    </row>
    <row r="5886" spans="1:2" ht="18" customHeight="1">
      <c r="A5886" s="67"/>
      <c r="B5886" s="71"/>
    </row>
    <row r="5887" spans="1:2" ht="18" customHeight="1">
      <c r="A5887" s="67"/>
      <c r="B5887" s="71"/>
    </row>
    <row r="5888" spans="1:2" ht="18" customHeight="1">
      <c r="A5888" s="67"/>
      <c r="B5888" s="71"/>
    </row>
    <row r="5889" spans="1:2" ht="18" customHeight="1">
      <c r="A5889" s="67"/>
      <c r="B5889" s="71"/>
    </row>
    <row r="5890" spans="1:2" ht="18" customHeight="1">
      <c r="A5890" s="67"/>
      <c r="B5890" s="71"/>
    </row>
    <row r="5891" spans="1:2" ht="18" customHeight="1">
      <c r="A5891" s="67"/>
      <c r="B5891" s="71"/>
    </row>
    <row r="5892" spans="1:2" ht="18" customHeight="1">
      <c r="A5892" s="67"/>
      <c r="B5892" s="71"/>
    </row>
    <row r="5893" spans="1:2" ht="18" customHeight="1">
      <c r="A5893" s="67"/>
      <c r="B5893" s="71"/>
    </row>
    <row r="5894" spans="1:2" ht="18" customHeight="1">
      <c r="A5894" s="67"/>
      <c r="B5894" s="71"/>
    </row>
    <row r="5895" spans="1:2" ht="18" customHeight="1">
      <c r="A5895" s="67"/>
      <c r="B5895" s="71"/>
    </row>
    <row r="5896" spans="1:2" ht="18" customHeight="1">
      <c r="A5896" s="67"/>
      <c r="B5896" s="71"/>
    </row>
    <row r="5897" spans="1:2" ht="18" customHeight="1">
      <c r="A5897" s="67"/>
      <c r="B5897" s="71"/>
    </row>
    <row r="5898" spans="1:2" ht="18" customHeight="1">
      <c r="A5898" s="67"/>
      <c r="B5898" s="71"/>
    </row>
    <row r="5899" spans="1:2" ht="18" customHeight="1">
      <c r="A5899" s="67"/>
      <c r="B5899" s="71"/>
    </row>
    <row r="5900" spans="1:2" ht="18" customHeight="1">
      <c r="A5900" s="67"/>
      <c r="B5900" s="71"/>
    </row>
    <row r="5901" spans="1:2" ht="18" customHeight="1">
      <c r="A5901" s="67"/>
      <c r="B5901" s="71"/>
    </row>
    <row r="5902" spans="1:2" ht="18" customHeight="1">
      <c r="A5902" s="67"/>
      <c r="B5902" s="71"/>
    </row>
    <row r="5903" spans="1:2" ht="18" customHeight="1">
      <c r="A5903" s="67"/>
      <c r="B5903" s="71"/>
    </row>
    <row r="5904" spans="1:2" ht="18" customHeight="1">
      <c r="A5904" s="67"/>
      <c r="B5904" s="71"/>
    </row>
    <row r="5905" spans="1:2" ht="18" customHeight="1">
      <c r="A5905" s="67"/>
      <c r="B5905" s="71"/>
    </row>
    <row r="5906" spans="1:2" ht="18" customHeight="1">
      <c r="A5906" s="67"/>
      <c r="B5906" s="71"/>
    </row>
    <row r="5907" spans="1:2" ht="18" customHeight="1">
      <c r="A5907" s="67"/>
      <c r="B5907" s="71"/>
    </row>
    <row r="5908" spans="1:2" ht="18" customHeight="1">
      <c r="A5908" s="67"/>
      <c r="B5908" s="71"/>
    </row>
    <row r="5909" spans="1:2" ht="18" customHeight="1">
      <c r="A5909" s="67"/>
      <c r="B5909" s="71"/>
    </row>
    <row r="5910" spans="1:2" ht="18" customHeight="1">
      <c r="A5910" s="67"/>
      <c r="B5910" s="71"/>
    </row>
    <row r="5911" spans="1:2" ht="18" customHeight="1">
      <c r="A5911" s="67"/>
      <c r="B5911" s="71"/>
    </row>
    <row r="5912" spans="1:2" ht="18" customHeight="1">
      <c r="A5912" s="67"/>
      <c r="B5912" s="71"/>
    </row>
    <row r="5913" spans="1:2" ht="18" customHeight="1">
      <c r="A5913" s="67"/>
      <c r="B5913" s="71"/>
    </row>
    <row r="5914" spans="1:2" ht="18" customHeight="1">
      <c r="A5914" s="67"/>
      <c r="B5914" s="71"/>
    </row>
    <row r="5915" spans="1:2" ht="18" customHeight="1">
      <c r="A5915" s="67"/>
      <c r="B5915" s="71"/>
    </row>
    <row r="5916" spans="1:2" ht="18" customHeight="1">
      <c r="A5916" s="67"/>
      <c r="B5916" s="71"/>
    </row>
    <row r="5917" spans="1:2" ht="18" customHeight="1">
      <c r="A5917" s="67"/>
      <c r="B5917" s="71"/>
    </row>
    <row r="5918" spans="1:2" ht="18" customHeight="1">
      <c r="A5918" s="67"/>
      <c r="B5918" s="71"/>
    </row>
    <row r="5919" spans="1:2" ht="18" customHeight="1">
      <c r="A5919" s="67"/>
      <c r="B5919" s="71"/>
    </row>
    <row r="5920" spans="1:2" ht="18" customHeight="1">
      <c r="A5920" s="67"/>
      <c r="B5920" s="71"/>
    </row>
    <row r="5921" spans="1:2" ht="18" customHeight="1">
      <c r="A5921" s="67"/>
      <c r="B5921" s="71"/>
    </row>
    <row r="5922" spans="1:2" ht="18" customHeight="1">
      <c r="A5922" s="67"/>
      <c r="B5922" s="71"/>
    </row>
    <row r="5923" spans="1:2" ht="18" customHeight="1">
      <c r="A5923" s="67"/>
      <c r="B5923" s="71"/>
    </row>
    <row r="5924" spans="1:2" ht="18" customHeight="1">
      <c r="A5924" s="67"/>
      <c r="B5924" s="71"/>
    </row>
    <row r="5925" spans="1:2" ht="18" customHeight="1">
      <c r="A5925" s="67"/>
      <c r="B5925" s="71"/>
    </row>
    <row r="5926" spans="1:2" ht="18" customHeight="1">
      <c r="A5926" s="67"/>
      <c r="B5926" s="71"/>
    </row>
    <row r="5927" spans="1:2" ht="18" customHeight="1">
      <c r="A5927" s="67"/>
      <c r="B5927" s="71"/>
    </row>
    <row r="5928" spans="1:2" ht="18" customHeight="1">
      <c r="A5928" s="67"/>
      <c r="B5928" s="71"/>
    </row>
    <row r="5929" spans="1:2" ht="18" customHeight="1">
      <c r="A5929" s="67"/>
      <c r="B5929" s="71"/>
    </row>
    <row r="5930" spans="1:2" ht="18" customHeight="1">
      <c r="A5930" s="67"/>
      <c r="B5930" s="71"/>
    </row>
    <row r="5931" spans="1:2" ht="18" customHeight="1">
      <c r="A5931" s="67"/>
      <c r="B5931" s="71"/>
    </row>
    <row r="5932" spans="1:2" ht="18" customHeight="1">
      <c r="A5932" s="67"/>
      <c r="B5932" s="71"/>
    </row>
    <row r="5933" spans="1:2" ht="18" customHeight="1">
      <c r="A5933" s="67"/>
      <c r="B5933" s="71"/>
    </row>
    <row r="5934" spans="1:2" ht="18" customHeight="1">
      <c r="A5934" s="67"/>
      <c r="B5934" s="71"/>
    </row>
    <row r="5935" spans="1:2" ht="18" customHeight="1">
      <c r="A5935" s="67"/>
      <c r="B5935" s="71"/>
    </row>
    <row r="5936" spans="1:2" ht="18" customHeight="1">
      <c r="A5936" s="67"/>
      <c r="B5936" s="71"/>
    </row>
    <row r="5937" spans="1:2" ht="18" customHeight="1">
      <c r="A5937" s="67"/>
      <c r="B5937" s="71"/>
    </row>
    <row r="5938" spans="1:2" ht="18" customHeight="1">
      <c r="A5938" s="67"/>
      <c r="B5938" s="71"/>
    </row>
    <row r="5939" spans="1:2" ht="18" customHeight="1">
      <c r="A5939" s="67"/>
      <c r="B5939" s="71"/>
    </row>
    <row r="5940" spans="1:2" ht="18" customHeight="1">
      <c r="A5940" s="67"/>
      <c r="B5940" s="71"/>
    </row>
    <row r="5941" spans="1:2" ht="18" customHeight="1">
      <c r="A5941" s="67"/>
      <c r="B5941" s="71"/>
    </row>
    <row r="5942" spans="1:2" ht="18" customHeight="1">
      <c r="A5942" s="67"/>
      <c r="B5942" s="71"/>
    </row>
    <row r="5943" spans="1:2" ht="18" customHeight="1">
      <c r="A5943" s="67"/>
      <c r="B5943" s="71"/>
    </row>
    <row r="5944" spans="1:2" ht="18" customHeight="1">
      <c r="A5944" s="67"/>
      <c r="B5944" s="71"/>
    </row>
    <row r="5945" spans="1:2" ht="18" customHeight="1">
      <c r="A5945" s="67"/>
      <c r="B5945" s="71"/>
    </row>
    <row r="5946" spans="1:2" ht="18" customHeight="1">
      <c r="A5946" s="67"/>
      <c r="B5946" s="71"/>
    </row>
    <row r="5947" spans="1:2" ht="18" customHeight="1">
      <c r="A5947" s="67"/>
      <c r="B5947" s="71"/>
    </row>
    <row r="5948" spans="1:2" ht="18" customHeight="1">
      <c r="A5948" s="67"/>
      <c r="B5948" s="71"/>
    </row>
    <row r="5949" spans="1:2" ht="18" customHeight="1">
      <c r="A5949" s="67"/>
      <c r="B5949" s="71"/>
    </row>
    <row r="5950" spans="1:2" ht="18" customHeight="1">
      <c r="A5950" s="67"/>
      <c r="B5950" s="71"/>
    </row>
    <row r="5951" spans="1:2" ht="18" customHeight="1">
      <c r="A5951" s="67"/>
      <c r="B5951" s="71"/>
    </row>
    <row r="5952" spans="1:2" ht="18" customHeight="1">
      <c r="A5952" s="67"/>
      <c r="B5952" s="71"/>
    </row>
    <row r="5953" spans="1:2" ht="18" customHeight="1">
      <c r="A5953" s="67"/>
      <c r="B5953" s="71"/>
    </row>
    <row r="5954" spans="1:2" ht="18" customHeight="1">
      <c r="A5954" s="67"/>
      <c r="B5954" s="71"/>
    </row>
    <row r="5955" spans="1:2" ht="18" customHeight="1">
      <c r="A5955" s="67"/>
      <c r="B5955" s="71"/>
    </row>
    <row r="5956" spans="1:2" ht="18" customHeight="1">
      <c r="A5956" s="67"/>
      <c r="B5956" s="71"/>
    </row>
    <row r="5957" spans="1:2" ht="18" customHeight="1">
      <c r="A5957" s="67"/>
      <c r="B5957" s="71"/>
    </row>
    <row r="5958" spans="1:2" ht="18" customHeight="1">
      <c r="A5958" s="67"/>
      <c r="B5958" s="71"/>
    </row>
    <row r="5959" spans="1:2" ht="18" customHeight="1">
      <c r="A5959" s="67"/>
      <c r="B5959" s="71"/>
    </row>
    <row r="5960" spans="1:2" ht="18" customHeight="1">
      <c r="A5960" s="67"/>
      <c r="B5960" s="71"/>
    </row>
    <row r="5961" spans="1:2" ht="18" customHeight="1">
      <c r="A5961" s="67"/>
      <c r="B5961" s="71"/>
    </row>
    <row r="5962" spans="1:2" ht="18" customHeight="1">
      <c r="A5962" s="67"/>
      <c r="B5962" s="71"/>
    </row>
    <row r="5963" spans="1:2" ht="18" customHeight="1">
      <c r="A5963" s="67"/>
      <c r="B5963" s="71"/>
    </row>
    <row r="5964" spans="1:2" ht="18" customHeight="1">
      <c r="A5964" s="67"/>
      <c r="B5964" s="71"/>
    </row>
    <row r="5965" spans="1:2" ht="18" customHeight="1">
      <c r="A5965" s="67"/>
      <c r="B5965" s="71"/>
    </row>
    <row r="5966" spans="1:2" ht="18" customHeight="1">
      <c r="A5966" s="67"/>
      <c r="B5966" s="71"/>
    </row>
    <row r="5967" spans="1:2" ht="18" customHeight="1">
      <c r="A5967" s="67"/>
      <c r="B5967" s="71"/>
    </row>
    <row r="5968" spans="1:2" ht="18" customHeight="1">
      <c r="A5968" s="67"/>
      <c r="B5968" s="71"/>
    </row>
    <row r="5969" spans="1:2" ht="18" customHeight="1">
      <c r="A5969" s="67"/>
      <c r="B5969" s="71"/>
    </row>
    <row r="5970" spans="1:2" ht="18" customHeight="1">
      <c r="A5970" s="67"/>
      <c r="B5970" s="71"/>
    </row>
    <row r="5971" spans="1:2" ht="18" customHeight="1">
      <c r="A5971" s="67"/>
      <c r="B5971" s="71"/>
    </row>
    <row r="5972" spans="1:2" ht="18" customHeight="1">
      <c r="A5972" s="67"/>
      <c r="B5972" s="71"/>
    </row>
    <row r="5973" spans="1:2" ht="18" customHeight="1">
      <c r="A5973" s="67"/>
      <c r="B5973" s="71"/>
    </row>
    <row r="5974" spans="1:2" ht="18" customHeight="1">
      <c r="A5974" s="67"/>
      <c r="B5974" s="71"/>
    </row>
    <row r="5975" spans="1:2" ht="18" customHeight="1">
      <c r="A5975" s="67"/>
      <c r="B5975" s="71"/>
    </row>
    <row r="5976" spans="1:2" ht="18" customHeight="1">
      <c r="A5976" s="67"/>
      <c r="B5976" s="71"/>
    </row>
    <row r="5977" spans="1:2" ht="18" customHeight="1">
      <c r="A5977" s="67"/>
      <c r="B5977" s="71"/>
    </row>
    <row r="5978" spans="1:2" ht="18" customHeight="1">
      <c r="A5978" s="67"/>
      <c r="B5978" s="71"/>
    </row>
    <row r="5979" spans="1:2" ht="18" customHeight="1">
      <c r="A5979" s="67"/>
      <c r="B5979" s="71"/>
    </row>
    <row r="5980" spans="1:2" ht="18" customHeight="1">
      <c r="A5980" s="67"/>
      <c r="B5980" s="71"/>
    </row>
    <row r="5981" spans="1:2" ht="18" customHeight="1">
      <c r="A5981" s="67"/>
      <c r="B5981" s="71"/>
    </row>
    <row r="5982" spans="1:2" ht="18" customHeight="1">
      <c r="A5982" s="67"/>
      <c r="B5982" s="71"/>
    </row>
    <row r="5983" spans="1:2" ht="18" customHeight="1">
      <c r="A5983" s="67"/>
      <c r="B5983" s="71"/>
    </row>
    <row r="5984" spans="1:2" ht="18" customHeight="1">
      <c r="A5984" s="67"/>
      <c r="B5984" s="71"/>
    </row>
    <row r="5985" spans="1:2" ht="18" customHeight="1">
      <c r="A5985" s="67"/>
      <c r="B5985" s="71"/>
    </row>
    <row r="5986" spans="1:2" ht="18" customHeight="1">
      <c r="A5986" s="67"/>
      <c r="B5986" s="71"/>
    </row>
    <row r="5987" spans="1:2" ht="18" customHeight="1">
      <c r="A5987" s="67"/>
      <c r="B5987" s="71"/>
    </row>
    <row r="5988" spans="1:2" ht="18" customHeight="1">
      <c r="A5988" s="67"/>
      <c r="B5988" s="71"/>
    </row>
    <row r="5989" spans="1:2" ht="18" customHeight="1">
      <c r="A5989" s="67"/>
      <c r="B5989" s="71"/>
    </row>
    <row r="5990" spans="1:2" ht="18" customHeight="1">
      <c r="A5990" s="67"/>
      <c r="B5990" s="71"/>
    </row>
    <row r="5991" spans="1:2" ht="18" customHeight="1">
      <c r="A5991" s="67"/>
      <c r="B5991" s="71"/>
    </row>
    <row r="5992" spans="1:2" ht="18" customHeight="1">
      <c r="A5992" s="67"/>
      <c r="B5992" s="71"/>
    </row>
    <row r="5993" spans="1:2" ht="18" customHeight="1">
      <c r="A5993" s="67"/>
      <c r="B5993" s="71"/>
    </row>
    <row r="5994" spans="1:2" ht="18" customHeight="1">
      <c r="A5994" s="67"/>
      <c r="B5994" s="71"/>
    </row>
    <row r="5995" spans="1:2" ht="18" customHeight="1">
      <c r="A5995" s="67"/>
      <c r="B5995" s="71"/>
    </row>
    <row r="5996" spans="1:2" ht="18" customHeight="1">
      <c r="A5996" s="67"/>
      <c r="B5996" s="71"/>
    </row>
    <row r="5997" spans="1:2" ht="18" customHeight="1">
      <c r="A5997" s="67"/>
      <c r="B5997" s="71"/>
    </row>
    <row r="5998" spans="1:2" ht="18" customHeight="1">
      <c r="A5998" s="67"/>
      <c r="B5998" s="71"/>
    </row>
    <row r="5999" spans="1:2" ht="18" customHeight="1">
      <c r="A5999" s="67"/>
      <c r="B5999" s="71"/>
    </row>
    <row r="6000" spans="1:2" ht="18" customHeight="1">
      <c r="A6000" s="67"/>
      <c r="B6000" s="71"/>
    </row>
    <row r="6001" spans="1:2" ht="18" customHeight="1">
      <c r="A6001" s="67"/>
      <c r="B6001" s="71"/>
    </row>
    <row r="6002" spans="1:2" ht="18" customHeight="1">
      <c r="A6002" s="67"/>
      <c r="B6002" s="71"/>
    </row>
    <row r="6003" spans="1:2" ht="18" customHeight="1">
      <c r="A6003" s="67"/>
      <c r="B6003" s="71"/>
    </row>
    <row r="6004" spans="1:2" ht="18" customHeight="1">
      <c r="A6004" s="67"/>
      <c r="B6004" s="71"/>
    </row>
    <row r="6005" spans="1:2" ht="18" customHeight="1">
      <c r="A6005" s="67"/>
      <c r="B6005" s="71"/>
    </row>
    <row r="6006" spans="1:2" ht="18" customHeight="1">
      <c r="A6006" s="67"/>
      <c r="B6006" s="71"/>
    </row>
    <row r="6007" spans="1:2" ht="18" customHeight="1">
      <c r="A6007" s="67"/>
      <c r="B6007" s="71"/>
    </row>
    <row r="6008" spans="1:2" ht="18" customHeight="1">
      <c r="A6008" s="67"/>
      <c r="B6008" s="71"/>
    </row>
    <row r="6009" spans="1:2" ht="18" customHeight="1">
      <c r="A6009" s="67"/>
      <c r="B6009" s="71"/>
    </row>
    <row r="6010" spans="1:2" ht="18" customHeight="1">
      <c r="A6010" s="67"/>
      <c r="B6010" s="71"/>
    </row>
    <row r="6011" spans="1:2" ht="18" customHeight="1">
      <c r="A6011" s="67"/>
      <c r="B6011" s="71"/>
    </row>
    <row r="6012" spans="1:2" ht="18" customHeight="1">
      <c r="A6012" s="67"/>
      <c r="B6012" s="71"/>
    </row>
    <row r="6013" spans="1:2" ht="18" customHeight="1">
      <c r="A6013" s="67"/>
      <c r="B6013" s="71"/>
    </row>
    <row r="6014" spans="1:2" ht="18" customHeight="1">
      <c r="A6014" s="67"/>
      <c r="B6014" s="71"/>
    </row>
    <row r="6015" spans="1:2" ht="18" customHeight="1">
      <c r="A6015" s="67"/>
      <c r="B6015" s="71"/>
    </row>
    <row r="6016" spans="1:2" ht="18" customHeight="1">
      <c r="A6016" s="67"/>
      <c r="B6016" s="71"/>
    </row>
    <row r="6017" spans="1:2" ht="18" customHeight="1">
      <c r="A6017" s="67"/>
      <c r="B6017" s="71"/>
    </row>
    <row r="6018" spans="1:2" ht="18" customHeight="1">
      <c r="A6018" s="67"/>
      <c r="B6018" s="71"/>
    </row>
    <row r="6019" spans="1:2" ht="18" customHeight="1">
      <c r="A6019" s="67"/>
      <c r="B6019" s="71"/>
    </row>
    <row r="6020" spans="1:2" ht="18" customHeight="1">
      <c r="A6020" s="67"/>
      <c r="B6020" s="71"/>
    </row>
    <row r="6021" spans="1:2" ht="18" customHeight="1">
      <c r="A6021" s="67"/>
      <c r="B6021" s="71"/>
    </row>
    <row r="6022" spans="1:2" ht="18" customHeight="1">
      <c r="A6022" s="67"/>
      <c r="B6022" s="71"/>
    </row>
    <row r="6023" spans="1:2" ht="18" customHeight="1">
      <c r="A6023" s="67"/>
      <c r="B6023" s="71"/>
    </row>
    <row r="6024" spans="1:2" ht="18" customHeight="1">
      <c r="A6024" s="67"/>
      <c r="B6024" s="71"/>
    </row>
    <row r="6025" spans="1:2" ht="18" customHeight="1">
      <c r="A6025" s="67"/>
      <c r="B6025" s="71"/>
    </row>
    <row r="6026" spans="1:2" ht="18" customHeight="1">
      <c r="A6026" s="67"/>
      <c r="B6026" s="71"/>
    </row>
    <row r="6027" spans="1:2" ht="18" customHeight="1">
      <c r="A6027" s="67"/>
      <c r="B6027" s="71"/>
    </row>
    <row r="6028" spans="1:2" ht="18" customHeight="1">
      <c r="A6028" s="67"/>
      <c r="B6028" s="71"/>
    </row>
    <row r="6029" spans="1:2" ht="18" customHeight="1">
      <c r="A6029" s="67"/>
      <c r="B6029" s="71"/>
    </row>
    <row r="6030" spans="1:2" ht="18" customHeight="1">
      <c r="A6030" s="67"/>
      <c r="B6030" s="71"/>
    </row>
    <row r="6031" spans="1:2" ht="18" customHeight="1">
      <c r="A6031" s="67"/>
      <c r="B6031" s="71"/>
    </row>
    <row r="6032" spans="1:2" ht="18" customHeight="1">
      <c r="A6032" s="67"/>
      <c r="B6032" s="71"/>
    </row>
    <row r="6033" spans="1:2" ht="18" customHeight="1">
      <c r="A6033" s="67"/>
      <c r="B6033" s="71"/>
    </row>
    <row r="6034" spans="1:2" ht="18" customHeight="1">
      <c r="A6034" s="67"/>
      <c r="B6034" s="71"/>
    </row>
    <row r="6035" spans="1:2" ht="18" customHeight="1">
      <c r="A6035" s="67"/>
      <c r="B6035" s="71"/>
    </row>
    <row r="6036" spans="1:2" ht="18" customHeight="1">
      <c r="A6036" s="67"/>
      <c r="B6036" s="71"/>
    </row>
    <row r="6037" spans="1:2" ht="18" customHeight="1">
      <c r="A6037" s="67"/>
      <c r="B6037" s="71"/>
    </row>
    <row r="6038" spans="1:2" ht="18" customHeight="1">
      <c r="A6038" s="67"/>
      <c r="B6038" s="71"/>
    </row>
    <row r="6039" spans="1:2" ht="18" customHeight="1">
      <c r="A6039" s="67"/>
      <c r="B6039" s="71"/>
    </row>
    <row r="6040" spans="1:2" ht="18" customHeight="1">
      <c r="A6040" s="67"/>
      <c r="B6040" s="71"/>
    </row>
    <row r="6041" spans="1:2" ht="18" customHeight="1">
      <c r="A6041" s="67"/>
      <c r="B6041" s="71"/>
    </row>
    <row r="6042" spans="1:2" ht="18" customHeight="1">
      <c r="A6042" s="67"/>
      <c r="B6042" s="71"/>
    </row>
    <row r="6043" spans="1:2" ht="18" customHeight="1">
      <c r="A6043" s="67"/>
      <c r="B6043" s="71"/>
    </row>
    <row r="6044" spans="1:2" ht="18" customHeight="1">
      <c r="A6044" s="67"/>
      <c r="B6044" s="71"/>
    </row>
    <row r="6045" spans="1:2" ht="18" customHeight="1">
      <c r="A6045" s="67"/>
      <c r="B6045" s="71"/>
    </row>
    <row r="6046" spans="1:2" ht="18" customHeight="1">
      <c r="A6046" s="67"/>
      <c r="B6046" s="71"/>
    </row>
    <row r="6047" spans="1:2" ht="18" customHeight="1">
      <c r="A6047" s="67"/>
      <c r="B6047" s="71"/>
    </row>
    <row r="6048" spans="1:2" ht="18" customHeight="1">
      <c r="A6048" s="67"/>
      <c r="B6048" s="71"/>
    </row>
    <row r="6049" spans="1:2" ht="18" customHeight="1">
      <c r="A6049" s="67"/>
      <c r="B6049" s="71"/>
    </row>
    <row r="6050" spans="1:2" ht="18" customHeight="1">
      <c r="A6050" s="67"/>
      <c r="B6050" s="71"/>
    </row>
    <row r="6051" spans="1:2" ht="18" customHeight="1">
      <c r="A6051" s="67"/>
      <c r="B6051" s="71"/>
    </row>
    <row r="6052" spans="1:2" ht="18" customHeight="1">
      <c r="A6052" s="67"/>
      <c r="B6052" s="71"/>
    </row>
    <row r="6053" spans="1:2" ht="18" customHeight="1">
      <c r="A6053" s="67"/>
      <c r="B6053" s="71"/>
    </row>
    <row r="6054" spans="1:2" ht="18" customHeight="1">
      <c r="A6054" s="67"/>
      <c r="B6054" s="71"/>
    </row>
    <row r="6055" spans="1:2" ht="18" customHeight="1">
      <c r="A6055" s="67"/>
      <c r="B6055" s="71"/>
    </row>
    <row r="6056" spans="1:2" ht="18" customHeight="1">
      <c r="A6056" s="67"/>
      <c r="B6056" s="71"/>
    </row>
    <row r="6057" spans="1:2" ht="18" customHeight="1">
      <c r="A6057" s="67"/>
      <c r="B6057" s="71"/>
    </row>
    <row r="6058" spans="1:2" ht="18" customHeight="1">
      <c r="A6058" s="67"/>
      <c r="B6058" s="71"/>
    </row>
    <row r="6059" spans="1:2" ht="18" customHeight="1">
      <c r="A6059" s="67"/>
      <c r="B6059" s="71"/>
    </row>
    <row r="6060" spans="1:2" ht="18" customHeight="1">
      <c r="A6060" s="67"/>
      <c r="B6060" s="71"/>
    </row>
    <row r="6061" spans="1:2" ht="18" customHeight="1">
      <c r="A6061" s="67"/>
      <c r="B6061" s="71"/>
    </row>
    <row r="6062" spans="1:2" ht="18" customHeight="1">
      <c r="A6062" s="67"/>
      <c r="B6062" s="71"/>
    </row>
    <row r="6063" spans="1:2" ht="18" customHeight="1">
      <c r="A6063" s="67"/>
      <c r="B6063" s="71"/>
    </row>
    <row r="6064" spans="1:2" ht="18" customHeight="1">
      <c r="A6064" s="67"/>
      <c r="B6064" s="71"/>
    </row>
    <row r="6065" spans="1:2" ht="18" customHeight="1">
      <c r="A6065" s="67"/>
      <c r="B6065" s="71"/>
    </row>
    <row r="6066" spans="1:2" ht="18" customHeight="1">
      <c r="A6066" s="67"/>
      <c r="B6066" s="71"/>
    </row>
    <row r="6067" spans="1:2" ht="18" customHeight="1">
      <c r="A6067" s="67"/>
      <c r="B6067" s="71"/>
    </row>
    <row r="6068" spans="1:2" ht="18" customHeight="1">
      <c r="A6068" s="67"/>
      <c r="B6068" s="71"/>
    </row>
    <row r="6069" spans="1:2" ht="18" customHeight="1">
      <c r="A6069" s="67"/>
      <c r="B6069" s="71"/>
    </row>
    <row r="6070" spans="1:2" ht="18" customHeight="1">
      <c r="A6070" s="67"/>
      <c r="B6070" s="71"/>
    </row>
    <row r="6071" spans="1:2" ht="18" customHeight="1">
      <c r="A6071" s="67"/>
      <c r="B6071" s="71"/>
    </row>
    <row r="6072" spans="1:2" ht="18" customHeight="1">
      <c r="A6072" s="67"/>
      <c r="B6072" s="71"/>
    </row>
    <row r="6073" spans="1:2" ht="18" customHeight="1">
      <c r="A6073" s="67"/>
      <c r="B6073" s="71"/>
    </row>
    <row r="6074" spans="1:2" ht="18" customHeight="1">
      <c r="A6074" s="67"/>
      <c r="B6074" s="71"/>
    </row>
    <row r="6075" spans="1:2" ht="18" customHeight="1">
      <c r="A6075" s="67"/>
      <c r="B6075" s="71"/>
    </row>
    <row r="6076" spans="1:2" ht="18" customHeight="1">
      <c r="A6076" s="67"/>
      <c r="B6076" s="71"/>
    </row>
    <row r="6077" spans="1:2" ht="18" customHeight="1">
      <c r="A6077" s="67"/>
      <c r="B6077" s="71"/>
    </row>
    <row r="6078" spans="1:2" ht="18" customHeight="1">
      <c r="A6078" s="67"/>
      <c r="B6078" s="71"/>
    </row>
    <row r="6079" spans="1:2" ht="18" customHeight="1">
      <c r="A6079" s="67"/>
      <c r="B6079" s="71"/>
    </row>
    <row r="6080" spans="1:2" ht="18" customHeight="1">
      <c r="A6080" s="67"/>
      <c r="B6080" s="71"/>
    </row>
    <row r="6081" spans="1:2" ht="18" customHeight="1">
      <c r="A6081" s="67"/>
      <c r="B6081" s="71"/>
    </row>
    <row r="6082" spans="1:2" ht="18" customHeight="1">
      <c r="A6082" s="67"/>
      <c r="B6082" s="71"/>
    </row>
    <row r="6083" spans="1:2" ht="18" customHeight="1">
      <c r="A6083" s="67"/>
      <c r="B6083" s="71"/>
    </row>
    <row r="6084" spans="1:2" ht="18" customHeight="1">
      <c r="A6084" s="67"/>
      <c r="B6084" s="71"/>
    </row>
    <row r="6085" spans="1:2" ht="18" customHeight="1">
      <c r="A6085" s="67"/>
      <c r="B6085" s="71"/>
    </row>
    <row r="6086" spans="1:2" ht="18" customHeight="1">
      <c r="A6086" s="67"/>
      <c r="B6086" s="71"/>
    </row>
    <row r="6087" spans="1:2" ht="18" customHeight="1">
      <c r="A6087" s="67"/>
      <c r="B6087" s="71"/>
    </row>
    <row r="6088" spans="1:2" ht="18" customHeight="1">
      <c r="A6088" s="67"/>
      <c r="B6088" s="71"/>
    </row>
    <row r="6089" spans="1:2" ht="18" customHeight="1">
      <c r="A6089" s="67"/>
      <c r="B6089" s="71"/>
    </row>
    <row r="6090" spans="1:2" ht="18" customHeight="1">
      <c r="A6090" s="67"/>
      <c r="B6090" s="71"/>
    </row>
    <row r="6091" spans="1:2" ht="18" customHeight="1">
      <c r="A6091" s="67"/>
      <c r="B6091" s="71"/>
    </row>
    <row r="6092" spans="1:2" ht="18" customHeight="1">
      <c r="A6092" s="67"/>
      <c r="B6092" s="71"/>
    </row>
    <row r="6093" spans="1:2" ht="18" customHeight="1">
      <c r="A6093" s="67"/>
      <c r="B6093" s="71"/>
    </row>
    <row r="6094" spans="1:2" ht="18" customHeight="1">
      <c r="A6094" s="67"/>
      <c r="B6094" s="71"/>
    </row>
    <row r="6095" spans="1:2" ht="18" customHeight="1">
      <c r="A6095" s="67"/>
      <c r="B6095" s="71"/>
    </row>
    <row r="6096" spans="1:2" ht="18" customHeight="1">
      <c r="A6096" s="67"/>
      <c r="B6096" s="71"/>
    </row>
    <row r="6097" spans="1:2" ht="18" customHeight="1">
      <c r="A6097" s="67"/>
      <c r="B6097" s="71"/>
    </row>
    <row r="6098" spans="1:2" ht="18" customHeight="1">
      <c r="A6098" s="67"/>
      <c r="B6098" s="71"/>
    </row>
    <row r="6099" spans="1:2" ht="18" customHeight="1">
      <c r="A6099" s="67"/>
      <c r="B6099" s="71"/>
    </row>
    <row r="6100" spans="1:2" ht="18" customHeight="1">
      <c r="A6100" s="67"/>
      <c r="B6100" s="71"/>
    </row>
    <row r="6101" spans="1:2" ht="18" customHeight="1">
      <c r="A6101" s="67"/>
      <c r="B6101" s="71"/>
    </row>
    <row r="6102" spans="1:2" ht="18" customHeight="1">
      <c r="A6102" s="67"/>
      <c r="B6102" s="71"/>
    </row>
    <row r="6103" spans="1:2" ht="18" customHeight="1">
      <c r="A6103" s="67"/>
      <c r="B6103" s="71"/>
    </row>
    <row r="6104" spans="1:2" ht="18" customHeight="1">
      <c r="A6104" s="67"/>
      <c r="B6104" s="71"/>
    </row>
    <row r="6105" spans="1:2" ht="18" customHeight="1">
      <c r="A6105" s="67"/>
      <c r="B6105" s="71"/>
    </row>
    <row r="6106" spans="1:2" ht="18" customHeight="1">
      <c r="A6106" s="67"/>
      <c r="B6106" s="71"/>
    </row>
    <row r="6107" spans="1:2" ht="18" customHeight="1">
      <c r="A6107" s="67"/>
      <c r="B6107" s="71"/>
    </row>
    <row r="6108" spans="1:2" ht="18" customHeight="1">
      <c r="A6108" s="67"/>
      <c r="B6108" s="71"/>
    </row>
    <row r="6109" spans="1:2" ht="18" customHeight="1">
      <c r="A6109" s="67"/>
      <c r="B6109" s="71"/>
    </row>
    <row r="6110" spans="1:2" ht="18" customHeight="1">
      <c r="A6110" s="67"/>
      <c r="B6110" s="71"/>
    </row>
    <row r="6111" spans="1:2" ht="18" customHeight="1">
      <c r="A6111" s="67"/>
      <c r="B6111" s="71"/>
    </row>
    <row r="6112" spans="1:2" ht="18" customHeight="1">
      <c r="A6112" s="67"/>
      <c r="B6112" s="71"/>
    </row>
    <row r="6113" spans="1:2" ht="18" customHeight="1">
      <c r="A6113" s="67"/>
      <c r="B6113" s="71"/>
    </row>
    <row r="6114" spans="1:2" ht="18" customHeight="1">
      <c r="A6114" s="67"/>
      <c r="B6114" s="71"/>
    </row>
    <row r="6115" spans="1:2" ht="18" customHeight="1">
      <c r="A6115" s="67"/>
      <c r="B6115" s="71"/>
    </row>
    <row r="6116" spans="1:2" ht="18" customHeight="1">
      <c r="A6116" s="67"/>
      <c r="B6116" s="71"/>
    </row>
    <row r="6117" spans="1:2" ht="18" customHeight="1">
      <c r="A6117" s="67"/>
      <c r="B6117" s="71"/>
    </row>
    <row r="6118" spans="1:2" ht="18" customHeight="1">
      <c r="A6118" s="67"/>
      <c r="B6118" s="71"/>
    </row>
    <row r="6119" spans="1:2" ht="18" customHeight="1">
      <c r="A6119" s="67"/>
      <c r="B6119" s="71"/>
    </row>
    <row r="6120" spans="1:2" ht="18" customHeight="1">
      <c r="A6120" s="67"/>
      <c r="B6120" s="71"/>
    </row>
    <row r="6121" spans="1:2" ht="18" customHeight="1">
      <c r="A6121" s="67"/>
      <c r="B6121" s="71"/>
    </row>
    <row r="6122" spans="1:2" ht="18" customHeight="1">
      <c r="A6122" s="67"/>
      <c r="B6122" s="71"/>
    </row>
    <row r="6123" spans="1:2" ht="18" customHeight="1">
      <c r="A6123" s="67"/>
      <c r="B6123" s="71"/>
    </row>
    <row r="6124" spans="1:2" ht="18" customHeight="1">
      <c r="A6124" s="67"/>
      <c r="B6124" s="71"/>
    </row>
    <row r="6125" spans="1:2" ht="18" customHeight="1">
      <c r="A6125" s="67"/>
      <c r="B6125" s="71"/>
    </row>
    <row r="6126" spans="1:2" ht="18" customHeight="1">
      <c r="A6126" s="67"/>
      <c r="B6126" s="71"/>
    </row>
    <row r="6127" spans="1:2" ht="18" customHeight="1">
      <c r="A6127" s="67"/>
      <c r="B6127" s="71"/>
    </row>
    <row r="6128" spans="1:2" ht="18" customHeight="1">
      <c r="A6128" s="67"/>
      <c r="B6128" s="71"/>
    </row>
    <row r="6129" spans="1:2" ht="18" customHeight="1">
      <c r="A6129" s="67"/>
      <c r="B6129" s="71"/>
    </row>
    <row r="6130" spans="1:2" ht="18" customHeight="1">
      <c r="A6130" s="67"/>
      <c r="B6130" s="71"/>
    </row>
    <row r="6131" spans="1:2" ht="18" customHeight="1">
      <c r="A6131" s="67"/>
      <c r="B6131" s="71"/>
    </row>
    <row r="6132" spans="1:2" ht="18" customHeight="1">
      <c r="A6132" s="67"/>
      <c r="B6132" s="71"/>
    </row>
    <row r="6133" spans="1:2" ht="18" customHeight="1">
      <c r="A6133" s="67"/>
      <c r="B6133" s="71"/>
    </row>
    <row r="6134" spans="1:2" ht="18" customHeight="1">
      <c r="A6134" s="67"/>
      <c r="B6134" s="71"/>
    </row>
    <row r="6135" spans="1:2" ht="18" customHeight="1">
      <c r="A6135" s="67"/>
      <c r="B6135" s="71"/>
    </row>
    <row r="6136" spans="1:2" ht="18" customHeight="1">
      <c r="A6136" s="67"/>
      <c r="B6136" s="71"/>
    </row>
    <row r="6137" spans="1:2" ht="18" customHeight="1">
      <c r="A6137" s="67"/>
      <c r="B6137" s="71"/>
    </row>
    <row r="6138" spans="1:2" ht="18" customHeight="1">
      <c r="A6138" s="67"/>
      <c r="B6138" s="71"/>
    </row>
    <row r="6139" spans="1:2" ht="18" customHeight="1">
      <c r="A6139" s="67"/>
      <c r="B6139" s="71"/>
    </row>
    <row r="6140" spans="1:2" ht="18" customHeight="1">
      <c r="A6140" s="67"/>
      <c r="B6140" s="71"/>
    </row>
    <row r="6141" spans="1:2" ht="18" customHeight="1">
      <c r="A6141" s="67"/>
      <c r="B6141" s="71"/>
    </row>
    <row r="6142" spans="1:2" ht="18" customHeight="1">
      <c r="A6142" s="67"/>
      <c r="B6142" s="71"/>
    </row>
    <row r="6143" spans="1:2" ht="18" customHeight="1">
      <c r="A6143" s="67"/>
      <c r="B6143" s="71"/>
    </row>
    <row r="6144" spans="1:2" ht="18" customHeight="1">
      <c r="A6144" s="67"/>
      <c r="B6144" s="71"/>
    </row>
    <row r="6145" spans="1:2" ht="18" customHeight="1">
      <c r="A6145" s="67"/>
      <c r="B6145" s="71"/>
    </row>
    <row r="6146" spans="1:2" ht="18" customHeight="1">
      <c r="A6146" s="67"/>
      <c r="B6146" s="71"/>
    </row>
    <row r="6147" spans="1:2" ht="18" customHeight="1">
      <c r="A6147" s="67"/>
      <c r="B6147" s="71"/>
    </row>
    <row r="6148" spans="1:2" ht="18" customHeight="1">
      <c r="A6148" s="67"/>
      <c r="B6148" s="71"/>
    </row>
    <row r="6149" spans="1:2" ht="18" customHeight="1">
      <c r="A6149" s="67"/>
      <c r="B6149" s="71"/>
    </row>
    <row r="6150" spans="1:2" ht="18" customHeight="1">
      <c r="A6150" s="67"/>
      <c r="B6150" s="71"/>
    </row>
    <row r="6151" spans="1:2" ht="18" customHeight="1">
      <c r="A6151" s="67"/>
      <c r="B6151" s="71"/>
    </row>
    <row r="6152" spans="1:2" ht="18" customHeight="1">
      <c r="A6152" s="67"/>
      <c r="B6152" s="71"/>
    </row>
    <row r="6153" spans="1:2" ht="18" customHeight="1">
      <c r="A6153" s="67"/>
      <c r="B6153" s="71"/>
    </row>
    <row r="6154" spans="1:2" ht="18" customHeight="1">
      <c r="A6154" s="67"/>
      <c r="B6154" s="71"/>
    </row>
    <row r="6155" spans="1:2" ht="18" customHeight="1">
      <c r="A6155" s="67"/>
      <c r="B6155" s="71"/>
    </row>
    <row r="6156" spans="1:2" ht="18" customHeight="1">
      <c r="A6156" s="67"/>
      <c r="B6156" s="71"/>
    </row>
    <row r="6157" spans="1:2" ht="18" customHeight="1">
      <c r="A6157" s="67"/>
      <c r="B6157" s="71"/>
    </row>
    <row r="6158" spans="1:2" ht="18" customHeight="1">
      <c r="A6158" s="67"/>
      <c r="B6158" s="71"/>
    </row>
    <row r="6159" spans="1:2" ht="18" customHeight="1">
      <c r="A6159" s="67"/>
      <c r="B6159" s="71"/>
    </row>
    <row r="6160" spans="1:2" ht="18" customHeight="1">
      <c r="A6160" s="67"/>
      <c r="B6160" s="71"/>
    </row>
    <row r="6161" spans="1:2" ht="18" customHeight="1">
      <c r="A6161" s="67"/>
      <c r="B6161" s="71"/>
    </row>
    <row r="6162" spans="1:2" ht="18" customHeight="1">
      <c r="A6162" s="67"/>
      <c r="B6162" s="71"/>
    </row>
    <row r="6163" spans="1:2" ht="18" customHeight="1">
      <c r="A6163" s="67"/>
      <c r="B6163" s="71"/>
    </row>
    <row r="6164" spans="1:2" ht="18" customHeight="1">
      <c r="A6164" s="67"/>
      <c r="B6164" s="71"/>
    </row>
    <row r="6165" spans="1:2" ht="18" customHeight="1">
      <c r="A6165" s="67"/>
      <c r="B6165" s="71"/>
    </row>
    <row r="6166" spans="1:2" ht="18" customHeight="1">
      <c r="A6166" s="67"/>
      <c r="B6166" s="71"/>
    </row>
    <row r="6167" spans="1:2" ht="18" customHeight="1">
      <c r="A6167" s="67"/>
      <c r="B6167" s="71"/>
    </row>
    <row r="6168" spans="1:2" ht="18" customHeight="1">
      <c r="A6168" s="67"/>
      <c r="B6168" s="71"/>
    </row>
    <row r="6169" spans="1:2" ht="18" customHeight="1">
      <c r="A6169" s="67"/>
      <c r="B6169" s="71"/>
    </row>
    <row r="6170" spans="1:2" ht="18" customHeight="1">
      <c r="A6170" s="67"/>
      <c r="B6170" s="71"/>
    </row>
    <row r="6171" spans="1:2" ht="18" customHeight="1">
      <c r="A6171" s="67"/>
      <c r="B6171" s="71"/>
    </row>
    <row r="6172" spans="1:2" ht="18" customHeight="1">
      <c r="A6172" s="67"/>
      <c r="B6172" s="71"/>
    </row>
    <row r="6173" spans="1:2" ht="18" customHeight="1">
      <c r="A6173" s="67"/>
      <c r="B6173" s="71"/>
    </row>
    <row r="6174" spans="1:2" ht="18" customHeight="1">
      <c r="A6174" s="67"/>
      <c r="B6174" s="71"/>
    </row>
    <row r="6175" spans="1:2" ht="18" customHeight="1">
      <c r="A6175" s="67"/>
      <c r="B6175" s="71"/>
    </row>
    <row r="6176" spans="1:2" ht="18" customHeight="1">
      <c r="A6176" s="67"/>
      <c r="B6176" s="71"/>
    </row>
    <row r="6177" spans="1:2" ht="18" customHeight="1">
      <c r="A6177" s="67"/>
      <c r="B6177" s="71"/>
    </row>
    <row r="6178" spans="1:2" ht="18" customHeight="1">
      <c r="A6178" s="67"/>
      <c r="B6178" s="71"/>
    </row>
    <row r="6179" spans="1:2" ht="18" customHeight="1">
      <c r="A6179" s="67"/>
      <c r="B6179" s="71"/>
    </row>
    <row r="6180" spans="1:2" ht="18" customHeight="1">
      <c r="A6180" s="67"/>
      <c r="B6180" s="71"/>
    </row>
    <row r="6181" spans="1:2" ht="18" customHeight="1">
      <c r="A6181" s="67"/>
      <c r="B6181" s="71"/>
    </row>
    <row r="6182" spans="1:2" ht="18" customHeight="1">
      <c r="A6182" s="67"/>
      <c r="B6182" s="71"/>
    </row>
    <row r="6183" spans="1:2" ht="18" customHeight="1">
      <c r="A6183" s="67"/>
      <c r="B6183" s="71"/>
    </row>
    <row r="6184" spans="1:2" ht="18" customHeight="1">
      <c r="A6184" s="67"/>
      <c r="B6184" s="71"/>
    </row>
    <row r="6185" spans="1:2" ht="18" customHeight="1">
      <c r="A6185" s="67"/>
      <c r="B6185" s="71"/>
    </row>
    <row r="6186" spans="1:2" ht="18" customHeight="1">
      <c r="A6186" s="67"/>
      <c r="B6186" s="71"/>
    </row>
    <row r="6187" spans="1:2" ht="18" customHeight="1">
      <c r="A6187" s="67"/>
      <c r="B6187" s="71"/>
    </row>
    <row r="6188" spans="1:2" ht="18" customHeight="1">
      <c r="A6188" s="67"/>
      <c r="B6188" s="71"/>
    </row>
    <row r="6189" spans="1:2" ht="18" customHeight="1">
      <c r="A6189" s="67"/>
      <c r="B6189" s="71"/>
    </row>
    <row r="6190" spans="1:2" ht="18" customHeight="1">
      <c r="A6190" s="67"/>
      <c r="B6190" s="71"/>
    </row>
    <row r="6191" spans="1:2" ht="18" customHeight="1">
      <c r="A6191" s="67"/>
      <c r="B6191" s="71"/>
    </row>
    <row r="6192" spans="1:2" ht="18" customHeight="1">
      <c r="A6192" s="67"/>
      <c r="B6192" s="71"/>
    </row>
    <row r="6193" spans="1:2" ht="18" customHeight="1">
      <c r="A6193" s="67"/>
      <c r="B6193" s="71"/>
    </row>
    <row r="6194" spans="1:2" ht="18" customHeight="1">
      <c r="A6194" s="67"/>
      <c r="B6194" s="71"/>
    </row>
    <row r="6195" spans="1:2" ht="18" customHeight="1">
      <c r="A6195" s="67"/>
      <c r="B6195" s="71"/>
    </row>
    <row r="6196" spans="1:2" ht="18" customHeight="1">
      <c r="A6196" s="67"/>
      <c r="B6196" s="71"/>
    </row>
    <row r="6197" spans="1:2" ht="18" customHeight="1">
      <c r="A6197" s="67"/>
      <c r="B6197" s="71"/>
    </row>
    <row r="6198" spans="1:2" ht="18" customHeight="1">
      <c r="A6198" s="67"/>
      <c r="B6198" s="71"/>
    </row>
    <row r="6199" spans="1:2" ht="18" customHeight="1">
      <c r="A6199" s="67"/>
      <c r="B6199" s="71"/>
    </row>
    <row r="6200" spans="1:2" ht="18" customHeight="1">
      <c r="A6200" s="67"/>
      <c r="B6200" s="71"/>
    </row>
    <row r="6201" spans="1:2" ht="18" customHeight="1">
      <c r="A6201" s="67"/>
      <c r="B6201" s="71"/>
    </row>
    <row r="6202" spans="1:2" ht="18" customHeight="1">
      <c r="A6202" s="67"/>
      <c r="B6202" s="71"/>
    </row>
    <row r="6203" spans="1:2" ht="18" customHeight="1">
      <c r="A6203" s="67"/>
      <c r="B6203" s="71"/>
    </row>
    <row r="6204" spans="1:2" ht="18" customHeight="1">
      <c r="A6204" s="67"/>
      <c r="B6204" s="71"/>
    </row>
    <row r="6205" spans="1:2" ht="18" customHeight="1">
      <c r="A6205" s="67"/>
      <c r="B6205" s="71"/>
    </row>
    <row r="6206" spans="1:2" ht="18" customHeight="1">
      <c r="A6206" s="67"/>
      <c r="B6206" s="71"/>
    </row>
    <row r="6207" spans="1:2" ht="18" customHeight="1">
      <c r="A6207" s="67"/>
      <c r="B6207" s="71"/>
    </row>
    <row r="6208" spans="1:2" ht="18" customHeight="1">
      <c r="A6208" s="67"/>
      <c r="B6208" s="71"/>
    </row>
    <row r="6209" spans="1:2" ht="18" customHeight="1">
      <c r="A6209" s="67"/>
      <c r="B6209" s="71"/>
    </row>
    <row r="6210" spans="1:2" ht="18" customHeight="1">
      <c r="A6210" s="67"/>
      <c r="B6210" s="71"/>
    </row>
    <row r="6211" spans="1:2" ht="18" customHeight="1">
      <c r="A6211" s="67"/>
      <c r="B6211" s="71"/>
    </row>
    <row r="6212" spans="1:2" ht="18" customHeight="1">
      <c r="A6212" s="67"/>
      <c r="B6212" s="71"/>
    </row>
    <row r="6213" spans="1:2" ht="18" customHeight="1">
      <c r="A6213" s="67"/>
      <c r="B6213" s="71"/>
    </row>
    <row r="6214" spans="1:2" ht="18" customHeight="1">
      <c r="A6214" s="67"/>
      <c r="B6214" s="71"/>
    </row>
    <row r="6215" spans="1:2" ht="18" customHeight="1">
      <c r="A6215" s="67"/>
      <c r="B6215" s="71"/>
    </row>
    <row r="6216" spans="1:2" ht="18" customHeight="1">
      <c r="A6216" s="67"/>
      <c r="B6216" s="71"/>
    </row>
    <row r="6217" spans="1:2" ht="18" customHeight="1">
      <c r="A6217" s="67"/>
      <c r="B6217" s="71"/>
    </row>
    <row r="6218" spans="1:2" ht="18" customHeight="1">
      <c r="A6218" s="67"/>
      <c r="B6218" s="71"/>
    </row>
    <row r="6219" spans="1:2" ht="18" customHeight="1">
      <c r="A6219" s="67"/>
      <c r="B6219" s="71"/>
    </row>
    <row r="6220" spans="1:2" ht="18" customHeight="1">
      <c r="A6220" s="67"/>
      <c r="B6220" s="71"/>
    </row>
    <row r="6221" spans="1:2" ht="18" customHeight="1">
      <c r="A6221" s="67"/>
      <c r="B6221" s="71"/>
    </row>
    <row r="6222" spans="1:2" ht="18" customHeight="1">
      <c r="A6222" s="67"/>
      <c r="B6222" s="71"/>
    </row>
    <row r="6223" spans="1:2" ht="18" customHeight="1">
      <c r="A6223" s="67"/>
      <c r="B6223" s="71"/>
    </row>
    <row r="6224" spans="1:2" ht="18" customHeight="1">
      <c r="A6224" s="67"/>
      <c r="B6224" s="71"/>
    </row>
    <row r="6225" spans="1:2" ht="18" customHeight="1">
      <c r="A6225" s="67"/>
      <c r="B6225" s="71"/>
    </row>
    <row r="6226" spans="1:2" ht="18" customHeight="1">
      <c r="A6226" s="67"/>
      <c r="B6226" s="71"/>
    </row>
    <row r="6227" spans="1:2" ht="18" customHeight="1">
      <c r="A6227" s="67"/>
      <c r="B6227" s="71"/>
    </row>
    <row r="6228" spans="1:2" ht="18" customHeight="1">
      <c r="A6228" s="67"/>
      <c r="B6228" s="71"/>
    </row>
    <row r="6229" spans="1:2" ht="18" customHeight="1">
      <c r="A6229" s="67"/>
      <c r="B6229" s="71"/>
    </row>
    <row r="6230" spans="1:2" ht="18" customHeight="1">
      <c r="A6230" s="67"/>
      <c r="B6230" s="71"/>
    </row>
    <row r="6231" spans="1:2" ht="18" customHeight="1">
      <c r="A6231" s="67"/>
      <c r="B6231" s="71"/>
    </row>
    <row r="6232" spans="1:2" ht="18" customHeight="1">
      <c r="A6232" s="67"/>
      <c r="B6232" s="71"/>
    </row>
    <row r="6233" spans="1:2" ht="18" customHeight="1">
      <c r="A6233" s="67"/>
      <c r="B6233" s="71"/>
    </row>
    <row r="6234" spans="1:2" ht="18" customHeight="1">
      <c r="A6234" s="67"/>
      <c r="B6234" s="71"/>
    </row>
    <row r="6235" spans="1:2" ht="18" customHeight="1">
      <c r="A6235" s="67"/>
      <c r="B6235" s="71"/>
    </row>
    <row r="6236" spans="1:2" ht="18" customHeight="1">
      <c r="A6236" s="67"/>
      <c r="B6236" s="71"/>
    </row>
    <row r="6237" spans="1:2" ht="18" customHeight="1">
      <c r="A6237" s="67"/>
      <c r="B6237" s="71"/>
    </row>
    <row r="6238" spans="1:2" ht="18" customHeight="1">
      <c r="A6238" s="67"/>
      <c r="B6238" s="71"/>
    </row>
    <row r="6239" spans="1:2" ht="18" customHeight="1">
      <c r="A6239" s="67"/>
      <c r="B6239" s="71"/>
    </row>
    <row r="6240" spans="1:2" ht="18" customHeight="1">
      <c r="A6240" s="67"/>
      <c r="B6240" s="71"/>
    </row>
    <row r="6241" spans="1:2" ht="18" customHeight="1">
      <c r="A6241" s="67"/>
      <c r="B6241" s="71"/>
    </row>
    <row r="6242" spans="1:2" ht="18" customHeight="1">
      <c r="A6242" s="67"/>
      <c r="B6242" s="71"/>
    </row>
    <row r="6243" spans="1:2" ht="18" customHeight="1">
      <c r="A6243" s="67"/>
      <c r="B6243" s="71"/>
    </row>
    <row r="6244" spans="1:2" ht="18" customHeight="1">
      <c r="A6244" s="67"/>
      <c r="B6244" s="71"/>
    </row>
    <row r="6245" spans="1:2" ht="18" customHeight="1">
      <c r="A6245" s="67"/>
      <c r="B6245" s="71"/>
    </row>
    <row r="6246" spans="1:2" ht="18" customHeight="1">
      <c r="A6246" s="67"/>
      <c r="B6246" s="71"/>
    </row>
    <row r="6247" spans="1:2" ht="18" customHeight="1">
      <c r="A6247" s="67"/>
      <c r="B6247" s="71"/>
    </row>
    <row r="6248" spans="1:2" ht="18" customHeight="1">
      <c r="A6248" s="67"/>
      <c r="B6248" s="71"/>
    </row>
    <row r="6249" spans="1:2" ht="18" customHeight="1">
      <c r="A6249" s="67"/>
    </row>
    <row r="6250" spans="1:2" ht="18" customHeight="1">
      <c r="A6250" s="67"/>
    </row>
    <row r="6251" spans="1:2" ht="18" customHeight="1">
      <c r="A6251" s="67"/>
    </row>
    <row r="6252" spans="1:2" ht="18" customHeight="1">
      <c r="A6252" s="67"/>
    </row>
  </sheetData>
  <mergeCells count="1">
    <mergeCell ref="A2:B2"/>
  </mergeCells>
  <phoneticPr fontId="68" type="noConversion"/>
  <pageMargins left="0.75" right="0.75" top="1" bottom="1" header="0.5" footer="0.5"/>
  <pageSetup paperSize="9" orientation="portrait" r:id="rId1"/>
</worksheet>
</file>

<file path=xl/worksheets/sheet36.xml><?xml version="1.0" encoding="utf-8"?>
<worksheet xmlns="http://schemas.openxmlformats.org/spreadsheetml/2006/main" xmlns:r="http://schemas.openxmlformats.org/officeDocument/2006/relationships">
  <dimension ref="A1:D6252"/>
  <sheetViews>
    <sheetView zoomScaleSheetLayoutView="100" workbookViewId="0">
      <selection activeCell="B19" sqref="B19"/>
    </sheetView>
  </sheetViews>
  <sheetFormatPr defaultColWidth="18.625" defaultRowHeight="18" customHeight="1"/>
  <cols>
    <col min="1" max="1" width="36.25" style="34" customWidth="1"/>
    <col min="2" max="2" width="43.5" style="69" customWidth="1"/>
    <col min="3" max="3" width="18.625" style="34" customWidth="1"/>
    <col min="4" max="16384" width="18.625" style="34"/>
  </cols>
  <sheetData>
    <row r="1" spans="1:2" s="67" customFormat="1" ht="18" customHeight="1">
      <c r="A1" s="70"/>
      <c r="B1" s="71"/>
    </row>
    <row r="2" spans="1:2" ht="42.75" customHeight="1">
      <c r="A2" s="627" t="s">
        <v>2708</v>
      </c>
      <c r="B2" s="628"/>
    </row>
    <row r="3" spans="1:2" ht="24.95" customHeight="1">
      <c r="A3" s="72"/>
      <c r="B3" s="73" t="s">
        <v>1689</v>
      </c>
    </row>
    <row r="4" spans="1:2" s="68" customFormat="1" ht="24.95" customHeight="1">
      <c r="A4" s="74" t="s">
        <v>1739</v>
      </c>
      <c r="B4" s="74" t="s">
        <v>1742</v>
      </c>
    </row>
    <row r="5" spans="1:2" ht="24.95" customHeight="1">
      <c r="A5" s="75" t="s">
        <v>1692</v>
      </c>
      <c r="B5" s="76">
        <v>53599959420.540001</v>
      </c>
    </row>
    <row r="6" spans="1:2" ht="24.95" customHeight="1">
      <c r="A6" s="77" t="s">
        <v>1693</v>
      </c>
      <c r="B6" s="76">
        <v>41816554.530000001</v>
      </c>
    </row>
    <row r="7" spans="1:2" ht="24.95" customHeight="1">
      <c r="A7" s="77" t="s">
        <v>1694</v>
      </c>
      <c r="B7" s="76">
        <v>8851785499.5</v>
      </c>
    </row>
    <row r="8" spans="1:2" ht="24.95" customHeight="1">
      <c r="A8" s="77" t="s">
        <v>1695</v>
      </c>
      <c r="B8" s="76">
        <v>22352958841.880001</v>
      </c>
    </row>
    <row r="9" spans="1:2" ht="24.95" customHeight="1">
      <c r="A9" s="77" t="s">
        <v>1696</v>
      </c>
      <c r="B9" s="76">
        <v>3525443908.54</v>
      </c>
    </row>
    <row r="10" spans="1:2" ht="24.95" customHeight="1">
      <c r="A10" s="77" t="s">
        <v>1697</v>
      </c>
      <c r="B10" s="76">
        <v>2956947913.5799999</v>
      </c>
    </row>
    <row r="11" spans="1:2" ht="24.95" customHeight="1">
      <c r="A11" s="77" t="s">
        <v>1698</v>
      </c>
      <c r="B11" s="76">
        <v>4250253517.1399999</v>
      </c>
    </row>
    <row r="12" spans="1:2" ht="24.95" customHeight="1">
      <c r="A12" s="77" t="s">
        <v>1699</v>
      </c>
      <c r="B12" s="76">
        <v>3167578483.96</v>
      </c>
    </row>
    <row r="13" spans="1:2" ht="24.95" customHeight="1">
      <c r="A13" s="74" t="s">
        <v>1741</v>
      </c>
      <c r="B13" s="78">
        <f>SUM(B5:B12)</f>
        <v>98746744139.669998</v>
      </c>
    </row>
    <row r="14" spans="1:2" s="67" customFormat="1" ht="18" customHeight="1">
      <c r="B14" s="71"/>
    </row>
    <row r="15" spans="1:2" s="67" customFormat="1" ht="18" customHeight="1">
      <c r="B15" s="71"/>
    </row>
    <row r="16" spans="1:2" s="67" customFormat="1" ht="18" customHeight="1">
      <c r="B16" s="71"/>
    </row>
    <row r="17" spans="2:2" s="67" customFormat="1" ht="18" customHeight="1">
      <c r="B17" s="71"/>
    </row>
    <row r="18" spans="2:2" s="67" customFormat="1" ht="18" customHeight="1">
      <c r="B18" s="71"/>
    </row>
    <row r="19" spans="2:2" s="67" customFormat="1" ht="18" customHeight="1">
      <c r="B19" s="71"/>
    </row>
    <row r="20" spans="2:2" s="67" customFormat="1" ht="18" customHeight="1">
      <c r="B20" s="71"/>
    </row>
    <row r="21" spans="2:2" s="67" customFormat="1" ht="18" customHeight="1">
      <c r="B21" s="71"/>
    </row>
    <row r="22" spans="2:2" s="67" customFormat="1" ht="18" customHeight="1">
      <c r="B22" s="71"/>
    </row>
    <row r="23" spans="2:2" s="67" customFormat="1" ht="18" customHeight="1">
      <c r="B23" s="71"/>
    </row>
    <row r="24" spans="2:2" s="67" customFormat="1" ht="18" customHeight="1">
      <c r="B24" s="71"/>
    </row>
    <row r="25" spans="2:2" s="67" customFormat="1" ht="18" customHeight="1">
      <c r="B25" s="71"/>
    </row>
    <row r="26" spans="2:2" s="67" customFormat="1" ht="18" customHeight="1">
      <c r="B26" s="71"/>
    </row>
    <row r="27" spans="2:2" s="67" customFormat="1" ht="18" customHeight="1">
      <c r="B27" s="71"/>
    </row>
    <row r="28" spans="2:2" s="67" customFormat="1" ht="18" customHeight="1">
      <c r="B28" s="71"/>
    </row>
    <row r="29" spans="2:2" s="67" customFormat="1" ht="18" customHeight="1">
      <c r="B29" s="71"/>
    </row>
    <row r="30" spans="2:2" s="67" customFormat="1" ht="18" customHeight="1">
      <c r="B30" s="71"/>
    </row>
    <row r="31" spans="2:2" s="67" customFormat="1" ht="18" customHeight="1">
      <c r="B31" s="71"/>
    </row>
    <row r="32" spans="2:2" s="67" customFormat="1" ht="18" customHeight="1">
      <c r="B32" s="71"/>
    </row>
    <row r="33" spans="2:2" s="67" customFormat="1" ht="18" customHeight="1">
      <c r="B33" s="71"/>
    </row>
    <row r="34" spans="2:2" s="67" customFormat="1" ht="18" customHeight="1">
      <c r="B34" s="71"/>
    </row>
    <row r="35" spans="2:2" s="67" customFormat="1" ht="18" customHeight="1">
      <c r="B35" s="71"/>
    </row>
    <row r="36" spans="2:2" s="67" customFormat="1" ht="18" customHeight="1">
      <c r="B36" s="71"/>
    </row>
    <row r="37" spans="2:2" s="67" customFormat="1" ht="18" customHeight="1">
      <c r="B37" s="71"/>
    </row>
    <row r="38" spans="2:2" s="67" customFormat="1" ht="18" customHeight="1">
      <c r="B38" s="71"/>
    </row>
    <row r="39" spans="2:2" s="67" customFormat="1" ht="18" customHeight="1">
      <c r="B39" s="71"/>
    </row>
    <row r="40" spans="2:2" s="67" customFormat="1" ht="18" customHeight="1">
      <c r="B40" s="71"/>
    </row>
    <row r="41" spans="2:2" s="67" customFormat="1" ht="18" customHeight="1">
      <c r="B41" s="71"/>
    </row>
    <row r="42" spans="2:2" s="67" customFormat="1" ht="18" customHeight="1">
      <c r="B42" s="71"/>
    </row>
    <row r="43" spans="2:2" s="67" customFormat="1" ht="18" customHeight="1">
      <c r="B43" s="71"/>
    </row>
    <row r="44" spans="2:2" s="67" customFormat="1" ht="18" customHeight="1">
      <c r="B44" s="71"/>
    </row>
    <row r="45" spans="2:2" s="67" customFormat="1" ht="18" customHeight="1">
      <c r="B45" s="71"/>
    </row>
    <row r="46" spans="2:2" s="67" customFormat="1" ht="18" customHeight="1">
      <c r="B46" s="71"/>
    </row>
    <row r="47" spans="2:2" s="67" customFormat="1" ht="18" customHeight="1">
      <c r="B47" s="71"/>
    </row>
    <row r="48" spans="2:2" s="67" customFormat="1" ht="18" customHeight="1">
      <c r="B48" s="71"/>
    </row>
    <row r="49" spans="2:2" s="67" customFormat="1" ht="18" customHeight="1">
      <c r="B49" s="71"/>
    </row>
    <row r="50" spans="2:2" s="67" customFormat="1" ht="18" customHeight="1">
      <c r="B50" s="71"/>
    </row>
    <row r="51" spans="2:2" s="67" customFormat="1" ht="18" customHeight="1">
      <c r="B51" s="71"/>
    </row>
    <row r="52" spans="2:2" s="67" customFormat="1" ht="18" customHeight="1">
      <c r="B52" s="71"/>
    </row>
    <row r="53" spans="2:2" s="67" customFormat="1" ht="18" customHeight="1">
      <c r="B53" s="71"/>
    </row>
    <row r="54" spans="2:2" s="67" customFormat="1" ht="18" customHeight="1">
      <c r="B54" s="71"/>
    </row>
    <row r="55" spans="2:2" s="67" customFormat="1" ht="18" customHeight="1">
      <c r="B55" s="71"/>
    </row>
    <row r="56" spans="2:2" s="67" customFormat="1" ht="18" customHeight="1">
      <c r="B56" s="71"/>
    </row>
    <row r="57" spans="2:2" s="67" customFormat="1" ht="18" customHeight="1">
      <c r="B57" s="71"/>
    </row>
    <row r="58" spans="2:2" s="67" customFormat="1" ht="18" customHeight="1">
      <c r="B58" s="71"/>
    </row>
    <row r="59" spans="2:2" s="67" customFormat="1" ht="18" customHeight="1">
      <c r="B59" s="71"/>
    </row>
    <row r="60" spans="2:2" s="67" customFormat="1" ht="18" customHeight="1">
      <c r="B60" s="71"/>
    </row>
    <row r="61" spans="2:2" s="67" customFormat="1" ht="18" customHeight="1">
      <c r="B61" s="71"/>
    </row>
    <row r="62" spans="2:2" s="67" customFormat="1" ht="18" customHeight="1">
      <c r="B62" s="71"/>
    </row>
    <row r="63" spans="2:2" s="67" customFormat="1" ht="18" customHeight="1">
      <c r="B63" s="71"/>
    </row>
    <row r="64" spans="2:2" s="67" customFormat="1" ht="18" customHeight="1">
      <c r="B64" s="71"/>
    </row>
    <row r="65" spans="2:2" s="67" customFormat="1" ht="18" customHeight="1">
      <c r="B65" s="71"/>
    </row>
    <row r="66" spans="2:2" s="67" customFormat="1" ht="18" customHeight="1">
      <c r="B66" s="71"/>
    </row>
    <row r="67" spans="2:2" s="67" customFormat="1" ht="18" customHeight="1">
      <c r="B67" s="71"/>
    </row>
    <row r="68" spans="2:2" s="67" customFormat="1" ht="18" customHeight="1">
      <c r="B68" s="71"/>
    </row>
    <row r="69" spans="2:2" s="67" customFormat="1" ht="18" customHeight="1">
      <c r="B69" s="71"/>
    </row>
    <row r="70" spans="2:2" s="67" customFormat="1" ht="18" customHeight="1">
      <c r="B70" s="71"/>
    </row>
    <row r="71" spans="2:2" s="67" customFormat="1" ht="18" customHeight="1">
      <c r="B71" s="71"/>
    </row>
    <row r="72" spans="2:2" s="67" customFormat="1" ht="18" customHeight="1">
      <c r="B72" s="71"/>
    </row>
    <row r="73" spans="2:2" s="67" customFormat="1" ht="18" customHeight="1">
      <c r="B73" s="71"/>
    </row>
    <row r="74" spans="2:2" s="67" customFormat="1" ht="18" customHeight="1">
      <c r="B74" s="71"/>
    </row>
    <row r="75" spans="2:2" s="67" customFormat="1" ht="18" customHeight="1">
      <c r="B75" s="71"/>
    </row>
    <row r="76" spans="2:2" s="67" customFormat="1" ht="18" customHeight="1">
      <c r="B76" s="71"/>
    </row>
    <row r="77" spans="2:2" s="67" customFormat="1" ht="18" customHeight="1">
      <c r="B77" s="71"/>
    </row>
    <row r="78" spans="2:2" s="67" customFormat="1" ht="18" customHeight="1">
      <c r="B78" s="71"/>
    </row>
    <row r="79" spans="2:2" s="67" customFormat="1" ht="18" customHeight="1">
      <c r="B79" s="71"/>
    </row>
    <row r="80" spans="2:2" s="67" customFormat="1" ht="18" customHeight="1">
      <c r="B80" s="71"/>
    </row>
    <row r="81" spans="2:2" s="67" customFormat="1" ht="18" customHeight="1">
      <c r="B81" s="71"/>
    </row>
    <row r="82" spans="2:2" s="67" customFormat="1" ht="18" customHeight="1">
      <c r="B82" s="71"/>
    </row>
    <row r="83" spans="2:2" s="67" customFormat="1" ht="18" customHeight="1">
      <c r="B83" s="71"/>
    </row>
    <row r="84" spans="2:2" s="67" customFormat="1" ht="18" customHeight="1">
      <c r="B84" s="71"/>
    </row>
    <row r="85" spans="2:2" s="67" customFormat="1" ht="18" customHeight="1">
      <c r="B85" s="71"/>
    </row>
    <row r="86" spans="2:2" s="67" customFormat="1" ht="18" customHeight="1">
      <c r="B86" s="71"/>
    </row>
    <row r="87" spans="2:2" s="67" customFormat="1" ht="18" customHeight="1">
      <c r="B87" s="71"/>
    </row>
    <row r="88" spans="2:2" s="67" customFormat="1" ht="18" customHeight="1">
      <c r="B88" s="71"/>
    </row>
    <row r="89" spans="2:2" s="67" customFormat="1" ht="18" customHeight="1">
      <c r="B89" s="71"/>
    </row>
    <row r="90" spans="2:2" s="67" customFormat="1" ht="18" customHeight="1">
      <c r="B90" s="71"/>
    </row>
    <row r="91" spans="2:2" s="67" customFormat="1" ht="18" customHeight="1">
      <c r="B91" s="71"/>
    </row>
    <row r="92" spans="2:2" s="67" customFormat="1" ht="18" customHeight="1">
      <c r="B92" s="71"/>
    </row>
    <row r="93" spans="2:2" s="67" customFormat="1" ht="18" customHeight="1">
      <c r="B93" s="71"/>
    </row>
    <row r="94" spans="2:2" s="67" customFormat="1" ht="18" customHeight="1">
      <c r="B94" s="71"/>
    </row>
    <row r="95" spans="2:2" s="67" customFormat="1" ht="18" customHeight="1">
      <c r="B95" s="71"/>
    </row>
    <row r="96" spans="2:2" s="67" customFormat="1" ht="18" customHeight="1">
      <c r="B96" s="71"/>
    </row>
    <row r="97" spans="2:2" s="67" customFormat="1" ht="18" customHeight="1">
      <c r="B97" s="71"/>
    </row>
    <row r="98" spans="2:2" s="67" customFormat="1" ht="18" customHeight="1">
      <c r="B98" s="71"/>
    </row>
    <row r="99" spans="2:2" s="67" customFormat="1" ht="18" customHeight="1">
      <c r="B99" s="71"/>
    </row>
    <row r="100" spans="2:2" s="67" customFormat="1" ht="18" customHeight="1">
      <c r="B100" s="71"/>
    </row>
    <row r="101" spans="2:2" s="67" customFormat="1" ht="18" customHeight="1">
      <c r="B101" s="71"/>
    </row>
    <row r="102" spans="2:2" s="67" customFormat="1" ht="18" customHeight="1">
      <c r="B102" s="71"/>
    </row>
    <row r="103" spans="2:2" s="67" customFormat="1" ht="18" customHeight="1">
      <c r="B103" s="71"/>
    </row>
    <row r="104" spans="2:2" s="67" customFormat="1" ht="18" customHeight="1">
      <c r="B104" s="71"/>
    </row>
    <row r="105" spans="2:2" s="67" customFormat="1" ht="18" customHeight="1">
      <c r="B105" s="71"/>
    </row>
    <row r="106" spans="2:2" s="67" customFormat="1" ht="18" customHeight="1">
      <c r="B106" s="71"/>
    </row>
    <row r="107" spans="2:2" s="67" customFormat="1" ht="18" customHeight="1">
      <c r="B107" s="71"/>
    </row>
    <row r="108" spans="2:2" s="67" customFormat="1" ht="18" customHeight="1">
      <c r="B108" s="71"/>
    </row>
    <row r="109" spans="2:2" s="67" customFormat="1" ht="18" customHeight="1">
      <c r="B109" s="71"/>
    </row>
    <row r="110" spans="2:2" s="67" customFormat="1" ht="18" customHeight="1">
      <c r="B110" s="71"/>
    </row>
    <row r="111" spans="2:2" s="67" customFormat="1" ht="18" customHeight="1">
      <c r="B111" s="71"/>
    </row>
    <row r="112" spans="2:2" s="67" customFormat="1" ht="18" customHeight="1">
      <c r="B112" s="71"/>
    </row>
    <row r="113" spans="2:2" s="67" customFormat="1" ht="18" customHeight="1">
      <c r="B113" s="71"/>
    </row>
    <row r="114" spans="2:2" s="67" customFormat="1" ht="18" customHeight="1">
      <c r="B114" s="71"/>
    </row>
    <row r="115" spans="2:2" s="67" customFormat="1" ht="18" customHeight="1">
      <c r="B115" s="71"/>
    </row>
    <row r="116" spans="2:2" s="67" customFormat="1" ht="18" customHeight="1">
      <c r="B116" s="71"/>
    </row>
    <row r="117" spans="2:2" s="67" customFormat="1" ht="18" customHeight="1">
      <c r="B117" s="71"/>
    </row>
    <row r="118" spans="2:2" s="67" customFormat="1" ht="18" customHeight="1">
      <c r="B118" s="71"/>
    </row>
    <row r="119" spans="2:2" s="67" customFormat="1" ht="18" customHeight="1">
      <c r="B119" s="71"/>
    </row>
    <row r="120" spans="2:2" s="67" customFormat="1" ht="18" customHeight="1">
      <c r="B120" s="71"/>
    </row>
    <row r="121" spans="2:2" s="67" customFormat="1" ht="18" customHeight="1">
      <c r="B121" s="71"/>
    </row>
    <row r="122" spans="2:2" s="67" customFormat="1" ht="18" customHeight="1">
      <c r="B122" s="71"/>
    </row>
    <row r="123" spans="2:2" s="67" customFormat="1" ht="18" customHeight="1">
      <c r="B123" s="71"/>
    </row>
    <row r="124" spans="2:2" s="67" customFormat="1" ht="18" customHeight="1">
      <c r="B124" s="71"/>
    </row>
    <row r="125" spans="2:2" s="67" customFormat="1" ht="18" customHeight="1">
      <c r="B125" s="71"/>
    </row>
    <row r="126" spans="2:2" s="67" customFormat="1" ht="18" customHeight="1">
      <c r="B126" s="71"/>
    </row>
    <row r="127" spans="2:2" s="67" customFormat="1" ht="18" customHeight="1">
      <c r="B127" s="71"/>
    </row>
    <row r="128" spans="2:2" s="67" customFormat="1" ht="18" customHeight="1">
      <c r="B128" s="71"/>
    </row>
    <row r="129" spans="2:2" s="67" customFormat="1" ht="18" customHeight="1">
      <c r="B129" s="71"/>
    </row>
    <row r="130" spans="2:2" s="67" customFormat="1" ht="18" customHeight="1">
      <c r="B130" s="71"/>
    </row>
    <row r="131" spans="2:2" s="67" customFormat="1" ht="18" customHeight="1">
      <c r="B131" s="71"/>
    </row>
    <row r="132" spans="2:2" s="67" customFormat="1" ht="18" customHeight="1">
      <c r="B132" s="71"/>
    </row>
    <row r="133" spans="2:2" s="67" customFormat="1" ht="18" customHeight="1">
      <c r="B133" s="71"/>
    </row>
    <row r="134" spans="2:2" s="67" customFormat="1" ht="18" customHeight="1">
      <c r="B134" s="71"/>
    </row>
    <row r="135" spans="2:2" s="67" customFormat="1" ht="18" customHeight="1">
      <c r="B135" s="71"/>
    </row>
    <row r="136" spans="2:2" s="67" customFormat="1" ht="18" customHeight="1">
      <c r="B136" s="71"/>
    </row>
    <row r="137" spans="2:2" s="67" customFormat="1" ht="18" customHeight="1">
      <c r="B137" s="71"/>
    </row>
    <row r="138" spans="2:2" s="67" customFormat="1" ht="18" customHeight="1">
      <c r="B138" s="71"/>
    </row>
    <row r="139" spans="2:2" s="67" customFormat="1" ht="18" customHeight="1">
      <c r="B139" s="71"/>
    </row>
    <row r="140" spans="2:2" s="67" customFormat="1" ht="18" customHeight="1">
      <c r="B140" s="71"/>
    </row>
    <row r="141" spans="2:2" s="67" customFormat="1" ht="18" customHeight="1">
      <c r="B141" s="71"/>
    </row>
    <row r="142" spans="2:2" s="67" customFormat="1" ht="18" customHeight="1">
      <c r="B142" s="71"/>
    </row>
    <row r="143" spans="2:2" s="67" customFormat="1" ht="18" customHeight="1">
      <c r="B143" s="71"/>
    </row>
    <row r="144" spans="2:2" s="67" customFormat="1" ht="18" customHeight="1">
      <c r="B144" s="71"/>
    </row>
    <row r="145" spans="2:2" s="67" customFormat="1" ht="18" customHeight="1">
      <c r="B145" s="71"/>
    </row>
    <row r="146" spans="2:2" s="67" customFormat="1" ht="18" customHeight="1">
      <c r="B146" s="71"/>
    </row>
    <row r="147" spans="2:2" s="67" customFormat="1" ht="18" customHeight="1">
      <c r="B147" s="71"/>
    </row>
    <row r="148" spans="2:2" s="67" customFormat="1" ht="18" customHeight="1">
      <c r="B148" s="71"/>
    </row>
    <row r="149" spans="2:2" s="67" customFormat="1" ht="18" customHeight="1">
      <c r="B149" s="71"/>
    </row>
    <row r="150" spans="2:2" s="67" customFormat="1" ht="18" customHeight="1">
      <c r="B150" s="71"/>
    </row>
    <row r="151" spans="2:2" s="67" customFormat="1" ht="18" customHeight="1">
      <c r="B151" s="71"/>
    </row>
    <row r="152" spans="2:2" s="67" customFormat="1" ht="18" customHeight="1">
      <c r="B152" s="71"/>
    </row>
    <row r="153" spans="2:2" s="67" customFormat="1" ht="18" customHeight="1">
      <c r="B153" s="71"/>
    </row>
    <row r="154" spans="2:2" s="67" customFormat="1" ht="18" customHeight="1">
      <c r="B154" s="71"/>
    </row>
    <row r="155" spans="2:2" s="67" customFormat="1" ht="18" customHeight="1">
      <c r="B155" s="71"/>
    </row>
    <row r="156" spans="2:2" s="67" customFormat="1" ht="18" customHeight="1">
      <c r="B156" s="71"/>
    </row>
    <row r="157" spans="2:2" s="67" customFormat="1" ht="18" customHeight="1">
      <c r="B157" s="71"/>
    </row>
    <row r="158" spans="2:2" s="67" customFormat="1" ht="18" customHeight="1">
      <c r="B158" s="71"/>
    </row>
    <row r="159" spans="2:2" s="67" customFormat="1" ht="18" customHeight="1">
      <c r="B159" s="71"/>
    </row>
    <row r="160" spans="2:2" s="67" customFormat="1" ht="18" customHeight="1">
      <c r="B160" s="71"/>
    </row>
    <row r="161" spans="2:2" s="67" customFormat="1" ht="18" customHeight="1">
      <c r="B161" s="71"/>
    </row>
    <row r="162" spans="2:2" s="67" customFormat="1" ht="18" customHeight="1">
      <c r="B162" s="71"/>
    </row>
    <row r="163" spans="2:2" s="67" customFormat="1" ht="18" customHeight="1">
      <c r="B163" s="71"/>
    </row>
    <row r="164" spans="2:2" s="67" customFormat="1" ht="18" customHeight="1">
      <c r="B164" s="71"/>
    </row>
    <row r="165" spans="2:2" s="67" customFormat="1" ht="18" customHeight="1">
      <c r="B165" s="71"/>
    </row>
    <row r="166" spans="2:2" s="67" customFormat="1" ht="18" customHeight="1">
      <c r="B166" s="71"/>
    </row>
    <row r="167" spans="2:2" s="67" customFormat="1" ht="18" customHeight="1">
      <c r="B167" s="71"/>
    </row>
    <row r="168" spans="2:2" s="67" customFormat="1" ht="18" customHeight="1">
      <c r="B168" s="71"/>
    </row>
    <row r="169" spans="2:2" s="67" customFormat="1" ht="18" customHeight="1">
      <c r="B169" s="71"/>
    </row>
    <row r="170" spans="2:2" s="67" customFormat="1" ht="18" customHeight="1">
      <c r="B170" s="71"/>
    </row>
    <row r="171" spans="2:2" s="67" customFormat="1" ht="18" customHeight="1">
      <c r="B171" s="71"/>
    </row>
    <row r="172" spans="2:2" s="67" customFormat="1" ht="18" customHeight="1">
      <c r="B172" s="71"/>
    </row>
    <row r="173" spans="2:2" s="67" customFormat="1" ht="18" customHeight="1">
      <c r="B173" s="71"/>
    </row>
    <row r="174" spans="2:2" s="67" customFormat="1" ht="18" customHeight="1">
      <c r="B174" s="71"/>
    </row>
    <row r="175" spans="2:2" s="67" customFormat="1" ht="18" customHeight="1">
      <c r="B175" s="71"/>
    </row>
    <row r="176" spans="2:2" s="67" customFormat="1" ht="18" customHeight="1">
      <c r="B176" s="71"/>
    </row>
    <row r="177" spans="2:2" s="67" customFormat="1" ht="18" customHeight="1">
      <c r="B177" s="71"/>
    </row>
    <row r="178" spans="2:2" s="67" customFormat="1" ht="18" customHeight="1">
      <c r="B178" s="71"/>
    </row>
    <row r="179" spans="2:2" s="67" customFormat="1" ht="18" customHeight="1">
      <c r="B179" s="71"/>
    </row>
    <row r="180" spans="2:2" s="67" customFormat="1" ht="18" customHeight="1">
      <c r="B180" s="71"/>
    </row>
    <row r="181" spans="2:2" s="67" customFormat="1" ht="18" customHeight="1">
      <c r="B181" s="71"/>
    </row>
    <row r="182" spans="2:2" s="67" customFormat="1" ht="18" customHeight="1">
      <c r="B182" s="71"/>
    </row>
    <row r="183" spans="2:2" s="67" customFormat="1" ht="18" customHeight="1">
      <c r="B183" s="71"/>
    </row>
    <row r="184" spans="2:2" s="67" customFormat="1" ht="18" customHeight="1">
      <c r="B184" s="71"/>
    </row>
    <row r="185" spans="2:2" s="67" customFormat="1" ht="18" customHeight="1">
      <c r="B185" s="71"/>
    </row>
    <row r="186" spans="2:2" s="67" customFormat="1" ht="18" customHeight="1">
      <c r="B186" s="71"/>
    </row>
    <row r="187" spans="2:2" s="67" customFormat="1" ht="18" customHeight="1">
      <c r="B187" s="71"/>
    </row>
    <row r="188" spans="2:2" s="67" customFormat="1" ht="18" customHeight="1">
      <c r="B188" s="71"/>
    </row>
    <row r="189" spans="2:2" s="67" customFormat="1" ht="18" customHeight="1">
      <c r="B189" s="71"/>
    </row>
    <row r="190" spans="2:2" s="67" customFormat="1" ht="18" customHeight="1">
      <c r="B190" s="71"/>
    </row>
    <row r="191" spans="2:2" s="67" customFormat="1" ht="18" customHeight="1">
      <c r="B191" s="71"/>
    </row>
    <row r="192" spans="2:2" s="67" customFormat="1" ht="18" customHeight="1">
      <c r="B192" s="71"/>
    </row>
    <row r="193" spans="2:2" s="67" customFormat="1" ht="18" customHeight="1">
      <c r="B193" s="71"/>
    </row>
    <row r="194" spans="2:2" s="67" customFormat="1" ht="18" customHeight="1">
      <c r="B194" s="71"/>
    </row>
    <row r="195" spans="2:2" s="67" customFormat="1" ht="18" customHeight="1">
      <c r="B195" s="71"/>
    </row>
    <row r="196" spans="2:2" s="67" customFormat="1" ht="18" customHeight="1">
      <c r="B196" s="71"/>
    </row>
    <row r="197" spans="2:2" s="67" customFormat="1" ht="18" customHeight="1">
      <c r="B197" s="71"/>
    </row>
    <row r="198" spans="2:2" s="67" customFormat="1" ht="18" customHeight="1">
      <c r="B198" s="71"/>
    </row>
    <row r="199" spans="2:2" s="67" customFormat="1" ht="18" customHeight="1">
      <c r="B199" s="71"/>
    </row>
    <row r="200" spans="2:2" s="67" customFormat="1" ht="18" customHeight="1">
      <c r="B200" s="71"/>
    </row>
    <row r="201" spans="2:2" s="67" customFormat="1" ht="18" customHeight="1">
      <c r="B201" s="71"/>
    </row>
    <row r="202" spans="2:2" s="67" customFormat="1" ht="18" customHeight="1">
      <c r="B202" s="71"/>
    </row>
    <row r="203" spans="2:2" s="67" customFormat="1" ht="18" customHeight="1">
      <c r="B203" s="71"/>
    </row>
    <row r="204" spans="2:2" s="67" customFormat="1" ht="18" customHeight="1">
      <c r="B204" s="71"/>
    </row>
    <row r="205" spans="2:2" s="67" customFormat="1" ht="18" customHeight="1">
      <c r="B205" s="71"/>
    </row>
    <row r="206" spans="2:2" s="67" customFormat="1" ht="18" customHeight="1">
      <c r="B206" s="71"/>
    </row>
    <row r="207" spans="2:2" s="67" customFormat="1" ht="18" customHeight="1">
      <c r="B207" s="71"/>
    </row>
    <row r="208" spans="2:2" s="67" customFormat="1" ht="18" customHeight="1">
      <c r="B208" s="71"/>
    </row>
    <row r="209" spans="2:2" s="67" customFormat="1" ht="18" customHeight="1">
      <c r="B209" s="71"/>
    </row>
    <row r="210" spans="2:2" s="67" customFormat="1" ht="18" customHeight="1">
      <c r="B210" s="71"/>
    </row>
    <row r="211" spans="2:2" s="67" customFormat="1" ht="18" customHeight="1">
      <c r="B211" s="71"/>
    </row>
    <row r="212" spans="2:2" s="67" customFormat="1" ht="18" customHeight="1">
      <c r="B212" s="71"/>
    </row>
    <row r="213" spans="2:2" s="67" customFormat="1" ht="18" customHeight="1">
      <c r="B213" s="71"/>
    </row>
    <row r="214" spans="2:2" s="67" customFormat="1" ht="18" customHeight="1">
      <c r="B214" s="71"/>
    </row>
    <row r="215" spans="2:2" s="67" customFormat="1" ht="18" customHeight="1">
      <c r="B215" s="71"/>
    </row>
    <row r="216" spans="2:2" s="67" customFormat="1" ht="18" customHeight="1">
      <c r="B216" s="71"/>
    </row>
    <row r="217" spans="2:2" s="67" customFormat="1" ht="18" customHeight="1">
      <c r="B217" s="71"/>
    </row>
    <row r="218" spans="2:2" s="67" customFormat="1" ht="18" customHeight="1">
      <c r="B218" s="71"/>
    </row>
    <row r="219" spans="2:2" s="67" customFormat="1" ht="18" customHeight="1">
      <c r="B219" s="71"/>
    </row>
    <row r="220" spans="2:2" s="67" customFormat="1" ht="18" customHeight="1">
      <c r="B220" s="71"/>
    </row>
    <row r="221" spans="2:2" s="67" customFormat="1" ht="18" customHeight="1">
      <c r="B221" s="71"/>
    </row>
    <row r="222" spans="2:2" s="67" customFormat="1" ht="18" customHeight="1">
      <c r="B222" s="71"/>
    </row>
    <row r="223" spans="2:2" s="67" customFormat="1" ht="18" customHeight="1">
      <c r="B223" s="71"/>
    </row>
    <row r="224" spans="2:2" s="67" customFormat="1" ht="18" customHeight="1">
      <c r="B224" s="71"/>
    </row>
    <row r="225" spans="2:2" s="67" customFormat="1" ht="18" customHeight="1">
      <c r="B225" s="71"/>
    </row>
    <row r="226" spans="2:2" s="67" customFormat="1" ht="18" customHeight="1">
      <c r="B226" s="71"/>
    </row>
    <row r="227" spans="2:2" s="67" customFormat="1" ht="18" customHeight="1">
      <c r="B227" s="71"/>
    </row>
    <row r="228" spans="2:2" s="67" customFormat="1" ht="18" customHeight="1">
      <c r="B228" s="71"/>
    </row>
    <row r="229" spans="2:2" s="67" customFormat="1" ht="18" customHeight="1">
      <c r="B229" s="71"/>
    </row>
    <row r="230" spans="2:2" s="67" customFormat="1" ht="18" customHeight="1">
      <c r="B230" s="71"/>
    </row>
    <row r="231" spans="2:2" s="67" customFormat="1" ht="18" customHeight="1">
      <c r="B231" s="71"/>
    </row>
    <row r="232" spans="2:2" s="67" customFormat="1" ht="18" customHeight="1">
      <c r="B232" s="71"/>
    </row>
    <row r="233" spans="2:2" s="67" customFormat="1" ht="18" customHeight="1">
      <c r="B233" s="71"/>
    </row>
    <row r="234" spans="2:2" s="67" customFormat="1" ht="18" customHeight="1">
      <c r="B234" s="71"/>
    </row>
    <row r="235" spans="2:2" s="67" customFormat="1" ht="18" customHeight="1">
      <c r="B235" s="71"/>
    </row>
    <row r="236" spans="2:2" s="67" customFormat="1" ht="18" customHeight="1">
      <c r="B236" s="71"/>
    </row>
    <row r="237" spans="2:2" s="67" customFormat="1" ht="18" customHeight="1">
      <c r="B237" s="71"/>
    </row>
    <row r="238" spans="2:2" s="67" customFormat="1" ht="18" customHeight="1">
      <c r="B238" s="71"/>
    </row>
    <row r="239" spans="2:2" s="67" customFormat="1" ht="18" customHeight="1">
      <c r="B239" s="71"/>
    </row>
    <row r="240" spans="2:2" s="67" customFormat="1" ht="18" customHeight="1">
      <c r="B240" s="71"/>
    </row>
    <row r="241" spans="2:2" s="67" customFormat="1" ht="18" customHeight="1">
      <c r="B241" s="71"/>
    </row>
    <row r="242" spans="2:2" s="67" customFormat="1" ht="18" customHeight="1">
      <c r="B242" s="71"/>
    </row>
    <row r="243" spans="2:2" s="67" customFormat="1" ht="18" customHeight="1">
      <c r="B243" s="71"/>
    </row>
    <row r="244" spans="2:2" s="67" customFormat="1" ht="18" customHeight="1">
      <c r="B244" s="71"/>
    </row>
    <row r="245" spans="2:2" s="67" customFormat="1" ht="18" customHeight="1">
      <c r="B245" s="71"/>
    </row>
    <row r="246" spans="2:2" s="67" customFormat="1" ht="18" customHeight="1">
      <c r="B246" s="71"/>
    </row>
    <row r="247" spans="2:2" s="67" customFormat="1" ht="18" customHeight="1">
      <c r="B247" s="71"/>
    </row>
    <row r="248" spans="2:2" s="67" customFormat="1" ht="18" customHeight="1">
      <c r="B248" s="71"/>
    </row>
    <row r="249" spans="2:2" s="67" customFormat="1" ht="18" customHeight="1">
      <c r="B249" s="71"/>
    </row>
    <row r="250" spans="2:2" s="67" customFormat="1" ht="18" customHeight="1">
      <c r="B250" s="71"/>
    </row>
    <row r="251" spans="2:2" s="67" customFormat="1" ht="18" customHeight="1">
      <c r="B251" s="71"/>
    </row>
    <row r="252" spans="2:2" s="67" customFormat="1" ht="18" customHeight="1">
      <c r="B252" s="71"/>
    </row>
    <row r="253" spans="2:2" s="67" customFormat="1" ht="18" customHeight="1">
      <c r="B253" s="71"/>
    </row>
    <row r="254" spans="2:2" s="67" customFormat="1" ht="18" customHeight="1">
      <c r="B254" s="71"/>
    </row>
    <row r="255" spans="2:2" s="67" customFormat="1" ht="18" customHeight="1">
      <c r="B255" s="71"/>
    </row>
    <row r="256" spans="2:2" s="67" customFormat="1" ht="18" customHeight="1">
      <c r="B256" s="71"/>
    </row>
    <row r="257" spans="2:2" s="67" customFormat="1" ht="18" customHeight="1">
      <c r="B257" s="71"/>
    </row>
    <row r="258" spans="2:2" s="67" customFormat="1" ht="18" customHeight="1">
      <c r="B258" s="71"/>
    </row>
    <row r="259" spans="2:2" s="67" customFormat="1" ht="18" customHeight="1">
      <c r="B259" s="71"/>
    </row>
    <row r="260" spans="2:2" s="67" customFormat="1" ht="18" customHeight="1">
      <c r="B260" s="71"/>
    </row>
    <row r="261" spans="2:2" s="67" customFormat="1" ht="18" customHeight="1">
      <c r="B261" s="71"/>
    </row>
    <row r="262" spans="2:2" s="67" customFormat="1" ht="18" customHeight="1">
      <c r="B262" s="71"/>
    </row>
    <row r="263" spans="2:2" s="67" customFormat="1" ht="18" customHeight="1">
      <c r="B263" s="71"/>
    </row>
    <row r="264" spans="2:2" s="67" customFormat="1" ht="18" customHeight="1">
      <c r="B264" s="71"/>
    </row>
    <row r="265" spans="2:2" s="67" customFormat="1" ht="18" customHeight="1">
      <c r="B265" s="71"/>
    </row>
    <row r="266" spans="2:2" s="67" customFormat="1" ht="18" customHeight="1">
      <c r="B266" s="71"/>
    </row>
    <row r="267" spans="2:2" s="67" customFormat="1" ht="18" customHeight="1">
      <c r="B267" s="71"/>
    </row>
    <row r="268" spans="2:2" s="67" customFormat="1" ht="18" customHeight="1">
      <c r="B268" s="71"/>
    </row>
    <row r="269" spans="2:2" s="67" customFormat="1" ht="18" customHeight="1">
      <c r="B269" s="71"/>
    </row>
    <row r="270" spans="2:2" s="67" customFormat="1" ht="18" customHeight="1">
      <c r="B270" s="71"/>
    </row>
    <row r="271" spans="2:2" s="67" customFormat="1" ht="18" customHeight="1">
      <c r="B271" s="71"/>
    </row>
    <row r="272" spans="2:2" s="67" customFormat="1" ht="18" customHeight="1">
      <c r="B272" s="71"/>
    </row>
    <row r="273" spans="2:2" s="67" customFormat="1" ht="18" customHeight="1">
      <c r="B273" s="71"/>
    </row>
    <row r="274" spans="2:2" s="67" customFormat="1" ht="18" customHeight="1">
      <c r="B274" s="71"/>
    </row>
    <row r="275" spans="2:2" s="67" customFormat="1" ht="18" customHeight="1">
      <c r="B275" s="71"/>
    </row>
    <row r="276" spans="2:2" s="67" customFormat="1" ht="18" customHeight="1">
      <c r="B276" s="71"/>
    </row>
    <row r="277" spans="2:2" s="67" customFormat="1" ht="18" customHeight="1">
      <c r="B277" s="71"/>
    </row>
    <row r="278" spans="2:2" s="67" customFormat="1" ht="18" customHeight="1">
      <c r="B278" s="71"/>
    </row>
    <row r="279" spans="2:2" s="67" customFormat="1" ht="18" customHeight="1">
      <c r="B279" s="71"/>
    </row>
    <row r="280" spans="2:2" s="67" customFormat="1" ht="18" customHeight="1">
      <c r="B280" s="71"/>
    </row>
    <row r="281" spans="2:2" s="67" customFormat="1" ht="18" customHeight="1">
      <c r="B281" s="71"/>
    </row>
    <row r="282" spans="2:2" s="67" customFormat="1" ht="18" customHeight="1">
      <c r="B282" s="71"/>
    </row>
    <row r="283" spans="2:2" s="67" customFormat="1" ht="18" customHeight="1">
      <c r="B283" s="71"/>
    </row>
    <row r="284" spans="2:2" s="67" customFormat="1" ht="18" customHeight="1">
      <c r="B284" s="71"/>
    </row>
    <row r="285" spans="2:2" s="67" customFormat="1" ht="18" customHeight="1">
      <c r="B285" s="71"/>
    </row>
    <row r="286" spans="2:2" s="67" customFormat="1" ht="18" customHeight="1">
      <c r="B286" s="71"/>
    </row>
    <row r="287" spans="2:2" s="67" customFormat="1" ht="18" customHeight="1">
      <c r="B287" s="71"/>
    </row>
    <row r="288" spans="2:2" s="67" customFormat="1" ht="18" customHeight="1">
      <c r="B288" s="71"/>
    </row>
    <row r="289" spans="2:2" s="67" customFormat="1" ht="18" customHeight="1">
      <c r="B289" s="71"/>
    </row>
    <row r="290" spans="2:2" s="67" customFormat="1" ht="18" customHeight="1">
      <c r="B290" s="71"/>
    </row>
    <row r="291" spans="2:2" s="67" customFormat="1" ht="18" customHeight="1">
      <c r="B291" s="71"/>
    </row>
    <row r="292" spans="2:2" s="67" customFormat="1" ht="18" customHeight="1">
      <c r="B292" s="71"/>
    </row>
    <row r="293" spans="2:2" s="67" customFormat="1" ht="18" customHeight="1">
      <c r="B293" s="71"/>
    </row>
    <row r="294" spans="2:2" s="67" customFormat="1" ht="18" customHeight="1">
      <c r="B294" s="71"/>
    </row>
    <row r="295" spans="2:2" s="67" customFormat="1" ht="18" customHeight="1">
      <c r="B295" s="71"/>
    </row>
    <row r="296" spans="2:2" s="67" customFormat="1" ht="18" customHeight="1">
      <c r="B296" s="71"/>
    </row>
    <row r="297" spans="2:2" s="67" customFormat="1" ht="18" customHeight="1">
      <c r="B297" s="71"/>
    </row>
    <row r="298" spans="2:2" s="67" customFormat="1" ht="18" customHeight="1">
      <c r="B298" s="71"/>
    </row>
    <row r="299" spans="2:2" s="67" customFormat="1" ht="18" customHeight="1">
      <c r="B299" s="71"/>
    </row>
    <row r="300" spans="2:2" s="67" customFormat="1" ht="18" customHeight="1">
      <c r="B300" s="71"/>
    </row>
    <row r="301" spans="2:2" s="67" customFormat="1" ht="18" customHeight="1">
      <c r="B301" s="71"/>
    </row>
    <row r="302" spans="2:2" s="67" customFormat="1" ht="18" customHeight="1">
      <c r="B302" s="71"/>
    </row>
    <row r="303" spans="2:2" s="67" customFormat="1" ht="18" customHeight="1">
      <c r="B303" s="71"/>
    </row>
    <row r="304" spans="2:2" s="67" customFormat="1" ht="18" customHeight="1">
      <c r="B304" s="71"/>
    </row>
    <row r="305" spans="2:2" s="67" customFormat="1" ht="18" customHeight="1">
      <c r="B305" s="71"/>
    </row>
    <row r="306" spans="2:2" s="67" customFormat="1" ht="18" customHeight="1">
      <c r="B306" s="71"/>
    </row>
    <row r="307" spans="2:2" s="67" customFormat="1" ht="18" customHeight="1">
      <c r="B307" s="71"/>
    </row>
    <row r="308" spans="2:2" s="67" customFormat="1" ht="18" customHeight="1">
      <c r="B308" s="71"/>
    </row>
    <row r="309" spans="2:2" s="67" customFormat="1" ht="18" customHeight="1">
      <c r="B309" s="71"/>
    </row>
    <row r="310" spans="2:2" s="67" customFormat="1" ht="18" customHeight="1">
      <c r="B310" s="71"/>
    </row>
    <row r="311" spans="2:2" s="67" customFormat="1" ht="18" customHeight="1">
      <c r="B311" s="71"/>
    </row>
    <row r="312" spans="2:2" s="67" customFormat="1" ht="18" customHeight="1">
      <c r="B312" s="71"/>
    </row>
    <row r="313" spans="2:2" s="67" customFormat="1" ht="18" customHeight="1">
      <c r="B313" s="71"/>
    </row>
    <row r="314" spans="2:2" s="67" customFormat="1" ht="18" customHeight="1">
      <c r="B314" s="71"/>
    </row>
    <row r="315" spans="2:2" s="67" customFormat="1" ht="18" customHeight="1">
      <c r="B315" s="71"/>
    </row>
    <row r="316" spans="2:2" s="67" customFormat="1" ht="18" customHeight="1">
      <c r="B316" s="71"/>
    </row>
    <row r="317" spans="2:2" s="67" customFormat="1" ht="18" customHeight="1">
      <c r="B317" s="71"/>
    </row>
    <row r="318" spans="2:2" s="67" customFormat="1" ht="18" customHeight="1">
      <c r="B318" s="71"/>
    </row>
    <row r="319" spans="2:2" s="67" customFormat="1" ht="18" customHeight="1">
      <c r="B319" s="71"/>
    </row>
    <row r="320" spans="2:2" s="67" customFormat="1" ht="18" customHeight="1">
      <c r="B320" s="71"/>
    </row>
    <row r="321" spans="2:2" s="67" customFormat="1" ht="18" customHeight="1">
      <c r="B321" s="71"/>
    </row>
    <row r="322" spans="2:2" s="67" customFormat="1" ht="18" customHeight="1">
      <c r="B322" s="71"/>
    </row>
    <row r="323" spans="2:2" s="67" customFormat="1" ht="18" customHeight="1">
      <c r="B323" s="71"/>
    </row>
    <row r="324" spans="2:2" s="67" customFormat="1" ht="18" customHeight="1">
      <c r="B324" s="71"/>
    </row>
    <row r="325" spans="2:2" s="67" customFormat="1" ht="18" customHeight="1">
      <c r="B325" s="71"/>
    </row>
    <row r="326" spans="2:2" s="67" customFormat="1" ht="18" customHeight="1">
      <c r="B326" s="71"/>
    </row>
    <row r="327" spans="2:2" s="67" customFormat="1" ht="18" customHeight="1">
      <c r="B327" s="71"/>
    </row>
    <row r="328" spans="2:2" s="67" customFormat="1" ht="18" customHeight="1">
      <c r="B328" s="71"/>
    </row>
    <row r="329" spans="2:2" s="67" customFormat="1" ht="18" customHeight="1">
      <c r="B329" s="71"/>
    </row>
    <row r="330" spans="2:2" s="67" customFormat="1" ht="18" customHeight="1">
      <c r="B330" s="71"/>
    </row>
    <row r="331" spans="2:2" s="67" customFormat="1" ht="18" customHeight="1">
      <c r="B331" s="71"/>
    </row>
    <row r="332" spans="2:2" s="67" customFormat="1" ht="18" customHeight="1">
      <c r="B332" s="71"/>
    </row>
    <row r="333" spans="2:2" s="67" customFormat="1" ht="18" customHeight="1">
      <c r="B333" s="71"/>
    </row>
    <row r="334" spans="2:2" s="67" customFormat="1" ht="18" customHeight="1">
      <c r="B334" s="71"/>
    </row>
    <row r="335" spans="2:2" s="67" customFormat="1" ht="18" customHeight="1">
      <c r="B335" s="71"/>
    </row>
    <row r="336" spans="2:2" s="67" customFormat="1" ht="18" customHeight="1">
      <c r="B336" s="71"/>
    </row>
    <row r="337" spans="2:2" s="67" customFormat="1" ht="18" customHeight="1">
      <c r="B337" s="71"/>
    </row>
    <row r="338" spans="2:2" s="67" customFormat="1" ht="18" customHeight="1">
      <c r="B338" s="71"/>
    </row>
    <row r="339" spans="2:2" s="67" customFormat="1" ht="18" customHeight="1">
      <c r="B339" s="71"/>
    </row>
    <row r="340" spans="2:2" s="67" customFormat="1" ht="18" customHeight="1">
      <c r="B340" s="71"/>
    </row>
    <row r="341" spans="2:2" s="67" customFormat="1" ht="18" customHeight="1">
      <c r="B341" s="71"/>
    </row>
    <row r="342" spans="2:2" s="67" customFormat="1" ht="18" customHeight="1">
      <c r="B342" s="71"/>
    </row>
    <row r="343" spans="2:2" s="67" customFormat="1" ht="18" customHeight="1">
      <c r="B343" s="71"/>
    </row>
    <row r="344" spans="2:2" s="67" customFormat="1" ht="18" customHeight="1">
      <c r="B344" s="71"/>
    </row>
    <row r="345" spans="2:2" s="67" customFormat="1" ht="18" customHeight="1">
      <c r="B345" s="71"/>
    </row>
    <row r="346" spans="2:2" s="67" customFormat="1" ht="18" customHeight="1">
      <c r="B346" s="71"/>
    </row>
    <row r="347" spans="2:2" s="67" customFormat="1" ht="18" customHeight="1">
      <c r="B347" s="71"/>
    </row>
    <row r="348" spans="2:2" s="67" customFormat="1" ht="18" customHeight="1">
      <c r="B348" s="71"/>
    </row>
    <row r="349" spans="2:2" s="67" customFormat="1" ht="18" customHeight="1">
      <c r="B349" s="71"/>
    </row>
    <row r="350" spans="2:2" s="67" customFormat="1" ht="18" customHeight="1">
      <c r="B350" s="71"/>
    </row>
    <row r="351" spans="2:2" s="67" customFormat="1" ht="18" customHeight="1">
      <c r="B351" s="71"/>
    </row>
    <row r="352" spans="2:2" s="67" customFormat="1" ht="18" customHeight="1">
      <c r="B352" s="71"/>
    </row>
    <row r="353" spans="2:2" s="67" customFormat="1" ht="18" customHeight="1">
      <c r="B353" s="71"/>
    </row>
    <row r="354" spans="2:2" s="67" customFormat="1" ht="18" customHeight="1">
      <c r="B354" s="71"/>
    </row>
    <row r="355" spans="2:2" s="67" customFormat="1" ht="18" customHeight="1">
      <c r="B355" s="71"/>
    </row>
    <row r="356" spans="2:2" s="67" customFormat="1" ht="18" customHeight="1">
      <c r="B356" s="71"/>
    </row>
    <row r="357" spans="2:2" s="67" customFormat="1" ht="18" customHeight="1">
      <c r="B357" s="71"/>
    </row>
    <row r="358" spans="2:2" s="67" customFormat="1" ht="18" customHeight="1">
      <c r="B358" s="71"/>
    </row>
    <row r="359" spans="2:2" s="67" customFormat="1" ht="18" customHeight="1">
      <c r="B359" s="71"/>
    </row>
    <row r="360" spans="2:2" s="67" customFormat="1" ht="18" customHeight="1">
      <c r="B360" s="71"/>
    </row>
    <row r="361" spans="2:2" s="67" customFormat="1" ht="18" customHeight="1">
      <c r="B361" s="71"/>
    </row>
    <row r="362" spans="2:2" s="67" customFormat="1" ht="18" customHeight="1">
      <c r="B362" s="71"/>
    </row>
    <row r="363" spans="2:2" s="67" customFormat="1" ht="18" customHeight="1">
      <c r="B363" s="71"/>
    </row>
    <row r="364" spans="2:2" s="67" customFormat="1" ht="18" customHeight="1">
      <c r="B364" s="71"/>
    </row>
    <row r="365" spans="2:2" s="67" customFormat="1" ht="18" customHeight="1">
      <c r="B365" s="71"/>
    </row>
    <row r="366" spans="2:2" s="67" customFormat="1" ht="18" customHeight="1">
      <c r="B366" s="71"/>
    </row>
    <row r="367" spans="2:2" s="67" customFormat="1" ht="18" customHeight="1">
      <c r="B367" s="71"/>
    </row>
    <row r="368" spans="2:2" s="67" customFormat="1" ht="18" customHeight="1">
      <c r="B368" s="71"/>
    </row>
    <row r="369" spans="2:2" s="67" customFormat="1" ht="18" customHeight="1">
      <c r="B369" s="71"/>
    </row>
    <row r="370" spans="2:2" s="67" customFormat="1" ht="18" customHeight="1">
      <c r="B370" s="71"/>
    </row>
    <row r="371" spans="2:2" s="67" customFormat="1" ht="18" customHeight="1">
      <c r="B371" s="71"/>
    </row>
    <row r="372" spans="2:2" s="67" customFormat="1" ht="18" customHeight="1">
      <c r="B372" s="71"/>
    </row>
    <row r="373" spans="2:2" s="67" customFormat="1" ht="18" customHeight="1">
      <c r="B373" s="71"/>
    </row>
    <row r="374" spans="2:2" s="67" customFormat="1" ht="18" customHeight="1">
      <c r="B374" s="71"/>
    </row>
    <row r="375" spans="2:2" s="67" customFormat="1" ht="18" customHeight="1">
      <c r="B375" s="71"/>
    </row>
    <row r="376" spans="2:2" s="67" customFormat="1" ht="18" customHeight="1">
      <c r="B376" s="71"/>
    </row>
    <row r="377" spans="2:2" s="67" customFormat="1" ht="18" customHeight="1">
      <c r="B377" s="71"/>
    </row>
    <row r="378" spans="2:2" s="67" customFormat="1" ht="18" customHeight="1">
      <c r="B378" s="71"/>
    </row>
    <row r="379" spans="2:2" s="67" customFormat="1" ht="18" customHeight="1">
      <c r="B379" s="71"/>
    </row>
    <row r="380" spans="2:2" s="67" customFormat="1" ht="18" customHeight="1">
      <c r="B380" s="71"/>
    </row>
    <row r="381" spans="2:2" s="67" customFormat="1" ht="18" customHeight="1">
      <c r="B381" s="71"/>
    </row>
    <row r="382" spans="2:2" s="67" customFormat="1" ht="18" customHeight="1">
      <c r="B382" s="71"/>
    </row>
    <row r="383" spans="2:2" s="67" customFormat="1" ht="18" customHeight="1">
      <c r="B383" s="71"/>
    </row>
    <row r="384" spans="2:2" s="67" customFormat="1" ht="18" customHeight="1">
      <c r="B384" s="71"/>
    </row>
    <row r="385" spans="2:2" s="67" customFormat="1" ht="18" customHeight="1">
      <c r="B385" s="71"/>
    </row>
    <row r="386" spans="2:2" s="67" customFormat="1" ht="18" customHeight="1">
      <c r="B386" s="71"/>
    </row>
    <row r="387" spans="2:2" s="67" customFormat="1" ht="18" customHeight="1">
      <c r="B387" s="71"/>
    </row>
    <row r="388" spans="2:2" s="67" customFormat="1" ht="18" customHeight="1">
      <c r="B388" s="71"/>
    </row>
    <row r="389" spans="2:2" s="67" customFormat="1" ht="18" customHeight="1">
      <c r="B389" s="71"/>
    </row>
    <row r="390" spans="2:2" s="67" customFormat="1" ht="18" customHeight="1">
      <c r="B390" s="71"/>
    </row>
    <row r="391" spans="2:2" s="67" customFormat="1" ht="18" customHeight="1">
      <c r="B391" s="71"/>
    </row>
    <row r="392" spans="2:2" s="67" customFormat="1" ht="18" customHeight="1">
      <c r="B392" s="71"/>
    </row>
    <row r="393" spans="2:2" s="67" customFormat="1" ht="18" customHeight="1">
      <c r="B393" s="71"/>
    </row>
    <row r="394" spans="2:2" s="67" customFormat="1" ht="18" customHeight="1">
      <c r="B394" s="71"/>
    </row>
    <row r="395" spans="2:2" s="67" customFormat="1" ht="18" customHeight="1">
      <c r="B395" s="71"/>
    </row>
    <row r="396" spans="2:2" s="67" customFormat="1" ht="18" customHeight="1">
      <c r="B396" s="71"/>
    </row>
    <row r="397" spans="2:2" s="67" customFormat="1" ht="18" customHeight="1">
      <c r="B397" s="71"/>
    </row>
    <row r="398" spans="2:2" s="67" customFormat="1" ht="18" customHeight="1">
      <c r="B398" s="71"/>
    </row>
    <row r="399" spans="2:2" s="67" customFormat="1" ht="18" customHeight="1">
      <c r="B399" s="71"/>
    </row>
    <row r="400" spans="2:2" s="67" customFormat="1" ht="18" customHeight="1">
      <c r="B400" s="71"/>
    </row>
    <row r="401" spans="2:2" s="67" customFormat="1" ht="18" customHeight="1">
      <c r="B401" s="71"/>
    </row>
    <row r="402" spans="2:2" s="67" customFormat="1" ht="18" customHeight="1">
      <c r="B402" s="71"/>
    </row>
    <row r="403" spans="2:2" s="67" customFormat="1" ht="18" customHeight="1">
      <c r="B403" s="71"/>
    </row>
    <row r="404" spans="2:2" s="67" customFormat="1" ht="18" customHeight="1">
      <c r="B404" s="71"/>
    </row>
    <row r="405" spans="2:2" s="67" customFormat="1" ht="18" customHeight="1">
      <c r="B405" s="71"/>
    </row>
    <row r="406" spans="2:2" s="67" customFormat="1" ht="18" customHeight="1">
      <c r="B406" s="71"/>
    </row>
    <row r="407" spans="2:2" s="67" customFormat="1" ht="18" customHeight="1">
      <c r="B407" s="71"/>
    </row>
    <row r="408" spans="2:2" s="67" customFormat="1" ht="18" customHeight="1">
      <c r="B408" s="71"/>
    </row>
    <row r="409" spans="2:2" s="67" customFormat="1" ht="18" customHeight="1">
      <c r="B409" s="71"/>
    </row>
    <row r="410" spans="2:2" s="67" customFormat="1" ht="18" customHeight="1">
      <c r="B410" s="71"/>
    </row>
    <row r="411" spans="2:2" s="67" customFormat="1" ht="18" customHeight="1">
      <c r="B411" s="71"/>
    </row>
    <row r="412" spans="2:2" s="67" customFormat="1" ht="18" customHeight="1">
      <c r="B412" s="71"/>
    </row>
    <row r="413" spans="2:2" s="67" customFormat="1" ht="18" customHeight="1">
      <c r="B413" s="71"/>
    </row>
    <row r="414" spans="2:2" s="67" customFormat="1" ht="18" customHeight="1">
      <c r="B414" s="71"/>
    </row>
    <row r="415" spans="2:2" s="67" customFormat="1" ht="18" customHeight="1">
      <c r="B415" s="71"/>
    </row>
    <row r="416" spans="2:2" s="67" customFormat="1" ht="18" customHeight="1">
      <c r="B416" s="71"/>
    </row>
    <row r="417" spans="2:2" s="67" customFormat="1" ht="18" customHeight="1">
      <c r="B417" s="71"/>
    </row>
    <row r="418" spans="2:2" s="67" customFormat="1" ht="18" customHeight="1">
      <c r="B418" s="71"/>
    </row>
    <row r="419" spans="2:2" s="67" customFormat="1" ht="18" customHeight="1">
      <c r="B419" s="71"/>
    </row>
    <row r="420" spans="2:2" s="67" customFormat="1" ht="18" customHeight="1">
      <c r="B420" s="71"/>
    </row>
    <row r="421" spans="2:2" s="67" customFormat="1" ht="18" customHeight="1">
      <c r="B421" s="71"/>
    </row>
    <row r="422" spans="2:2" s="67" customFormat="1" ht="18" customHeight="1">
      <c r="B422" s="71"/>
    </row>
    <row r="423" spans="2:2" s="67" customFormat="1" ht="18" customHeight="1">
      <c r="B423" s="71"/>
    </row>
    <row r="424" spans="2:2" s="67" customFormat="1" ht="18" customHeight="1">
      <c r="B424" s="71"/>
    </row>
    <row r="425" spans="2:2" s="67" customFormat="1" ht="18" customHeight="1">
      <c r="B425" s="71"/>
    </row>
    <row r="426" spans="2:2" s="67" customFormat="1" ht="18" customHeight="1">
      <c r="B426" s="71"/>
    </row>
    <row r="427" spans="2:2" s="67" customFormat="1" ht="18" customHeight="1">
      <c r="B427" s="71"/>
    </row>
    <row r="428" spans="2:2" s="67" customFormat="1" ht="18" customHeight="1">
      <c r="B428" s="71"/>
    </row>
    <row r="429" spans="2:2" s="67" customFormat="1" ht="18" customHeight="1">
      <c r="B429" s="71"/>
    </row>
    <row r="430" spans="2:2" s="67" customFormat="1" ht="18" customHeight="1">
      <c r="B430" s="71"/>
    </row>
    <row r="431" spans="2:2" s="67" customFormat="1" ht="18" customHeight="1">
      <c r="B431" s="71"/>
    </row>
    <row r="432" spans="2:2" s="67" customFormat="1" ht="18" customHeight="1">
      <c r="B432" s="71"/>
    </row>
    <row r="433" spans="2:2" s="67" customFormat="1" ht="18" customHeight="1">
      <c r="B433" s="71"/>
    </row>
    <row r="434" spans="2:2" s="67" customFormat="1" ht="18" customHeight="1">
      <c r="B434" s="71"/>
    </row>
    <row r="435" spans="2:2" s="67" customFormat="1" ht="18" customHeight="1">
      <c r="B435" s="71"/>
    </row>
    <row r="436" spans="2:2" s="67" customFormat="1" ht="18" customHeight="1">
      <c r="B436" s="71"/>
    </row>
    <row r="437" spans="2:2" s="67" customFormat="1" ht="18" customHeight="1">
      <c r="B437" s="71"/>
    </row>
    <row r="438" spans="2:2" s="67" customFormat="1" ht="18" customHeight="1">
      <c r="B438" s="71"/>
    </row>
    <row r="439" spans="2:2" s="67" customFormat="1" ht="18" customHeight="1">
      <c r="B439" s="71"/>
    </row>
    <row r="440" spans="2:2" s="67" customFormat="1" ht="18" customHeight="1">
      <c r="B440" s="71"/>
    </row>
    <row r="441" spans="2:2" s="67" customFormat="1" ht="18" customHeight="1">
      <c r="B441" s="71"/>
    </row>
    <row r="442" spans="2:2" s="67" customFormat="1" ht="18" customHeight="1">
      <c r="B442" s="71"/>
    </row>
    <row r="443" spans="2:2" s="67" customFormat="1" ht="18" customHeight="1">
      <c r="B443" s="71"/>
    </row>
    <row r="444" spans="2:2" s="67" customFormat="1" ht="18" customHeight="1">
      <c r="B444" s="71"/>
    </row>
    <row r="445" spans="2:2" s="67" customFormat="1" ht="18" customHeight="1">
      <c r="B445" s="71"/>
    </row>
    <row r="446" spans="2:2" s="67" customFormat="1" ht="18" customHeight="1">
      <c r="B446" s="71"/>
    </row>
    <row r="447" spans="2:2" s="67" customFormat="1" ht="18" customHeight="1">
      <c r="B447" s="71"/>
    </row>
    <row r="448" spans="2:2" s="67" customFormat="1" ht="18" customHeight="1">
      <c r="B448" s="71"/>
    </row>
    <row r="449" spans="2:2" s="67" customFormat="1" ht="18" customHeight="1">
      <c r="B449" s="71"/>
    </row>
    <row r="450" spans="2:2" s="67" customFormat="1" ht="18" customHeight="1">
      <c r="B450" s="71"/>
    </row>
    <row r="451" spans="2:2" s="67" customFormat="1" ht="18" customHeight="1">
      <c r="B451" s="71"/>
    </row>
    <row r="452" spans="2:2" s="67" customFormat="1" ht="18" customHeight="1">
      <c r="B452" s="71"/>
    </row>
    <row r="453" spans="2:2" s="67" customFormat="1" ht="18" customHeight="1">
      <c r="B453" s="71"/>
    </row>
    <row r="454" spans="2:2" s="67" customFormat="1" ht="18" customHeight="1">
      <c r="B454" s="71"/>
    </row>
    <row r="455" spans="2:2" s="67" customFormat="1" ht="18" customHeight="1">
      <c r="B455" s="71"/>
    </row>
    <row r="456" spans="2:2" s="67" customFormat="1" ht="18" customHeight="1">
      <c r="B456" s="71"/>
    </row>
    <row r="457" spans="2:2" s="67" customFormat="1" ht="18" customHeight="1">
      <c r="B457" s="71"/>
    </row>
    <row r="458" spans="2:2" s="67" customFormat="1" ht="18" customHeight="1">
      <c r="B458" s="71"/>
    </row>
    <row r="459" spans="2:2" s="67" customFormat="1" ht="18" customHeight="1">
      <c r="B459" s="71"/>
    </row>
    <row r="460" spans="2:2" s="67" customFormat="1" ht="18" customHeight="1">
      <c r="B460" s="71"/>
    </row>
    <row r="461" spans="2:2" s="67" customFormat="1" ht="18" customHeight="1">
      <c r="B461" s="71"/>
    </row>
    <row r="462" spans="2:2" s="67" customFormat="1" ht="18" customHeight="1">
      <c r="B462" s="71"/>
    </row>
    <row r="463" spans="2:2" s="67" customFormat="1" ht="18" customHeight="1">
      <c r="B463" s="71"/>
    </row>
    <row r="464" spans="2:2" s="67" customFormat="1" ht="18" customHeight="1">
      <c r="B464" s="71"/>
    </row>
    <row r="465" spans="2:2" s="67" customFormat="1" ht="18" customHeight="1">
      <c r="B465" s="71"/>
    </row>
    <row r="466" spans="2:2" s="67" customFormat="1" ht="18" customHeight="1">
      <c r="B466" s="71"/>
    </row>
    <row r="467" spans="2:2" s="67" customFormat="1" ht="18" customHeight="1">
      <c r="B467" s="71"/>
    </row>
    <row r="468" spans="2:2" s="67" customFormat="1" ht="18" customHeight="1">
      <c r="B468" s="71"/>
    </row>
    <row r="469" spans="2:2" s="67" customFormat="1" ht="18" customHeight="1">
      <c r="B469" s="71"/>
    </row>
    <row r="470" spans="2:2" s="67" customFormat="1" ht="18" customHeight="1">
      <c r="B470" s="71"/>
    </row>
    <row r="471" spans="2:2" s="67" customFormat="1" ht="18" customHeight="1">
      <c r="B471" s="71"/>
    </row>
    <row r="472" spans="2:2" s="67" customFormat="1" ht="18" customHeight="1">
      <c r="B472" s="71"/>
    </row>
    <row r="473" spans="2:2" s="67" customFormat="1" ht="18" customHeight="1">
      <c r="B473" s="71"/>
    </row>
    <row r="474" spans="2:2" s="67" customFormat="1" ht="18" customHeight="1">
      <c r="B474" s="71"/>
    </row>
    <row r="475" spans="2:2" s="67" customFormat="1" ht="18" customHeight="1">
      <c r="B475" s="71"/>
    </row>
    <row r="476" spans="2:2" s="67" customFormat="1" ht="18" customHeight="1">
      <c r="B476" s="71"/>
    </row>
    <row r="477" spans="2:2" s="67" customFormat="1" ht="18" customHeight="1">
      <c r="B477" s="71"/>
    </row>
    <row r="478" spans="2:2" s="67" customFormat="1" ht="18" customHeight="1">
      <c r="B478" s="71"/>
    </row>
    <row r="479" spans="2:2" s="67" customFormat="1" ht="18" customHeight="1">
      <c r="B479" s="71"/>
    </row>
    <row r="480" spans="2:2" s="67" customFormat="1" ht="18" customHeight="1">
      <c r="B480" s="71"/>
    </row>
    <row r="481" spans="2:2" s="67" customFormat="1" ht="18" customHeight="1">
      <c r="B481" s="71"/>
    </row>
    <row r="482" spans="2:2" s="67" customFormat="1" ht="18" customHeight="1">
      <c r="B482" s="71"/>
    </row>
    <row r="483" spans="2:2" s="67" customFormat="1" ht="18" customHeight="1">
      <c r="B483" s="71"/>
    </row>
    <row r="484" spans="2:2" s="67" customFormat="1" ht="18" customHeight="1">
      <c r="B484" s="71"/>
    </row>
    <row r="485" spans="2:2" s="67" customFormat="1" ht="18" customHeight="1">
      <c r="B485" s="71"/>
    </row>
    <row r="486" spans="2:2" s="67" customFormat="1" ht="18" customHeight="1">
      <c r="B486" s="71"/>
    </row>
    <row r="487" spans="2:2" s="67" customFormat="1" ht="18" customHeight="1">
      <c r="B487" s="71"/>
    </row>
    <row r="488" spans="2:2" s="67" customFormat="1" ht="18" customHeight="1">
      <c r="B488" s="71"/>
    </row>
    <row r="489" spans="2:2" s="67" customFormat="1" ht="18" customHeight="1">
      <c r="B489" s="71"/>
    </row>
    <row r="490" spans="2:2" s="67" customFormat="1" ht="18" customHeight="1">
      <c r="B490" s="71"/>
    </row>
    <row r="491" spans="2:2" s="67" customFormat="1" ht="18" customHeight="1">
      <c r="B491" s="71"/>
    </row>
    <row r="492" spans="2:2" s="67" customFormat="1" ht="18" customHeight="1">
      <c r="B492" s="71"/>
    </row>
    <row r="493" spans="2:2" s="67" customFormat="1" ht="18" customHeight="1">
      <c r="B493" s="71"/>
    </row>
    <row r="494" spans="2:2" s="67" customFormat="1" ht="18" customHeight="1">
      <c r="B494" s="71"/>
    </row>
    <row r="495" spans="2:2" s="67" customFormat="1" ht="18" customHeight="1">
      <c r="B495" s="71"/>
    </row>
    <row r="496" spans="2:2" s="67" customFormat="1" ht="18" customHeight="1">
      <c r="B496" s="71"/>
    </row>
    <row r="497" spans="2:2" s="67" customFormat="1" ht="18" customHeight="1">
      <c r="B497" s="71"/>
    </row>
    <row r="498" spans="2:2" s="67" customFormat="1" ht="18" customHeight="1">
      <c r="B498" s="71"/>
    </row>
    <row r="499" spans="2:2" s="67" customFormat="1" ht="18" customHeight="1">
      <c r="B499" s="71"/>
    </row>
    <row r="500" spans="2:2" s="67" customFormat="1" ht="18" customHeight="1">
      <c r="B500" s="71"/>
    </row>
    <row r="501" spans="2:2" s="67" customFormat="1" ht="18" customHeight="1">
      <c r="B501" s="71"/>
    </row>
    <row r="502" spans="2:2" s="67" customFormat="1" ht="18" customHeight="1">
      <c r="B502" s="71"/>
    </row>
    <row r="503" spans="2:2" s="67" customFormat="1" ht="18" customHeight="1">
      <c r="B503" s="71"/>
    </row>
    <row r="504" spans="2:2" s="67" customFormat="1" ht="18" customHeight="1">
      <c r="B504" s="71"/>
    </row>
    <row r="505" spans="2:2" s="67" customFormat="1" ht="18" customHeight="1">
      <c r="B505" s="71"/>
    </row>
    <row r="506" spans="2:2" s="67" customFormat="1" ht="18" customHeight="1">
      <c r="B506" s="71"/>
    </row>
    <row r="507" spans="2:2" s="67" customFormat="1" ht="18" customHeight="1">
      <c r="B507" s="71"/>
    </row>
    <row r="508" spans="2:2" s="67" customFormat="1" ht="18" customHeight="1">
      <c r="B508" s="71"/>
    </row>
    <row r="509" spans="2:2" s="67" customFormat="1" ht="18" customHeight="1">
      <c r="B509" s="71"/>
    </row>
    <row r="510" spans="2:2" s="67" customFormat="1" ht="18" customHeight="1">
      <c r="B510" s="71"/>
    </row>
    <row r="511" spans="2:2" s="67" customFormat="1" ht="18" customHeight="1">
      <c r="B511" s="71"/>
    </row>
    <row r="512" spans="2:2" s="67" customFormat="1" ht="18" customHeight="1">
      <c r="B512" s="71"/>
    </row>
    <row r="513" spans="2:2" s="67" customFormat="1" ht="18" customHeight="1">
      <c r="B513" s="71"/>
    </row>
    <row r="514" spans="2:2" s="67" customFormat="1" ht="18" customHeight="1">
      <c r="B514" s="71"/>
    </row>
    <row r="515" spans="2:2" s="67" customFormat="1" ht="18" customHeight="1">
      <c r="B515" s="71"/>
    </row>
    <row r="516" spans="2:2" s="67" customFormat="1" ht="18" customHeight="1">
      <c r="B516" s="71"/>
    </row>
    <row r="517" spans="2:2" s="67" customFormat="1" ht="18" customHeight="1">
      <c r="B517" s="71"/>
    </row>
    <row r="518" spans="2:2" s="67" customFormat="1" ht="18" customHeight="1">
      <c r="B518" s="71"/>
    </row>
    <row r="519" spans="2:2" s="67" customFormat="1" ht="18" customHeight="1">
      <c r="B519" s="71"/>
    </row>
    <row r="520" spans="2:2" s="67" customFormat="1" ht="18" customHeight="1">
      <c r="B520" s="71"/>
    </row>
    <row r="521" spans="2:2" s="67" customFormat="1" ht="18" customHeight="1">
      <c r="B521" s="71"/>
    </row>
    <row r="522" spans="2:2" s="67" customFormat="1" ht="18" customHeight="1">
      <c r="B522" s="71"/>
    </row>
    <row r="523" spans="2:2" s="67" customFormat="1" ht="18" customHeight="1">
      <c r="B523" s="71"/>
    </row>
    <row r="524" spans="2:2" s="67" customFormat="1" ht="18" customHeight="1">
      <c r="B524" s="71"/>
    </row>
    <row r="525" spans="2:2" s="67" customFormat="1" ht="18" customHeight="1">
      <c r="B525" s="71"/>
    </row>
    <row r="526" spans="2:2" s="67" customFormat="1" ht="18" customHeight="1">
      <c r="B526" s="71"/>
    </row>
    <row r="527" spans="2:2" s="67" customFormat="1" ht="18" customHeight="1">
      <c r="B527" s="71"/>
    </row>
    <row r="528" spans="2:2" s="67" customFormat="1" ht="18" customHeight="1">
      <c r="B528" s="71"/>
    </row>
    <row r="529" spans="2:2" s="67" customFormat="1" ht="18" customHeight="1">
      <c r="B529" s="71"/>
    </row>
    <row r="530" spans="2:2" s="67" customFormat="1" ht="18" customHeight="1">
      <c r="B530" s="71"/>
    </row>
    <row r="531" spans="2:2" s="67" customFormat="1" ht="18" customHeight="1">
      <c r="B531" s="71"/>
    </row>
    <row r="532" spans="2:2" s="67" customFormat="1" ht="18" customHeight="1">
      <c r="B532" s="71"/>
    </row>
    <row r="533" spans="2:2" s="67" customFormat="1" ht="18" customHeight="1">
      <c r="B533" s="71"/>
    </row>
    <row r="534" spans="2:2" s="67" customFormat="1" ht="18" customHeight="1">
      <c r="B534" s="71"/>
    </row>
    <row r="535" spans="2:2" s="67" customFormat="1" ht="18" customHeight="1">
      <c r="B535" s="71"/>
    </row>
    <row r="536" spans="2:2" s="67" customFormat="1" ht="18" customHeight="1">
      <c r="B536" s="71"/>
    </row>
    <row r="537" spans="2:2" s="67" customFormat="1" ht="18" customHeight="1">
      <c r="B537" s="71"/>
    </row>
    <row r="538" spans="2:2" s="67" customFormat="1" ht="18" customHeight="1">
      <c r="B538" s="71"/>
    </row>
    <row r="539" spans="2:2" s="67" customFormat="1" ht="18" customHeight="1">
      <c r="B539" s="71"/>
    </row>
    <row r="540" spans="2:2" s="67" customFormat="1" ht="18" customHeight="1">
      <c r="B540" s="71"/>
    </row>
    <row r="541" spans="2:2" s="67" customFormat="1" ht="18" customHeight="1">
      <c r="B541" s="71"/>
    </row>
    <row r="542" spans="2:2" s="67" customFormat="1" ht="18" customHeight="1">
      <c r="B542" s="71"/>
    </row>
    <row r="543" spans="2:2" s="67" customFormat="1" ht="18" customHeight="1">
      <c r="B543" s="71"/>
    </row>
    <row r="544" spans="2:2" s="67" customFormat="1" ht="18" customHeight="1">
      <c r="B544" s="71"/>
    </row>
    <row r="545" spans="2:2" s="67" customFormat="1" ht="18" customHeight="1">
      <c r="B545" s="71"/>
    </row>
    <row r="546" spans="2:2" s="67" customFormat="1" ht="18" customHeight="1">
      <c r="B546" s="71"/>
    </row>
    <row r="547" spans="2:2" s="67" customFormat="1" ht="18" customHeight="1">
      <c r="B547" s="71"/>
    </row>
    <row r="548" spans="2:2" s="67" customFormat="1" ht="18" customHeight="1">
      <c r="B548" s="71"/>
    </row>
    <row r="549" spans="2:2" s="67" customFormat="1" ht="18" customHeight="1">
      <c r="B549" s="71"/>
    </row>
    <row r="550" spans="2:2" s="67" customFormat="1" ht="18" customHeight="1">
      <c r="B550" s="71"/>
    </row>
    <row r="551" spans="2:2" s="67" customFormat="1" ht="18" customHeight="1">
      <c r="B551" s="71"/>
    </row>
    <row r="552" spans="2:2" s="67" customFormat="1" ht="18" customHeight="1">
      <c r="B552" s="71"/>
    </row>
    <row r="553" spans="2:2" s="67" customFormat="1" ht="18" customHeight="1">
      <c r="B553" s="71"/>
    </row>
    <row r="554" spans="2:2" s="67" customFormat="1" ht="18" customHeight="1">
      <c r="B554" s="71"/>
    </row>
    <row r="555" spans="2:2" s="67" customFormat="1" ht="18" customHeight="1">
      <c r="B555" s="71"/>
    </row>
    <row r="556" spans="2:2" s="67" customFormat="1" ht="18" customHeight="1">
      <c r="B556" s="71"/>
    </row>
    <row r="557" spans="2:2" s="67" customFormat="1" ht="18" customHeight="1">
      <c r="B557" s="71"/>
    </row>
    <row r="558" spans="2:2" s="67" customFormat="1" ht="18" customHeight="1">
      <c r="B558" s="71"/>
    </row>
    <row r="559" spans="2:2" s="67" customFormat="1" ht="18" customHeight="1">
      <c r="B559" s="71"/>
    </row>
    <row r="560" spans="2:2" s="67" customFormat="1" ht="18" customHeight="1">
      <c r="B560" s="71"/>
    </row>
    <row r="561" spans="2:2" s="67" customFormat="1" ht="18" customHeight="1">
      <c r="B561" s="71"/>
    </row>
    <row r="562" spans="2:2" s="67" customFormat="1" ht="18" customHeight="1">
      <c r="B562" s="71"/>
    </row>
    <row r="563" spans="2:2" s="67" customFormat="1" ht="18" customHeight="1">
      <c r="B563" s="71"/>
    </row>
    <row r="564" spans="2:2" s="67" customFormat="1" ht="18" customHeight="1">
      <c r="B564" s="71"/>
    </row>
    <row r="565" spans="2:2" s="67" customFormat="1" ht="18" customHeight="1">
      <c r="B565" s="71"/>
    </row>
    <row r="566" spans="2:2" s="67" customFormat="1" ht="18" customHeight="1">
      <c r="B566" s="71"/>
    </row>
    <row r="567" spans="2:2" s="67" customFormat="1" ht="18" customHeight="1">
      <c r="B567" s="71"/>
    </row>
    <row r="568" spans="2:2" s="67" customFormat="1" ht="18" customHeight="1">
      <c r="B568" s="71"/>
    </row>
    <row r="569" spans="2:2" s="67" customFormat="1" ht="18" customHeight="1">
      <c r="B569" s="71"/>
    </row>
    <row r="570" spans="2:2" s="67" customFormat="1" ht="18" customHeight="1">
      <c r="B570" s="71"/>
    </row>
    <row r="571" spans="2:2" s="67" customFormat="1" ht="18" customHeight="1">
      <c r="B571" s="71"/>
    </row>
    <row r="572" spans="2:2" s="67" customFormat="1" ht="18" customHeight="1">
      <c r="B572" s="71"/>
    </row>
    <row r="573" spans="2:2" s="67" customFormat="1" ht="18" customHeight="1">
      <c r="B573" s="71"/>
    </row>
    <row r="574" spans="2:2" s="67" customFormat="1" ht="18" customHeight="1">
      <c r="B574" s="71"/>
    </row>
    <row r="575" spans="2:2" s="67" customFormat="1" ht="18" customHeight="1">
      <c r="B575" s="71"/>
    </row>
    <row r="576" spans="2:2" s="67" customFormat="1" ht="18" customHeight="1">
      <c r="B576" s="71"/>
    </row>
    <row r="577" spans="2:2" s="67" customFormat="1" ht="18" customHeight="1">
      <c r="B577" s="71"/>
    </row>
    <row r="578" spans="2:2" s="67" customFormat="1" ht="18" customHeight="1">
      <c r="B578" s="71"/>
    </row>
    <row r="579" spans="2:2" s="67" customFormat="1" ht="18" customHeight="1">
      <c r="B579" s="71"/>
    </row>
    <row r="580" spans="2:2" s="67" customFormat="1" ht="18" customHeight="1">
      <c r="B580" s="71"/>
    </row>
    <row r="581" spans="2:2" s="67" customFormat="1" ht="18" customHeight="1">
      <c r="B581" s="71"/>
    </row>
    <row r="582" spans="2:2" s="67" customFormat="1" ht="18" customHeight="1">
      <c r="B582" s="71"/>
    </row>
    <row r="583" spans="2:2" s="67" customFormat="1" ht="18" customHeight="1">
      <c r="B583" s="71"/>
    </row>
    <row r="584" spans="2:2" s="67" customFormat="1" ht="18" customHeight="1">
      <c r="B584" s="71"/>
    </row>
    <row r="585" spans="2:2" s="67" customFormat="1" ht="18" customHeight="1">
      <c r="B585" s="71"/>
    </row>
    <row r="586" spans="2:2" s="67" customFormat="1" ht="18" customHeight="1">
      <c r="B586" s="71"/>
    </row>
    <row r="587" spans="2:2" s="67" customFormat="1" ht="18" customHeight="1">
      <c r="B587" s="71"/>
    </row>
    <row r="588" spans="2:2" s="67" customFormat="1" ht="18" customHeight="1">
      <c r="B588" s="71"/>
    </row>
    <row r="589" spans="2:2" s="67" customFormat="1" ht="18" customHeight="1">
      <c r="B589" s="71"/>
    </row>
    <row r="590" spans="2:2" s="67" customFormat="1" ht="18" customHeight="1">
      <c r="B590" s="71"/>
    </row>
    <row r="591" spans="2:2" s="67" customFormat="1" ht="18" customHeight="1">
      <c r="B591" s="71"/>
    </row>
    <row r="592" spans="2:2" s="67" customFormat="1" ht="18" customHeight="1">
      <c r="B592" s="71"/>
    </row>
    <row r="593" spans="2:2" s="67" customFormat="1" ht="18" customHeight="1">
      <c r="B593" s="71"/>
    </row>
    <row r="594" spans="2:2" s="67" customFormat="1" ht="18" customHeight="1">
      <c r="B594" s="71"/>
    </row>
    <row r="595" spans="2:2" s="67" customFormat="1" ht="18" customHeight="1">
      <c r="B595" s="71"/>
    </row>
    <row r="596" spans="2:2" s="67" customFormat="1" ht="18" customHeight="1">
      <c r="B596" s="71"/>
    </row>
    <row r="597" spans="2:2" s="67" customFormat="1" ht="18" customHeight="1">
      <c r="B597" s="71"/>
    </row>
    <row r="598" spans="2:2" s="67" customFormat="1" ht="18" customHeight="1">
      <c r="B598" s="71"/>
    </row>
    <row r="599" spans="2:2" s="67" customFormat="1" ht="18" customHeight="1">
      <c r="B599" s="71"/>
    </row>
    <row r="600" spans="2:2" s="67" customFormat="1" ht="18" customHeight="1">
      <c r="B600" s="71"/>
    </row>
    <row r="601" spans="2:2" s="67" customFormat="1" ht="18" customHeight="1">
      <c r="B601" s="71"/>
    </row>
    <row r="602" spans="2:2" s="67" customFormat="1" ht="18" customHeight="1">
      <c r="B602" s="71"/>
    </row>
    <row r="603" spans="2:2" s="67" customFormat="1" ht="18" customHeight="1">
      <c r="B603" s="71"/>
    </row>
    <row r="604" spans="2:2" s="67" customFormat="1" ht="18" customHeight="1">
      <c r="B604" s="71"/>
    </row>
    <row r="605" spans="2:2" s="67" customFormat="1" ht="18" customHeight="1">
      <c r="B605" s="71"/>
    </row>
    <row r="606" spans="2:2" s="67" customFormat="1" ht="18" customHeight="1">
      <c r="B606" s="71"/>
    </row>
    <row r="607" spans="2:2" s="67" customFormat="1" ht="18" customHeight="1">
      <c r="B607" s="71"/>
    </row>
    <row r="608" spans="2:2" s="67" customFormat="1" ht="18" customHeight="1">
      <c r="B608" s="71"/>
    </row>
    <row r="609" spans="2:2" s="67" customFormat="1" ht="18" customHeight="1">
      <c r="B609" s="71"/>
    </row>
    <row r="610" spans="2:2" s="67" customFormat="1" ht="18" customHeight="1">
      <c r="B610" s="71"/>
    </row>
    <row r="611" spans="2:2" s="67" customFormat="1" ht="18" customHeight="1">
      <c r="B611" s="71"/>
    </row>
    <row r="612" spans="2:2" s="67" customFormat="1" ht="18" customHeight="1">
      <c r="B612" s="71"/>
    </row>
    <row r="613" spans="2:2" s="67" customFormat="1" ht="18" customHeight="1">
      <c r="B613" s="71"/>
    </row>
    <row r="614" spans="2:2" s="67" customFormat="1" ht="18" customHeight="1">
      <c r="B614" s="71"/>
    </row>
    <row r="615" spans="2:2" s="67" customFormat="1" ht="18" customHeight="1">
      <c r="B615" s="71"/>
    </row>
    <row r="616" spans="2:2" s="67" customFormat="1" ht="18" customHeight="1">
      <c r="B616" s="71"/>
    </row>
    <row r="617" spans="2:2" s="67" customFormat="1" ht="18" customHeight="1">
      <c r="B617" s="71"/>
    </row>
    <row r="618" spans="2:2" s="67" customFormat="1" ht="18" customHeight="1">
      <c r="B618" s="71"/>
    </row>
    <row r="619" spans="2:2" s="67" customFormat="1" ht="18" customHeight="1">
      <c r="B619" s="71"/>
    </row>
    <row r="620" spans="2:2" s="67" customFormat="1" ht="18" customHeight="1">
      <c r="B620" s="71"/>
    </row>
    <row r="621" spans="2:2" s="67" customFormat="1" ht="18" customHeight="1">
      <c r="B621" s="71"/>
    </row>
    <row r="622" spans="2:2" s="67" customFormat="1" ht="18" customHeight="1">
      <c r="B622" s="71"/>
    </row>
    <row r="623" spans="2:2" s="67" customFormat="1" ht="18" customHeight="1">
      <c r="B623" s="71"/>
    </row>
    <row r="624" spans="2:2" s="67" customFormat="1" ht="18" customHeight="1">
      <c r="B624" s="71"/>
    </row>
    <row r="625" spans="2:2" s="67" customFormat="1" ht="18" customHeight="1">
      <c r="B625" s="71"/>
    </row>
    <row r="626" spans="2:2" s="67" customFormat="1" ht="18" customHeight="1">
      <c r="B626" s="71"/>
    </row>
    <row r="627" spans="2:2" s="67" customFormat="1" ht="18" customHeight="1">
      <c r="B627" s="71"/>
    </row>
    <row r="628" spans="2:2" s="67" customFormat="1" ht="18" customHeight="1">
      <c r="B628" s="71"/>
    </row>
    <row r="629" spans="2:2" s="67" customFormat="1" ht="18" customHeight="1">
      <c r="B629" s="71"/>
    </row>
    <row r="630" spans="2:2" s="67" customFormat="1" ht="18" customHeight="1">
      <c r="B630" s="71"/>
    </row>
    <row r="631" spans="2:2" s="67" customFormat="1" ht="18" customHeight="1">
      <c r="B631" s="71"/>
    </row>
    <row r="632" spans="2:2" s="67" customFormat="1" ht="18" customHeight="1">
      <c r="B632" s="71"/>
    </row>
    <row r="633" spans="2:2" s="67" customFormat="1" ht="18" customHeight="1">
      <c r="B633" s="71"/>
    </row>
    <row r="634" spans="2:2" s="67" customFormat="1" ht="18" customHeight="1">
      <c r="B634" s="71"/>
    </row>
    <row r="635" spans="2:2" s="67" customFormat="1" ht="18" customHeight="1">
      <c r="B635" s="71"/>
    </row>
    <row r="636" spans="2:2" s="67" customFormat="1" ht="18" customHeight="1">
      <c r="B636" s="71"/>
    </row>
    <row r="637" spans="2:2" s="67" customFormat="1" ht="18" customHeight="1">
      <c r="B637" s="71"/>
    </row>
    <row r="638" spans="2:2" s="67" customFormat="1" ht="18" customHeight="1">
      <c r="B638" s="71"/>
    </row>
    <row r="639" spans="2:2" s="67" customFormat="1" ht="18" customHeight="1">
      <c r="B639" s="71"/>
    </row>
    <row r="640" spans="2:2" s="67" customFormat="1" ht="18" customHeight="1">
      <c r="B640" s="71"/>
    </row>
    <row r="641" spans="2:2" s="67" customFormat="1" ht="18" customHeight="1">
      <c r="B641" s="71"/>
    </row>
    <row r="642" spans="2:2" s="67" customFormat="1" ht="18" customHeight="1">
      <c r="B642" s="71"/>
    </row>
    <row r="643" spans="2:2" s="67" customFormat="1" ht="18" customHeight="1">
      <c r="B643" s="71"/>
    </row>
    <row r="644" spans="2:2" s="67" customFormat="1" ht="18" customHeight="1">
      <c r="B644" s="71"/>
    </row>
    <row r="645" spans="2:2" s="67" customFormat="1" ht="18" customHeight="1">
      <c r="B645" s="71"/>
    </row>
    <row r="646" spans="2:2" s="67" customFormat="1" ht="18" customHeight="1">
      <c r="B646" s="71"/>
    </row>
    <row r="647" spans="2:2" s="67" customFormat="1" ht="18" customHeight="1">
      <c r="B647" s="71"/>
    </row>
    <row r="648" spans="2:2" s="67" customFormat="1" ht="18" customHeight="1">
      <c r="B648" s="71"/>
    </row>
    <row r="649" spans="2:2" s="67" customFormat="1" ht="18" customHeight="1">
      <c r="B649" s="71"/>
    </row>
    <row r="650" spans="2:2" s="67" customFormat="1" ht="18" customHeight="1">
      <c r="B650" s="71"/>
    </row>
    <row r="651" spans="2:2" s="67" customFormat="1" ht="18" customHeight="1">
      <c r="B651" s="71"/>
    </row>
    <row r="652" spans="2:2" s="67" customFormat="1" ht="18" customHeight="1">
      <c r="B652" s="71"/>
    </row>
    <row r="653" spans="2:2" s="67" customFormat="1" ht="18" customHeight="1">
      <c r="B653" s="71"/>
    </row>
    <row r="654" spans="2:2" s="67" customFormat="1" ht="18" customHeight="1">
      <c r="B654" s="71"/>
    </row>
    <row r="655" spans="2:2" s="67" customFormat="1" ht="18" customHeight="1">
      <c r="B655" s="71"/>
    </row>
    <row r="656" spans="2:2" s="67" customFormat="1" ht="18" customHeight="1">
      <c r="B656" s="71"/>
    </row>
    <row r="657" spans="2:2" s="67" customFormat="1" ht="18" customHeight="1">
      <c r="B657" s="71"/>
    </row>
    <row r="658" spans="2:2" s="67" customFormat="1" ht="18" customHeight="1">
      <c r="B658" s="71"/>
    </row>
    <row r="659" spans="2:2" s="67" customFormat="1" ht="18" customHeight="1">
      <c r="B659" s="71"/>
    </row>
    <row r="660" spans="2:2" s="67" customFormat="1" ht="18" customHeight="1">
      <c r="B660" s="71"/>
    </row>
    <row r="661" spans="2:2" s="67" customFormat="1" ht="18" customHeight="1">
      <c r="B661" s="71"/>
    </row>
    <row r="662" spans="2:2" s="67" customFormat="1" ht="18" customHeight="1">
      <c r="B662" s="71"/>
    </row>
    <row r="663" spans="2:2" s="67" customFormat="1" ht="18" customHeight="1">
      <c r="B663" s="71"/>
    </row>
    <row r="664" spans="2:2" s="67" customFormat="1" ht="18" customHeight="1">
      <c r="B664" s="71"/>
    </row>
    <row r="665" spans="2:2" s="67" customFormat="1" ht="18" customHeight="1">
      <c r="B665" s="71"/>
    </row>
    <row r="666" spans="2:2" s="67" customFormat="1" ht="18" customHeight="1">
      <c r="B666" s="71"/>
    </row>
    <row r="667" spans="2:2" s="67" customFormat="1" ht="18" customHeight="1">
      <c r="B667" s="71"/>
    </row>
    <row r="668" spans="2:2" s="67" customFormat="1" ht="18" customHeight="1">
      <c r="B668" s="71"/>
    </row>
    <row r="669" spans="2:2" s="67" customFormat="1" ht="18" customHeight="1">
      <c r="B669" s="71"/>
    </row>
    <row r="670" spans="2:2" s="67" customFormat="1" ht="18" customHeight="1">
      <c r="B670" s="71"/>
    </row>
    <row r="671" spans="2:2" s="67" customFormat="1" ht="18" customHeight="1">
      <c r="B671" s="71"/>
    </row>
    <row r="672" spans="2:2" s="67" customFormat="1" ht="18" customHeight="1">
      <c r="B672" s="71"/>
    </row>
    <row r="673" spans="2:2" s="67" customFormat="1" ht="18" customHeight="1">
      <c r="B673" s="71"/>
    </row>
    <row r="674" spans="2:2" s="67" customFormat="1" ht="18" customHeight="1">
      <c r="B674" s="71"/>
    </row>
    <row r="675" spans="2:2" s="67" customFormat="1" ht="18" customHeight="1">
      <c r="B675" s="71"/>
    </row>
    <row r="676" spans="2:2" s="67" customFormat="1" ht="18" customHeight="1">
      <c r="B676" s="71"/>
    </row>
    <row r="677" spans="2:2" s="67" customFormat="1" ht="18" customHeight="1">
      <c r="B677" s="71"/>
    </row>
    <row r="678" spans="2:2" s="67" customFormat="1" ht="18" customHeight="1">
      <c r="B678" s="71"/>
    </row>
    <row r="679" spans="2:2" s="67" customFormat="1" ht="18" customHeight="1">
      <c r="B679" s="71"/>
    </row>
    <row r="680" spans="2:2" s="67" customFormat="1" ht="18" customHeight="1">
      <c r="B680" s="71"/>
    </row>
    <row r="681" spans="2:2" s="67" customFormat="1" ht="18" customHeight="1">
      <c r="B681" s="71"/>
    </row>
    <row r="682" spans="2:2" s="67" customFormat="1" ht="18" customHeight="1">
      <c r="B682" s="71"/>
    </row>
    <row r="683" spans="2:2" s="67" customFormat="1" ht="18" customHeight="1">
      <c r="B683" s="71"/>
    </row>
    <row r="684" spans="2:2" s="67" customFormat="1" ht="18" customHeight="1">
      <c r="B684" s="71"/>
    </row>
    <row r="685" spans="2:2" s="67" customFormat="1" ht="18" customHeight="1">
      <c r="B685" s="71"/>
    </row>
    <row r="686" spans="2:2" s="67" customFormat="1" ht="18" customHeight="1">
      <c r="B686" s="71"/>
    </row>
    <row r="687" spans="2:2" s="67" customFormat="1" ht="18" customHeight="1">
      <c r="B687" s="71"/>
    </row>
    <row r="688" spans="2:2" s="67" customFormat="1" ht="18" customHeight="1">
      <c r="B688" s="71"/>
    </row>
    <row r="689" spans="2:2" s="67" customFormat="1" ht="18" customHeight="1">
      <c r="B689" s="71"/>
    </row>
    <row r="690" spans="2:2" s="67" customFormat="1" ht="18" customHeight="1">
      <c r="B690" s="71"/>
    </row>
    <row r="691" spans="2:2" s="67" customFormat="1" ht="18" customHeight="1">
      <c r="B691" s="71"/>
    </row>
    <row r="692" spans="2:2" s="67" customFormat="1" ht="18" customHeight="1">
      <c r="B692" s="71"/>
    </row>
    <row r="693" spans="2:2" s="67" customFormat="1" ht="18" customHeight="1">
      <c r="B693" s="71"/>
    </row>
    <row r="694" spans="2:2" s="67" customFormat="1" ht="18" customHeight="1">
      <c r="B694" s="71"/>
    </row>
    <row r="695" spans="2:2" s="67" customFormat="1" ht="18" customHeight="1">
      <c r="B695" s="71"/>
    </row>
    <row r="696" spans="2:2" s="67" customFormat="1" ht="18" customHeight="1">
      <c r="B696" s="71"/>
    </row>
    <row r="697" spans="2:2" s="67" customFormat="1" ht="18" customHeight="1">
      <c r="B697" s="71"/>
    </row>
    <row r="698" spans="2:2" s="67" customFormat="1" ht="18" customHeight="1">
      <c r="B698" s="71"/>
    </row>
    <row r="699" spans="2:2" s="67" customFormat="1" ht="18" customHeight="1">
      <c r="B699" s="71"/>
    </row>
    <row r="700" spans="2:2" s="67" customFormat="1" ht="18" customHeight="1">
      <c r="B700" s="71"/>
    </row>
    <row r="701" spans="2:2" s="67" customFormat="1" ht="18" customHeight="1">
      <c r="B701" s="71"/>
    </row>
    <row r="702" spans="2:2" s="67" customFormat="1" ht="18" customHeight="1">
      <c r="B702" s="71"/>
    </row>
    <row r="703" spans="2:2" s="67" customFormat="1" ht="18" customHeight="1">
      <c r="B703" s="71"/>
    </row>
    <row r="704" spans="2:2" s="67" customFormat="1" ht="18" customHeight="1">
      <c r="B704" s="71"/>
    </row>
    <row r="705" spans="2:2" s="67" customFormat="1" ht="18" customHeight="1">
      <c r="B705" s="71"/>
    </row>
    <row r="706" spans="2:2" s="67" customFormat="1" ht="18" customHeight="1">
      <c r="B706" s="71"/>
    </row>
    <row r="707" spans="2:2" s="67" customFormat="1" ht="18" customHeight="1">
      <c r="B707" s="71"/>
    </row>
    <row r="708" spans="2:2" s="67" customFormat="1" ht="18" customHeight="1">
      <c r="B708" s="71"/>
    </row>
    <row r="709" spans="2:2" s="67" customFormat="1" ht="18" customHeight="1">
      <c r="B709" s="71"/>
    </row>
    <row r="710" spans="2:2" s="67" customFormat="1" ht="18" customHeight="1">
      <c r="B710" s="71"/>
    </row>
    <row r="711" spans="2:2" s="67" customFormat="1" ht="18" customHeight="1">
      <c r="B711" s="71"/>
    </row>
    <row r="712" spans="2:2" s="67" customFormat="1" ht="18" customHeight="1">
      <c r="B712" s="71"/>
    </row>
    <row r="713" spans="2:2" s="67" customFormat="1" ht="18" customHeight="1">
      <c r="B713" s="71"/>
    </row>
    <row r="714" spans="2:2" s="67" customFormat="1" ht="18" customHeight="1">
      <c r="B714" s="71"/>
    </row>
    <row r="715" spans="2:2" s="67" customFormat="1" ht="18" customHeight="1">
      <c r="B715" s="71"/>
    </row>
    <row r="716" spans="2:2" s="67" customFormat="1" ht="18" customHeight="1">
      <c r="B716" s="71"/>
    </row>
    <row r="717" spans="2:2" s="67" customFormat="1" ht="18" customHeight="1">
      <c r="B717" s="71"/>
    </row>
    <row r="718" spans="2:2" s="67" customFormat="1" ht="18" customHeight="1">
      <c r="B718" s="71"/>
    </row>
    <row r="719" spans="2:2" s="67" customFormat="1" ht="18" customHeight="1">
      <c r="B719" s="71"/>
    </row>
    <row r="720" spans="2:2" s="67" customFormat="1" ht="18" customHeight="1">
      <c r="B720" s="71"/>
    </row>
    <row r="721" spans="2:2" s="67" customFormat="1" ht="18" customHeight="1">
      <c r="B721" s="71"/>
    </row>
    <row r="722" spans="2:2" s="67" customFormat="1" ht="18" customHeight="1">
      <c r="B722" s="71"/>
    </row>
    <row r="723" spans="2:2" s="67" customFormat="1" ht="18" customHeight="1">
      <c r="B723" s="71"/>
    </row>
    <row r="724" spans="2:2" s="67" customFormat="1" ht="18" customHeight="1">
      <c r="B724" s="71"/>
    </row>
    <row r="725" spans="2:2" s="67" customFormat="1" ht="18" customHeight="1">
      <c r="B725" s="71"/>
    </row>
    <row r="726" spans="2:2" s="67" customFormat="1" ht="18" customHeight="1">
      <c r="B726" s="71"/>
    </row>
    <row r="727" spans="2:2" s="67" customFormat="1" ht="18" customHeight="1">
      <c r="B727" s="71"/>
    </row>
    <row r="728" spans="2:2" s="67" customFormat="1" ht="18" customHeight="1">
      <c r="B728" s="71"/>
    </row>
    <row r="729" spans="2:2" s="67" customFormat="1" ht="18" customHeight="1">
      <c r="B729" s="71"/>
    </row>
    <row r="730" spans="2:2" s="67" customFormat="1" ht="18" customHeight="1">
      <c r="B730" s="71"/>
    </row>
    <row r="731" spans="2:2" s="67" customFormat="1" ht="18" customHeight="1">
      <c r="B731" s="71"/>
    </row>
    <row r="732" spans="2:2" s="67" customFormat="1" ht="18" customHeight="1">
      <c r="B732" s="71"/>
    </row>
    <row r="733" spans="2:2" s="67" customFormat="1" ht="18" customHeight="1">
      <c r="B733" s="71"/>
    </row>
    <row r="734" spans="2:2" s="67" customFormat="1" ht="18" customHeight="1">
      <c r="B734" s="71"/>
    </row>
    <row r="735" spans="2:2" s="67" customFormat="1" ht="18" customHeight="1">
      <c r="B735" s="71"/>
    </row>
    <row r="736" spans="2:2" s="67" customFormat="1" ht="18" customHeight="1">
      <c r="B736" s="71"/>
    </row>
    <row r="737" spans="2:2" s="67" customFormat="1" ht="18" customHeight="1">
      <c r="B737" s="71"/>
    </row>
    <row r="738" spans="2:2" s="67" customFormat="1" ht="18" customHeight="1">
      <c r="B738" s="71"/>
    </row>
    <row r="739" spans="2:2" s="67" customFormat="1" ht="18" customHeight="1">
      <c r="B739" s="71"/>
    </row>
    <row r="740" spans="2:2" s="67" customFormat="1" ht="18" customHeight="1">
      <c r="B740" s="71"/>
    </row>
    <row r="741" spans="2:2" s="67" customFormat="1" ht="18" customHeight="1">
      <c r="B741" s="71"/>
    </row>
    <row r="742" spans="2:2" s="67" customFormat="1" ht="18" customHeight="1">
      <c r="B742" s="71"/>
    </row>
    <row r="743" spans="2:2" s="67" customFormat="1" ht="18" customHeight="1">
      <c r="B743" s="71"/>
    </row>
    <row r="744" spans="2:2" s="67" customFormat="1" ht="18" customHeight="1">
      <c r="B744" s="71"/>
    </row>
    <row r="745" spans="2:2" s="67" customFormat="1" ht="18" customHeight="1">
      <c r="B745" s="71"/>
    </row>
    <row r="746" spans="2:2" s="67" customFormat="1" ht="18" customHeight="1">
      <c r="B746" s="71"/>
    </row>
    <row r="747" spans="2:2" s="67" customFormat="1" ht="18" customHeight="1">
      <c r="B747" s="71"/>
    </row>
    <row r="748" spans="2:2" s="67" customFormat="1" ht="18" customHeight="1">
      <c r="B748" s="71"/>
    </row>
    <row r="749" spans="2:2" s="67" customFormat="1" ht="18" customHeight="1">
      <c r="B749" s="71"/>
    </row>
    <row r="750" spans="2:2" s="67" customFormat="1" ht="18" customHeight="1">
      <c r="B750" s="71"/>
    </row>
    <row r="751" spans="2:2" s="67" customFormat="1" ht="18" customHeight="1">
      <c r="B751" s="71"/>
    </row>
    <row r="752" spans="2:2" s="67" customFormat="1" ht="18" customHeight="1">
      <c r="B752" s="71"/>
    </row>
    <row r="753" spans="2:2" s="67" customFormat="1" ht="18" customHeight="1">
      <c r="B753" s="71"/>
    </row>
    <row r="754" spans="2:2" s="67" customFormat="1" ht="18" customHeight="1">
      <c r="B754" s="71"/>
    </row>
    <row r="755" spans="2:2" s="67" customFormat="1" ht="18" customHeight="1">
      <c r="B755" s="71"/>
    </row>
    <row r="756" spans="2:2" s="67" customFormat="1" ht="18" customHeight="1">
      <c r="B756" s="71"/>
    </row>
    <row r="757" spans="2:2" s="67" customFormat="1" ht="18" customHeight="1">
      <c r="B757" s="71"/>
    </row>
    <row r="758" spans="2:2" s="67" customFormat="1" ht="18" customHeight="1">
      <c r="B758" s="71"/>
    </row>
    <row r="759" spans="2:2" s="67" customFormat="1" ht="18" customHeight="1">
      <c r="B759" s="71"/>
    </row>
    <row r="760" spans="2:2" s="67" customFormat="1" ht="18" customHeight="1">
      <c r="B760" s="71"/>
    </row>
    <row r="761" spans="2:2" s="67" customFormat="1" ht="18" customHeight="1">
      <c r="B761" s="71"/>
    </row>
    <row r="762" spans="2:2" s="67" customFormat="1" ht="18" customHeight="1">
      <c r="B762" s="71"/>
    </row>
    <row r="763" spans="2:2" s="67" customFormat="1" ht="18" customHeight="1">
      <c r="B763" s="71"/>
    </row>
    <row r="764" spans="2:2" s="67" customFormat="1" ht="18" customHeight="1">
      <c r="B764" s="71"/>
    </row>
    <row r="765" spans="2:2" s="67" customFormat="1" ht="18" customHeight="1">
      <c r="B765" s="71"/>
    </row>
    <row r="766" spans="2:2" s="67" customFormat="1" ht="18" customHeight="1">
      <c r="B766" s="71"/>
    </row>
    <row r="767" spans="2:2" s="67" customFormat="1" ht="18" customHeight="1">
      <c r="B767" s="71"/>
    </row>
    <row r="768" spans="2:2" s="67" customFormat="1" ht="18" customHeight="1">
      <c r="B768" s="71"/>
    </row>
    <row r="769" spans="2:2" s="67" customFormat="1" ht="18" customHeight="1">
      <c r="B769" s="71"/>
    </row>
    <row r="770" spans="2:2" s="67" customFormat="1" ht="18" customHeight="1">
      <c r="B770" s="71"/>
    </row>
    <row r="771" spans="2:2" s="67" customFormat="1" ht="18" customHeight="1">
      <c r="B771" s="71"/>
    </row>
    <row r="772" spans="2:2" s="67" customFormat="1" ht="18" customHeight="1">
      <c r="B772" s="71"/>
    </row>
    <row r="773" spans="2:2" s="67" customFormat="1" ht="18" customHeight="1">
      <c r="B773" s="71"/>
    </row>
    <row r="774" spans="2:2" s="67" customFormat="1" ht="18" customHeight="1">
      <c r="B774" s="71"/>
    </row>
    <row r="775" spans="2:2" s="67" customFormat="1" ht="18" customHeight="1">
      <c r="B775" s="71"/>
    </row>
    <row r="776" spans="2:2" s="67" customFormat="1" ht="18" customHeight="1">
      <c r="B776" s="71"/>
    </row>
    <row r="777" spans="2:2" s="67" customFormat="1" ht="18" customHeight="1">
      <c r="B777" s="71"/>
    </row>
    <row r="778" spans="2:2" s="67" customFormat="1" ht="18" customHeight="1">
      <c r="B778" s="71"/>
    </row>
    <row r="779" spans="2:2" s="67" customFormat="1" ht="18" customHeight="1">
      <c r="B779" s="71"/>
    </row>
    <row r="780" spans="2:2" s="67" customFormat="1" ht="18" customHeight="1">
      <c r="B780" s="71"/>
    </row>
    <row r="781" spans="2:2" s="67" customFormat="1" ht="18" customHeight="1">
      <c r="B781" s="71"/>
    </row>
    <row r="782" spans="2:2" s="67" customFormat="1" ht="18" customHeight="1">
      <c r="B782" s="71"/>
    </row>
    <row r="783" spans="2:2" s="67" customFormat="1" ht="18" customHeight="1">
      <c r="B783" s="71"/>
    </row>
    <row r="784" spans="2:2" s="67" customFormat="1" ht="18" customHeight="1">
      <c r="B784" s="71"/>
    </row>
    <row r="785" spans="2:2" s="67" customFormat="1" ht="18" customHeight="1">
      <c r="B785" s="71"/>
    </row>
    <row r="786" spans="2:2" s="67" customFormat="1" ht="18" customHeight="1">
      <c r="B786" s="71"/>
    </row>
    <row r="787" spans="2:2" s="67" customFormat="1" ht="18" customHeight="1">
      <c r="B787" s="71"/>
    </row>
    <row r="788" spans="2:2" s="67" customFormat="1" ht="18" customHeight="1">
      <c r="B788" s="71"/>
    </row>
    <row r="789" spans="2:2" s="67" customFormat="1" ht="18" customHeight="1">
      <c r="B789" s="71"/>
    </row>
    <row r="790" spans="2:2" s="67" customFormat="1" ht="18" customHeight="1">
      <c r="B790" s="71"/>
    </row>
    <row r="791" spans="2:2" s="67" customFormat="1" ht="18" customHeight="1">
      <c r="B791" s="71"/>
    </row>
    <row r="792" spans="2:2" s="67" customFormat="1" ht="18" customHeight="1">
      <c r="B792" s="71"/>
    </row>
    <row r="793" spans="2:2" s="67" customFormat="1" ht="18" customHeight="1">
      <c r="B793" s="71"/>
    </row>
    <row r="794" spans="2:2" s="67" customFormat="1" ht="18" customHeight="1">
      <c r="B794" s="71"/>
    </row>
    <row r="795" spans="2:2" s="67" customFormat="1" ht="18" customHeight="1">
      <c r="B795" s="71"/>
    </row>
    <row r="796" spans="2:2" s="67" customFormat="1" ht="18" customHeight="1">
      <c r="B796" s="71"/>
    </row>
    <row r="797" spans="2:2" s="67" customFormat="1" ht="18" customHeight="1">
      <c r="B797" s="71"/>
    </row>
    <row r="798" spans="2:2" s="67" customFormat="1" ht="18" customHeight="1">
      <c r="B798" s="71"/>
    </row>
    <row r="799" spans="2:2" s="67" customFormat="1" ht="18" customHeight="1">
      <c r="B799" s="71"/>
    </row>
    <row r="800" spans="2:2" s="67" customFormat="1" ht="18" customHeight="1">
      <c r="B800" s="71"/>
    </row>
    <row r="801" spans="2:2" s="67" customFormat="1" ht="18" customHeight="1">
      <c r="B801" s="71"/>
    </row>
    <row r="802" spans="2:2" s="67" customFormat="1" ht="18" customHeight="1">
      <c r="B802" s="71"/>
    </row>
    <row r="803" spans="2:2" s="67" customFormat="1" ht="18" customHeight="1">
      <c r="B803" s="71"/>
    </row>
    <row r="804" spans="2:2" s="67" customFormat="1" ht="18" customHeight="1">
      <c r="B804" s="71"/>
    </row>
    <row r="805" spans="2:2" s="67" customFormat="1" ht="18" customHeight="1">
      <c r="B805" s="71"/>
    </row>
    <row r="806" spans="2:2" s="67" customFormat="1" ht="18" customHeight="1">
      <c r="B806" s="71"/>
    </row>
    <row r="807" spans="2:2" s="67" customFormat="1" ht="18" customHeight="1">
      <c r="B807" s="71"/>
    </row>
    <row r="808" spans="2:2" s="67" customFormat="1" ht="18" customHeight="1">
      <c r="B808" s="71"/>
    </row>
    <row r="809" spans="2:2" s="67" customFormat="1" ht="18" customHeight="1">
      <c r="B809" s="71"/>
    </row>
    <row r="810" spans="2:2" s="67" customFormat="1" ht="18" customHeight="1">
      <c r="B810" s="71"/>
    </row>
    <row r="811" spans="2:2" s="67" customFormat="1" ht="18" customHeight="1">
      <c r="B811" s="71"/>
    </row>
    <row r="812" spans="2:2" s="67" customFormat="1" ht="18" customHeight="1">
      <c r="B812" s="71"/>
    </row>
    <row r="813" spans="2:2" s="67" customFormat="1" ht="18" customHeight="1">
      <c r="B813" s="71"/>
    </row>
    <row r="814" spans="2:2" s="67" customFormat="1" ht="18" customHeight="1">
      <c r="B814" s="71"/>
    </row>
    <row r="815" spans="2:2" s="67" customFormat="1" ht="18" customHeight="1">
      <c r="B815" s="71"/>
    </row>
    <row r="816" spans="2:2" s="67" customFormat="1" ht="18" customHeight="1">
      <c r="B816" s="71"/>
    </row>
    <row r="817" spans="2:2" s="67" customFormat="1" ht="18" customHeight="1">
      <c r="B817" s="71"/>
    </row>
    <row r="818" spans="2:2" s="67" customFormat="1" ht="18" customHeight="1">
      <c r="B818" s="71"/>
    </row>
    <row r="819" spans="2:2" s="67" customFormat="1" ht="18" customHeight="1">
      <c r="B819" s="71"/>
    </row>
    <row r="820" spans="2:2" s="67" customFormat="1" ht="18" customHeight="1">
      <c r="B820" s="71"/>
    </row>
    <row r="821" spans="2:2" s="67" customFormat="1" ht="18" customHeight="1">
      <c r="B821" s="71"/>
    </row>
    <row r="822" spans="2:2" s="67" customFormat="1" ht="18" customHeight="1">
      <c r="B822" s="71"/>
    </row>
    <row r="823" spans="2:2" s="67" customFormat="1" ht="18" customHeight="1">
      <c r="B823" s="71"/>
    </row>
    <row r="824" spans="2:2" s="67" customFormat="1" ht="18" customHeight="1">
      <c r="B824" s="71"/>
    </row>
    <row r="825" spans="2:2" s="67" customFormat="1" ht="18" customHeight="1">
      <c r="B825" s="71"/>
    </row>
    <row r="826" spans="2:2" s="67" customFormat="1" ht="18" customHeight="1">
      <c r="B826" s="71"/>
    </row>
    <row r="827" spans="2:2" s="67" customFormat="1" ht="18" customHeight="1">
      <c r="B827" s="71"/>
    </row>
    <row r="828" spans="2:2" s="67" customFormat="1" ht="18" customHeight="1">
      <c r="B828" s="71"/>
    </row>
    <row r="829" spans="2:2" s="67" customFormat="1" ht="18" customHeight="1">
      <c r="B829" s="71"/>
    </row>
    <row r="830" spans="2:2" s="67" customFormat="1" ht="18" customHeight="1">
      <c r="B830" s="71"/>
    </row>
    <row r="831" spans="2:2" s="67" customFormat="1" ht="18" customHeight="1">
      <c r="B831" s="71"/>
    </row>
    <row r="832" spans="2:2" s="67" customFormat="1" ht="18" customHeight="1">
      <c r="B832" s="71"/>
    </row>
    <row r="833" spans="2:2" s="67" customFormat="1" ht="18" customHeight="1">
      <c r="B833" s="71"/>
    </row>
    <row r="834" spans="2:2" s="67" customFormat="1" ht="18" customHeight="1">
      <c r="B834" s="71"/>
    </row>
    <row r="835" spans="2:2" s="67" customFormat="1" ht="18" customHeight="1">
      <c r="B835" s="71"/>
    </row>
    <row r="836" spans="2:2" s="67" customFormat="1" ht="18" customHeight="1">
      <c r="B836" s="71"/>
    </row>
    <row r="837" spans="2:2" s="67" customFormat="1" ht="18" customHeight="1">
      <c r="B837" s="71"/>
    </row>
    <row r="838" spans="2:2" s="67" customFormat="1" ht="18" customHeight="1">
      <c r="B838" s="71"/>
    </row>
    <row r="839" spans="2:2" s="67" customFormat="1" ht="18" customHeight="1">
      <c r="B839" s="71"/>
    </row>
    <row r="840" spans="2:2" s="67" customFormat="1" ht="18" customHeight="1">
      <c r="B840" s="71"/>
    </row>
    <row r="841" spans="2:2" s="67" customFormat="1" ht="18" customHeight="1">
      <c r="B841" s="71"/>
    </row>
    <row r="842" spans="2:2" s="67" customFormat="1" ht="18" customHeight="1">
      <c r="B842" s="71"/>
    </row>
    <row r="843" spans="2:2" s="67" customFormat="1" ht="18" customHeight="1">
      <c r="B843" s="71"/>
    </row>
    <row r="844" spans="2:2" s="67" customFormat="1" ht="18" customHeight="1">
      <c r="B844" s="71"/>
    </row>
    <row r="845" spans="2:2" s="67" customFormat="1" ht="18" customHeight="1">
      <c r="B845" s="71"/>
    </row>
    <row r="846" spans="2:2" s="67" customFormat="1" ht="18" customHeight="1">
      <c r="B846" s="71"/>
    </row>
    <row r="847" spans="2:2" s="67" customFormat="1" ht="18" customHeight="1">
      <c r="B847" s="71"/>
    </row>
    <row r="848" spans="2:2" s="67" customFormat="1" ht="18" customHeight="1">
      <c r="B848" s="71"/>
    </row>
    <row r="849" spans="2:2" s="67" customFormat="1" ht="18" customHeight="1">
      <c r="B849" s="71"/>
    </row>
    <row r="850" spans="2:2" s="67" customFormat="1" ht="18" customHeight="1">
      <c r="B850" s="71"/>
    </row>
    <row r="851" spans="2:2" s="67" customFormat="1" ht="18" customHeight="1">
      <c r="B851" s="71"/>
    </row>
    <row r="852" spans="2:2" s="67" customFormat="1" ht="18" customHeight="1">
      <c r="B852" s="71"/>
    </row>
    <row r="853" spans="2:2" s="67" customFormat="1" ht="18" customHeight="1">
      <c r="B853" s="71"/>
    </row>
    <row r="854" spans="2:2" s="67" customFormat="1" ht="18" customHeight="1">
      <c r="B854" s="71"/>
    </row>
    <row r="855" spans="2:2" s="67" customFormat="1" ht="18" customHeight="1">
      <c r="B855" s="71"/>
    </row>
    <row r="856" spans="2:2" s="67" customFormat="1" ht="18" customHeight="1">
      <c r="B856" s="71"/>
    </row>
    <row r="857" spans="2:2" s="67" customFormat="1" ht="18" customHeight="1">
      <c r="B857" s="71"/>
    </row>
    <row r="858" spans="2:2" s="67" customFormat="1" ht="18" customHeight="1">
      <c r="B858" s="71"/>
    </row>
    <row r="859" spans="2:2" s="67" customFormat="1" ht="18" customHeight="1">
      <c r="B859" s="71"/>
    </row>
    <row r="860" spans="2:2" s="67" customFormat="1" ht="18" customHeight="1">
      <c r="B860" s="71"/>
    </row>
    <row r="861" spans="2:2" s="67" customFormat="1" ht="18" customHeight="1">
      <c r="B861" s="71"/>
    </row>
    <row r="862" spans="2:2" s="67" customFormat="1" ht="18" customHeight="1">
      <c r="B862" s="71"/>
    </row>
    <row r="863" spans="2:2" s="67" customFormat="1" ht="18" customHeight="1">
      <c r="B863" s="71"/>
    </row>
    <row r="864" spans="2:2" s="67" customFormat="1" ht="18" customHeight="1">
      <c r="B864" s="71"/>
    </row>
    <row r="865" spans="2:2" s="67" customFormat="1" ht="18" customHeight="1">
      <c r="B865" s="71"/>
    </row>
    <row r="866" spans="2:2" s="67" customFormat="1" ht="18" customHeight="1">
      <c r="B866" s="71"/>
    </row>
    <row r="867" spans="2:2" s="67" customFormat="1" ht="18" customHeight="1">
      <c r="B867" s="71"/>
    </row>
    <row r="868" spans="2:2" s="67" customFormat="1" ht="18" customHeight="1">
      <c r="B868" s="71"/>
    </row>
    <row r="869" spans="2:2" s="67" customFormat="1" ht="18" customHeight="1">
      <c r="B869" s="71"/>
    </row>
    <row r="870" spans="2:2" s="67" customFormat="1" ht="18" customHeight="1">
      <c r="B870" s="71"/>
    </row>
    <row r="871" spans="2:2" s="67" customFormat="1" ht="18" customHeight="1">
      <c r="B871" s="71"/>
    </row>
    <row r="872" spans="2:2" s="67" customFormat="1" ht="18" customHeight="1">
      <c r="B872" s="71"/>
    </row>
    <row r="873" spans="2:2" s="67" customFormat="1" ht="18" customHeight="1">
      <c r="B873" s="71"/>
    </row>
    <row r="874" spans="2:2" s="67" customFormat="1" ht="18" customHeight="1">
      <c r="B874" s="71"/>
    </row>
    <row r="875" spans="2:2" s="67" customFormat="1" ht="18" customHeight="1">
      <c r="B875" s="71"/>
    </row>
    <row r="876" spans="2:2" s="67" customFormat="1" ht="18" customHeight="1">
      <c r="B876" s="71"/>
    </row>
    <row r="877" spans="2:2" s="67" customFormat="1" ht="18" customHeight="1">
      <c r="B877" s="71"/>
    </row>
    <row r="878" spans="2:2" s="67" customFormat="1" ht="18" customHeight="1">
      <c r="B878" s="71"/>
    </row>
    <row r="879" spans="2:2" s="67" customFormat="1" ht="18" customHeight="1">
      <c r="B879" s="71"/>
    </row>
    <row r="880" spans="2:2" s="67" customFormat="1" ht="18" customHeight="1">
      <c r="B880" s="71"/>
    </row>
    <row r="881" spans="2:2" s="67" customFormat="1" ht="18" customHeight="1">
      <c r="B881" s="71"/>
    </row>
    <row r="882" spans="2:2" s="67" customFormat="1" ht="18" customHeight="1">
      <c r="B882" s="71"/>
    </row>
    <row r="883" spans="2:2" s="67" customFormat="1" ht="18" customHeight="1">
      <c r="B883" s="71"/>
    </row>
    <row r="884" spans="2:2" s="67" customFormat="1" ht="18" customHeight="1">
      <c r="B884" s="71"/>
    </row>
    <row r="885" spans="2:2" s="67" customFormat="1" ht="18" customHeight="1">
      <c r="B885" s="71"/>
    </row>
    <row r="886" spans="2:2" s="67" customFormat="1" ht="18" customHeight="1">
      <c r="B886" s="71"/>
    </row>
    <row r="887" spans="2:2" s="67" customFormat="1" ht="18" customHeight="1">
      <c r="B887" s="71"/>
    </row>
    <row r="888" spans="2:2" s="67" customFormat="1" ht="18" customHeight="1">
      <c r="B888" s="71"/>
    </row>
    <row r="889" spans="2:2" s="67" customFormat="1" ht="18" customHeight="1">
      <c r="B889" s="71"/>
    </row>
    <row r="890" spans="2:2" s="67" customFormat="1" ht="18" customHeight="1">
      <c r="B890" s="71"/>
    </row>
    <row r="891" spans="2:2" s="67" customFormat="1" ht="18" customHeight="1">
      <c r="B891" s="71"/>
    </row>
    <row r="892" spans="2:2" s="67" customFormat="1" ht="18" customHeight="1">
      <c r="B892" s="71"/>
    </row>
    <row r="893" spans="2:2" s="67" customFormat="1" ht="18" customHeight="1">
      <c r="B893" s="71"/>
    </row>
    <row r="894" spans="2:2" s="67" customFormat="1" ht="18" customHeight="1">
      <c r="B894" s="71"/>
    </row>
    <row r="895" spans="2:2" s="67" customFormat="1" ht="18" customHeight="1">
      <c r="B895" s="71"/>
    </row>
    <row r="896" spans="2:2" s="67" customFormat="1" ht="18" customHeight="1">
      <c r="B896" s="71"/>
    </row>
    <row r="897" spans="2:2" s="67" customFormat="1" ht="18" customHeight="1">
      <c r="B897" s="71"/>
    </row>
    <row r="898" spans="2:2" s="67" customFormat="1" ht="18" customHeight="1">
      <c r="B898" s="71"/>
    </row>
    <row r="899" spans="2:2" s="67" customFormat="1" ht="18" customHeight="1">
      <c r="B899" s="71"/>
    </row>
    <row r="900" spans="2:2" s="67" customFormat="1" ht="18" customHeight="1">
      <c r="B900" s="71"/>
    </row>
    <row r="901" spans="2:2" s="67" customFormat="1" ht="18" customHeight="1">
      <c r="B901" s="71"/>
    </row>
    <row r="902" spans="2:2" s="67" customFormat="1" ht="18" customHeight="1">
      <c r="B902" s="71"/>
    </row>
    <row r="903" spans="2:2" s="67" customFormat="1" ht="18" customHeight="1">
      <c r="B903" s="71"/>
    </row>
    <row r="904" spans="2:2" s="67" customFormat="1" ht="18" customHeight="1">
      <c r="B904" s="71"/>
    </row>
    <row r="905" spans="2:2" s="67" customFormat="1" ht="18" customHeight="1">
      <c r="B905" s="71"/>
    </row>
    <row r="906" spans="2:2" s="67" customFormat="1" ht="18" customHeight="1">
      <c r="B906" s="71"/>
    </row>
    <row r="907" spans="2:2" s="67" customFormat="1" ht="18" customHeight="1">
      <c r="B907" s="71"/>
    </row>
    <row r="908" spans="2:2" s="67" customFormat="1" ht="18" customHeight="1">
      <c r="B908" s="71"/>
    </row>
    <row r="909" spans="2:2" s="67" customFormat="1" ht="18" customHeight="1">
      <c r="B909" s="71"/>
    </row>
    <row r="910" spans="2:2" s="67" customFormat="1" ht="18" customHeight="1">
      <c r="B910" s="71"/>
    </row>
    <row r="911" spans="2:2" s="67" customFormat="1" ht="18" customHeight="1">
      <c r="B911" s="71"/>
    </row>
    <row r="912" spans="2:2" s="67" customFormat="1" ht="18" customHeight="1">
      <c r="B912" s="71"/>
    </row>
    <row r="913" spans="2:2" s="67" customFormat="1" ht="18" customHeight="1">
      <c r="B913" s="71"/>
    </row>
    <row r="914" spans="2:2" s="67" customFormat="1" ht="18" customHeight="1">
      <c r="B914" s="71"/>
    </row>
    <row r="915" spans="2:2" s="67" customFormat="1" ht="18" customHeight="1">
      <c r="B915" s="71"/>
    </row>
    <row r="916" spans="2:2" s="67" customFormat="1" ht="18" customHeight="1">
      <c r="B916" s="71"/>
    </row>
    <row r="917" spans="2:2" s="67" customFormat="1" ht="18" customHeight="1">
      <c r="B917" s="71"/>
    </row>
    <row r="918" spans="2:2" s="67" customFormat="1" ht="18" customHeight="1">
      <c r="B918" s="71"/>
    </row>
    <row r="919" spans="2:2" s="67" customFormat="1" ht="18" customHeight="1">
      <c r="B919" s="71"/>
    </row>
    <row r="920" spans="2:2" s="67" customFormat="1" ht="18" customHeight="1">
      <c r="B920" s="71"/>
    </row>
    <row r="921" spans="2:2" s="67" customFormat="1" ht="18" customHeight="1">
      <c r="B921" s="71"/>
    </row>
    <row r="922" spans="2:2" s="67" customFormat="1" ht="18" customHeight="1">
      <c r="B922" s="71"/>
    </row>
    <row r="923" spans="2:2" s="67" customFormat="1" ht="18" customHeight="1">
      <c r="B923" s="71"/>
    </row>
    <row r="924" spans="2:2" s="67" customFormat="1" ht="18" customHeight="1">
      <c r="B924" s="71"/>
    </row>
    <row r="925" spans="2:2" s="67" customFormat="1" ht="18" customHeight="1">
      <c r="B925" s="71"/>
    </row>
    <row r="926" spans="2:2" s="67" customFormat="1" ht="18" customHeight="1">
      <c r="B926" s="71"/>
    </row>
    <row r="927" spans="2:2" s="67" customFormat="1" ht="18" customHeight="1">
      <c r="B927" s="71"/>
    </row>
    <row r="928" spans="2:2" s="67" customFormat="1" ht="18" customHeight="1">
      <c r="B928" s="71"/>
    </row>
    <row r="929" spans="2:2" s="67" customFormat="1" ht="18" customHeight="1">
      <c r="B929" s="71"/>
    </row>
    <row r="930" spans="2:2" s="67" customFormat="1" ht="18" customHeight="1">
      <c r="B930" s="71"/>
    </row>
    <row r="931" spans="2:2" s="67" customFormat="1" ht="18" customHeight="1">
      <c r="B931" s="71"/>
    </row>
    <row r="932" spans="2:2" s="67" customFormat="1" ht="18" customHeight="1">
      <c r="B932" s="71"/>
    </row>
    <row r="933" spans="2:2" s="67" customFormat="1" ht="18" customHeight="1">
      <c r="B933" s="71"/>
    </row>
    <row r="934" spans="2:2" s="67" customFormat="1" ht="18" customHeight="1">
      <c r="B934" s="71"/>
    </row>
    <row r="935" spans="2:2" s="67" customFormat="1" ht="18" customHeight="1">
      <c r="B935" s="71"/>
    </row>
    <row r="936" spans="2:2" s="67" customFormat="1" ht="18" customHeight="1">
      <c r="B936" s="71"/>
    </row>
    <row r="937" spans="2:2" s="67" customFormat="1" ht="18" customHeight="1">
      <c r="B937" s="71"/>
    </row>
    <row r="938" spans="2:2" s="67" customFormat="1" ht="18" customHeight="1">
      <c r="B938" s="71"/>
    </row>
    <row r="939" spans="2:2" s="67" customFormat="1" ht="18" customHeight="1">
      <c r="B939" s="71"/>
    </row>
    <row r="940" spans="2:2" s="67" customFormat="1" ht="18" customHeight="1">
      <c r="B940" s="71"/>
    </row>
    <row r="941" spans="2:2" s="67" customFormat="1" ht="18" customHeight="1">
      <c r="B941" s="71"/>
    </row>
    <row r="942" spans="2:2" s="67" customFormat="1" ht="18" customHeight="1">
      <c r="B942" s="71"/>
    </row>
    <row r="943" spans="2:2" s="67" customFormat="1" ht="18" customHeight="1">
      <c r="B943" s="71"/>
    </row>
    <row r="944" spans="2:2" s="67" customFormat="1" ht="18" customHeight="1">
      <c r="B944" s="71"/>
    </row>
    <row r="945" spans="2:2" s="67" customFormat="1" ht="18" customHeight="1">
      <c r="B945" s="71"/>
    </row>
    <row r="946" spans="2:2" s="67" customFormat="1" ht="18" customHeight="1">
      <c r="B946" s="71"/>
    </row>
    <row r="947" spans="2:2" s="67" customFormat="1" ht="18" customHeight="1">
      <c r="B947" s="71"/>
    </row>
    <row r="948" spans="2:2" s="67" customFormat="1" ht="18" customHeight="1">
      <c r="B948" s="71"/>
    </row>
    <row r="949" spans="2:2" s="67" customFormat="1" ht="18" customHeight="1">
      <c r="B949" s="71"/>
    </row>
    <row r="950" spans="2:2" s="67" customFormat="1" ht="18" customHeight="1">
      <c r="B950" s="71"/>
    </row>
    <row r="951" spans="2:2" s="67" customFormat="1" ht="18" customHeight="1">
      <c r="B951" s="71"/>
    </row>
    <row r="952" spans="2:2" s="67" customFormat="1" ht="18" customHeight="1">
      <c r="B952" s="71"/>
    </row>
    <row r="953" spans="2:2" s="67" customFormat="1" ht="18" customHeight="1">
      <c r="B953" s="71"/>
    </row>
    <row r="954" spans="2:2" s="67" customFormat="1" ht="18" customHeight="1">
      <c r="B954" s="71"/>
    </row>
    <row r="955" spans="2:2" s="67" customFormat="1" ht="18" customHeight="1">
      <c r="B955" s="71"/>
    </row>
    <row r="956" spans="2:2" s="67" customFormat="1" ht="18" customHeight="1">
      <c r="B956" s="71"/>
    </row>
    <row r="957" spans="2:2" s="67" customFormat="1" ht="18" customHeight="1">
      <c r="B957" s="71"/>
    </row>
    <row r="958" spans="2:2" s="67" customFormat="1" ht="18" customHeight="1">
      <c r="B958" s="71"/>
    </row>
    <row r="959" spans="2:2" s="67" customFormat="1" ht="18" customHeight="1">
      <c r="B959" s="71"/>
    </row>
    <row r="960" spans="2:2" s="67" customFormat="1" ht="18" customHeight="1">
      <c r="B960" s="71"/>
    </row>
    <row r="961" spans="2:2" s="67" customFormat="1" ht="18" customHeight="1">
      <c r="B961" s="71"/>
    </row>
    <row r="962" spans="2:2" s="67" customFormat="1" ht="18" customHeight="1">
      <c r="B962" s="71"/>
    </row>
    <row r="963" spans="2:2" s="67" customFormat="1" ht="18" customHeight="1">
      <c r="B963" s="71"/>
    </row>
    <row r="964" spans="2:2" s="67" customFormat="1" ht="18" customHeight="1">
      <c r="B964" s="71"/>
    </row>
    <row r="965" spans="2:2" s="67" customFormat="1" ht="18" customHeight="1">
      <c r="B965" s="71"/>
    </row>
    <row r="966" spans="2:2" s="67" customFormat="1" ht="18" customHeight="1">
      <c r="B966" s="71"/>
    </row>
    <row r="967" spans="2:2" s="67" customFormat="1" ht="18" customHeight="1">
      <c r="B967" s="71"/>
    </row>
    <row r="968" spans="2:2" s="67" customFormat="1" ht="18" customHeight="1">
      <c r="B968" s="71"/>
    </row>
    <row r="969" spans="2:2" s="67" customFormat="1" ht="18" customHeight="1">
      <c r="B969" s="71"/>
    </row>
    <row r="970" spans="2:2" s="67" customFormat="1" ht="18" customHeight="1">
      <c r="B970" s="71"/>
    </row>
    <row r="971" spans="2:2" s="67" customFormat="1" ht="18" customHeight="1">
      <c r="B971" s="71"/>
    </row>
    <row r="972" spans="2:2" s="67" customFormat="1" ht="18" customHeight="1">
      <c r="B972" s="71"/>
    </row>
    <row r="973" spans="2:2" s="67" customFormat="1" ht="18" customHeight="1">
      <c r="B973" s="71"/>
    </row>
    <row r="974" spans="2:2" s="67" customFormat="1" ht="18" customHeight="1">
      <c r="B974" s="71"/>
    </row>
    <row r="975" spans="2:2" s="67" customFormat="1" ht="18" customHeight="1">
      <c r="B975" s="71"/>
    </row>
    <row r="976" spans="2:2" s="67" customFormat="1" ht="18" customHeight="1">
      <c r="B976" s="71"/>
    </row>
    <row r="977" spans="2:2" s="67" customFormat="1" ht="18" customHeight="1">
      <c r="B977" s="71"/>
    </row>
    <row r="978" spans="2:2" s="67" customFormat="1" ht="18" customHeight="1">
      <c r="B978" s="71"/>
    </row>
    <row r="979" spans="2:2" s="67" customFormat="1" ht="18" customHeight="1">
      <c r="B979" s="71"/>
    </row>
    <row r="980" spans="2:2" s="67" customFormat="1" ht="18" customHeight="1">
      <c r="B980" s="71"/>
    </row>
    <row r="981" spans="2:2" s="67" customFormat="1" ht="18" customHeight="1">
      <c r="B981" s="71"/>
    </row>
    <row r="982" spans="2:2" s="67" customFormat="1" ht="18" customHeight="1">
      <c r="B982" s="71"/>
    </row>
    <row r="983" spans="2:2" s="67" customFormat="1" ht="18" customHeight="1">
      <c r="B983" s="71"/>
    </row>
    <row r="984" spans="2:2" s="67" customFormat="1" ht="18" customHeight="1">
      <c r="B984" s="71"/>
    </row>
    <row r="985" spans="2:2" s="67" customFormat="1" ht="18" customHeight="1">
      <c r="B985" s="71"/>
    </row>
    <row r="986" spans="2:2" s="67" customFormat="1" ht="18" customHeight="1">
      <c r="B986" s="71"/>
    </row>
    <row r="987" spans="2:2" s="67" customFormat="1" ht="18" customHeight="1">
      <c r="B987" s="71"/>
    </row>
    <row r="988" spans="2:2" s="67" customFormat="1" ht="18" customHeight="1">
      <c r="B988" s="71"/>
    </row>
    <row r="989" spans="2:2" s="67" customFormat="1" ht="18" customHeight="1">
      <c r="B989" s="71"/>
    </row>
    <row r="990" spans="2:2" s="67" customFormat="1" ht="18" customHeight="1">
      <c r="B990" s="71"/>
    </row>
    <row r="991" spans="2:2" s="67" customFormat="1" ht="18" customHeight="1">
      <c r="B991" s="71"/>
    </row>
    <row r="992" spans="2:2" s="67" customFormat="1" ht="18" customHeight="1">
      <c r="B992" s="71"/>
    </row>
    <row r="993" spans="2:2" s="67" customFormat="1" ht="18" customHeight="1">
      <c r="B993" s="71"/>
    </row>
    <row r="994" spans="2:2" s="67" customFormat="1" ht="18" customHeight="1">
      <c r="B994" s="71"/>
    </row>
    <row r="995" spans="2:2" s="67" customFormat="1" ht="18" customHeight="1">
      <c r="B995" s="71"/>
    </row>
    <row r="996" spans="2:2" s="67" customFormat="1" ht="18" customHeight="1">
      <c r="B996" s="71"/>
    </row>
    <row r="997" spans="2:2" s="67" customFormat="1" ht="18" customHeight="1">
      <c r="B997" s="71"/>
    </row>
    <row r="998" spans="2:2" s="67" customFormat="1" ht="18" customHeight="1">
      <c r="B998" s="71"/>
    </row>
    <row r="999" spans="2:2" s="67" customFormat="1" ht="18" customHeight="1">
      <c r="B999" s="71"/>
    </row>
    <row r="1000" spans="2:2" s="67" customFormat="1" ht="18" customHeight="1">
      <c r="B1000" s="71"/>
    </row>
    <row r="1001" spans="2:2" s="67" customFormat="1" ht="18" customHeight="1">
      <c r="B1001" s="71"/>
    </row>
    <row r="1002" spans="2:2" s="67" customFormat="1" ht="18" customHeight="1">
      <c r="B1002" s="71"/>
    </row>
    <row r="1003" spans="2:2" s="67" customFormat="1" ht="18" customHeight="1">
      <c r="B1003" s="71"/>
    </row>
    <row r="1004" spans="2:2" s="67" customFormat="1" ht="18" customHeight="1">
      <c r="B1004" s="71"/>
    </row>
    <row r="1005" spans="2:2" s="67" customFormat="1" ht="18" customHeight="1">
      <c r="B1005" s="71"/>
    </row>
    <row r="1006" spans="2:2" s="67" customFormat="1" ht="18" customHeight="1">
      <c r="B1006" s="71"/>
    </row>
    <row r="1007" spans="2:2" s="67" customFormat="1" ht="18" customHeight="1">
      <c r="B1007" s="71"/>
    </row>
    <row r="1008" spans="2:2" s="67" customFormat="1" ht="18" customHeight="1">
      <c r="B1008" s="71"/>
    </row>
    <row r="1009" spans="2:2" s="67" customFormat="1" ht="18" customHeight="1">
      <c r="B1009" s="71"/>
    </row>
    <row r="1010" spans="2:2" s="67" customFormat="1" ht="18" customHeight="1">
      <c r="B1010" s="71"/>
    </row>
    <row r="1011" spans="2:2" s="67" customFormat="1" ht="18" customHeight="1">
      <c r="B1011" s="71"/>
    </row>
    <row r="1012" spans="2:2" s="67" customFormat="1" ht="18" customHeight="1">
      <c r="B1012" s="71"/>
    </row>
    <row r="1013" spans="2:2" s="67" customFormat="1" ht="18" customHeight="1">
      <c r="B1013" s="71"/>
    </row>
    <row r="1014" spans="2:2" s="67" customFormat="1" ht="18" customHeight="1">
      <c r="B1014" s="71"/>
    </row>
    <row r="1015" spans="2:2" s="67" customFormat="1" ht="18" customHeight="1">
      <c r="B1015" s="71"/>
    </row>
    <row r="1016" spans="2:2" s="67" customFormat="1" ht="18" customHeight="1">
      <c r="B1016" s="71"/>
    </row>
    <row r="1017" spans="2:2" s="67" customFormat="1" ht="18" customHeight="1">
      <c r="B1017" s="71"/>
    </row>
    <row r="1018" spans="2:2" s="67" customFormat="1" ht="18" customHeight="1">
      <c r="B1018" s="71"/>
    </row>
    <row r="1019" spans="2:2" s="67" customFormat="1" ht="18" customHeight="1">
      <c r="B1019" s="71"/>
    </row>
    <row r="1020" spans="2:2" s="67" customFormat="1" ht="18" customHeight="1">
      <c r="B1020" s="71"/>
    </row>
    <row r="1021" spans="2:2" s="67" customFormat="1" ht="18" customHeight="1">
      <c r="B1021" s="71"/>
    </row>
    <row r="1022" spans="2:2" s="67" customFormat="1" ht="18" customHeight="1">
      <c r="B1022" s="71"/>
    </row>
    <row r="1023" spans="2:2" s="67" customFormat="1" ht="18" customHeight="1">
      <c r="B1023" s="71"/>
    </row>
    <row r="1024" spans="2:2" s="67" customFormat="1" ht="18" customHeight="1">
      <c r="B1024" s="71"/>
    </row>
    <row r="1025" spans="2:2" s="67" customFormat="1" ht="18" customHeight="1">
      <c r="B1025" s="71"/>
    </row>
    <row r="1026" spans="2:2" s="67" customFormat="1" ht="18" customHeight="1">
      <c r="B1026" s="71"/>
    </row>
    <row r="1027" spans="2:2" s="67" customFormat="1" ht="18" customHeight="1">
      <c r="B1027" s="71"/>
    </row>
    <row r="1028" spans="2:2" s="67" customFormat="1" ht="18" customHeight="1">
      <c r="B1028" s="71"/>
    </row>
    <row r="1029" spans="2:2" s="67" customFormat="1" ht="18" customHeight="1">
      <c r="B1029" s="71"/>
    </row>
    <row r="1030" spans="2:2" s="67" customFormat="1" ht="18" customHeight="1">
      <c r="B1030" s="71"/>
    </row>
    <row r="1031" spans="2:2" s="67" customFormat="1" ht="18" customHeight="1">
      <c r="B1031" s="71"/>
    </row>
    <row r="1032" spans="2:2" s="67" customFormat="1" ht="18" customHeight="1">
      <c r="B1032" s="71"/>
    </row>
    <row r="1033" spans="2:2" s="67" customFormat="1" ht="18" customHeight="1">
      <c r="B1033" s="71"/>
    </row>
    <row r="1034" spans="2:2" s="67" customFormat="1" ht="18" customHeight="1">
      <c r="B1034" s="71"/>
    </row>
    <row r="1035" spans="2:2" s="67" customFormat="1" ht="18" customHeight="1">
      <c r="B1035" s="71"/>
    </row>
    <row r="1036" spans="2:2" s="67" customFormat="1" ht="18" customHeight="1">
      <c r="B1036" s="71"/>
    </row>
    <row r="1037" spans="2:2" s="67" customFormat="1" ht="18" customHeight="1">
      <c r="B1037" s="71"/>
    </row>
    <row r="1038" spans="2:2" s="67" customFormat="1" ht="18" customHeight="1">
      <c r="B1038" s="71"/>
    </row>
    <row r="1039" spans="2:2" s="67" customFormat="1" ht="18" customHeight="1">
      <c r="B1039" s="71"/>
    </row>
    <row r="1040" spans="2:2" s="67" customFormat="1" ht="18" customHeight="1">
      <c r="B1040" s="71"/>
    </row>
    <row r="1041" spans="2:2" s="67" customFormat="1" ht="18" customHeight="1">
      <c r="B1041" s="71"/>
    </row>
    <row r="1042" spans="2:2" s="67" customFormat="1" ht="18" customHeight="1">
      <c r="B1042" s="71"/>
    </row>
    <row r="1043" spans="2:2" s="67" customFormat="1" ht="18" customHeight="1">
      <c r="B1043" s="71"/>
    </row>
    <row r="1044" spans="2:2" s="67" customFormat="1" ht="18" customHeight="1">
      <c r="B1044" s="71"/>
    </row>
    <row r="1045" spans="2:2" s="67" customFormat="1" ht="18" customHeight="1">
      <c r="B1045" s="71"/>
    </row>
    <row r="1046" spans="2:2" s="67" customFormat="1" ht="18" customHeight="1">
      <c r="B1046" s="71"/>
    </row>
    <row r="1047" spans="2:2" s="67" customFormat="1" ht="18" customHeight="1">
      <c r="B1047" s="71"/>
    </row>
    <row r="1048" spans="2:2" s="67" customFormat="1" ht="18" customHeight="1">
      <c r="B1048" s="71"/>
    </row>
    <row r="1049" spans="2:2" s="67" customFormat="1" ht="18" customHeight="1">
      <c r="B1049" s="71"/>
    </row>
    <row r="1050" spans="2:2" s="67" customFormat="1" ht="18" customHeight="1">
      <c r="B1050" s="71"/>
    </row>
    <row r="1051" spans="2:2" s="67" customFormat="1" ht="18" customHeight="1">
      <c r="B1051" s="71"/>
    </row>
    <row r="1052" spans="2:2" s="67" customFormat="1" ht="18" customHeight="1">
      <c r="B1052" s="71"/>
    </row>
    <row r="1053" spans="2:2" s="67" customFormat="1" ht="18" customHeight="1">
      <c r="B1053" s="71"/>
    </row>
    <row r="1054" spans="2:2" s="67" customFormat="1" ht="18" customHeight="1">
      <c r="B1054" s="71"/>
    </row>
    <row r="1055" spans="2:2" s="67" customFormat="1" ht="18" customHeight="1">
      <c r="B1055" s="71"/>
    </row>
    <row r="1056" spans="2:2" s="67" customFormat="1" ht="18" customHeight="1">
      <c r="B1056" s="71"/>
    </row>
    <row r="1057" spans="2:2" s="67" customFormat="1" ht="18" customHeight="1">
      <c r="B1057" s="71"/>
    </row>
    <row r="1058" spans="2:2" s="67" customFormat="1" ht="18" customHeight="1">
      <c r="B1058" s="71"/>
    </row>
    <row r="1059" spans="2:2" s="67" customFormat="1" ht="18" customHeight="1">
      <c r="B1059" s="71"/>
    </row>
    <row r="1060" spans="2:2" s="67" customFormat="1" ht="18" customHeight="1">
      <c r="B1060" s="71"/>
    </row>
    <row r="1061" spans="2:2" s="67" customFormat="1" ht="18" customHeight="1">
      <c r="B1061" s="71"/>
    </row>
    <row r="1062" spans="2:2" s="67" customFormat="1" ht="18" customHeight="1">
      <c r="B1062" s="71"/>
    </row>
    <row r="1063" spans="2:2" s="67" customFormat="1" ht="18" customHeight="1">
      <c r="B1063" s="71"/>
    </row>
    <row r="1064" spans="2:2" s="67" customFormat="1" ht="18" customHeight="1">
      <c r="B1064" s="71"/>
    </row>
    <row r="1065" spans="2:2" s="67" customFormat="1" ht="18" customHeight="1">
      <c r="B1065" s="71"/>
    </row>
    <row r="1066" spans="2:2" s="67" customFormat="1" ht="18" customHeight="1">
      <c r="B1066" s="71"/>
    </row>
    <row r="1067" spans="2:2" s="67" customFormat="1" ht="18" customHeight="1">
      <c r="B1067" s="71"/>
    </row>
    <row r="1068" spans="2:2" s="67" customFormat="1" ht="18" customHeight="1">
      <c r="B1068" s="71"/>
    </row>
    <row r="1069" spans="2:2" s="67" customFormat="1" ht="18" customHeight="1">
      <c r="B1069" s="71"/>
    </row>
    <row r="1070" spans="2:2" s="67" customFormat="1" ht="18" customHeight="1">
      <c r="B1070" s="71"/>
    </row>
    <row r="1071" spans="2:2" s="67" customFormat="1" ht="18" customHeight="1">
      <c r="B1071" s="71"/>
    </row>
    <row r="1072" spans="2:2" s="67" customFormat="1" ht="18" customHeight="1">
      <c r="B1072" s="71"/>
    </row>
    <row r="1073" spans="2:2" s="67" customFormat="1" ht="18" customHeight="1">
      <c r="B1073" s="71"/>
    </row>
    <row r="1074" spans="2:2" s="67" customFormat="1" ht="18" customHeight="1">
      <c r="B1074" s="71"/>
    </row>
    <row r="1075" spans="2:2" s="67" customFormat="1" ht="18" customHeight="1">
      <c r="B1075" s="71"/>
    </row>
    <row r="1076" spans="2:2" s="67" customFormat="1" ht="18" customHeight="1">
      <c r="B1076" s="71"/>
    </row>
    <row r="1077" spans="2:2" s="67" customFormat="1" ht="18" customHeight="1">
      <c r="B1077" s="71"/>
    </row>
    <row r="1078" spans="2:2" s="67" customFormat="1" ht="18" customHeight="1">
      <c r="B1078" s="71"/>
    </row>
    <row r="1079" spans="2:2" s="67" customFormat="1" ht="18" customHeight="1">
      <c r="B1079" s="71"/>
    </row>
    <row r="1080" spans="2:2" s="67" customFormat="1" ht="18" customHeight="1">
      <c r="B1080" s="71"/>
    </row>
    <row r="1081" spans="2:2" s="67" customFormat="1" ht="18" customHeight="1">
      <c r="B1081" s="71"/>
    </row>
    <row r="1082" spans="2:2" s="67" customFormat="1" ht="18" customHeight="1">
      <c r="B1082" s="71"/>
    </row>
    <row r="1083" spans="2:2" s="67" customFormat="1" ht="18" customHeight="1">
      <c r="B1083" s="71"/>
    </row>
    <row r="1084" spans="2:2" s="67" customFormat="1" ht="18" customHeight="1">
      <c r="B1084" s="71"/>
    </row>
    <row r="1085" spans="2:2" s="67" customFormat="1" ht="18" customHeight="1">
      <c r="B1085" s="71"/>
    </row>
    <row r="1086" spans="2:2" s="67" customFormat="1" ht="18" customHeight="1">
      <c r="B1086" s="71"/>
    </row>
    <row r="1087" spans="2:2" s="67" customFormat="1" ht="18" customHeight="1">
      <c r="B1087" s="71"/>
    </row>
    <row r="1088" spans="2:2" s="67" customFormat="1" ht="18" customHeight="1">
      <c r="B1088" s="71"/>
    </row>
    <row r="1089" spans="2:2" s="67" customFormat="1" ht="18" customHeight="1">
      <c r="B1089" s="71"/>
    </row>
    <row r="1090" spans="2:2" s="67" customFormat="1" ht="18" customHeight="1">
      <c r="B1090" s="71"/>
    </row>
    <row r="1091" spans="2:2" s="67" customFormat="1" ht="18" customHeight="1">
      <c r="B1091" s="71"/>
    </row>
    <row r="1092" spans="2:2" s="67" customFormat="1" ht="18" customHeight="1">
      <c r="B1092" s="71"/>
    </row>
    <row r="1093" spans="2:2" s="67" customFormat="1" ht="18" customHeight="1">
      <c r="B1093" s="71"/>
    </row>
    <row r="1094" spans="2:2" s="67" customFormat="1" ht="18" customHeight="1">
      <c r="B1094" s="71"/>
    </row>
    <row r="1095" spans="2:2" s="67" customFormat="1" ht="18" customHeight="1">
      <c r="B1095" s="71"/>
    </row>
    <row r="1096" spans="2:2" s="67" customFormat="1" ht="18" customHeight="1">
      <c r="B1096" s="71"/>
    </row>
    <row r="1097" spans="2:2" s="67" customFormat="1" ht="18" customHeight="1">
      <c r="B1097" s="71"/>
    </row>
    <row r="1098" spans="2:2" s="67" customFormat="1" ht="18" customHeight="1">
      <c r="B1098" s="71"/>
    </row>
    <row r="1099" spans="2:2" s="67" customFormat="1" ht="18" customHeight="1">
      <c r="B1099" s="71"/>
    </row>
    <row r="1100" spans="2:2" s="67" customFormat="1" ht="18" customHeight="1">
      <c r="B1100" s="71"/>
    </row>
    <row r="1101" spans="2:2" s="67" customFormat="1" ht="18" customHeight="1">
      <c r="B1101" s="71"/>
    </row>
    <row r="1102" spans="2:2" s="67" customFormat="1" ht="18" customHeight="1">
      <c r="B1102" s="71"/>
    </row>
    <row r="1103" spans="2:2" s="67" customFormat="1" ht="18" customHeight="1">
      <c r="B1103" s="71"/>
    </row>
    <row r="1104" spans="2:2" s="67" customFormat="1" ht="18" customHeight="1">
      <c r="B1104" s="71"/>
    </row>
    <row r="1105" spans="2:2" s="67" customFormat="1" ht="18" customHeight="1">
      <c r="B1105" s="71"/>
    </row>
    <row r="1106" spans="2:2" s="67" customFormat="1" ht="18" customHeight="1">
      <c r="B1106" s="71"/>
    </row>
    <row r="1107" spans="2:2" s="67" customFormat="1" ht="18" customHeight="1">
      <c r="B1107" s="71"/>
    </row>
    <row r="1108" spans="2:2" s="67" customFormat="1" ht="18" customHeight="1">
      <c r="B1108" s="71"/>
    </row>
    <row r="1109" spans="2:2" s="67" customFormat="1" ht="18" customHeight="1">
      <c r="B1109" s="71"/>
    </row>
    <row r="1110" spans="2:2" s="67" customFormat="1" ht="18" customHeight="1">
      <c r="B1110" s="71"/>
    </row>
    <row r="1111" spans="2:2" s="67" customFormat="1" ht="18" customHeight="1">
      <c r="B1111" s="71"/>
    </row>
    <row r="1112" spans="2:2" s="67" customFormat="1" ht="18" customHeight="1">
      <c r="B1112" s="71"/>
    </row>
    <row r="1113" spans="2:2" s="67" customFormat="1" ht="18" customHeight="1">
      <c r="B1113" s="71"/>
    </row>
    <row r="1114" spans="2:2" s="67" customFormat="1" ht="18" customHeight="1">
      <c r="B1114" s="71"/>
    </row>
    <row r="1115" spans="2:2" s="67" customFormat="1" ht="18" customHeight="1">
      <c r="B1115" s="71"/>
    </row>
    <row r="1116" spans="2:2" s="67" customFormat="1" ht="18" customHeight="1">
      <c r="B1116" s="71"/>
    </row>
    <row r="1117" spans="2:2" s="67" customFormat="1" ht="18" customHeight="1">
      <c r="B1117" s="71"/>
    </row>
    <row r="1118" spans="2:2" s="67" customFormat="1" ht="18" customHeight="1">
      <c r="B1118" s="71"/>
    </row>
    <row r="1119" spans="2:2" s="67" customFormat="1" ht="18" customHeight="1">
      <c r="B1119" s="71"/>
    </row>
    <row r="1120" spans="2:2" s="67" customFormat="1" ht="18" customHeight="1">
      <c r="B1120" s="71"/>
    </row>
    <row r="1121" spans="2:2" s="67" customFormat="1" ht="18" customHeight="1">
      <c r="B1121" s="71"/>
    </row>
    <row r="1122" spans="2:2" s="67" customFormat="1" ht="18" customHeight="1">
      <c r="B1122" s="71"/>
    </row>
    <row r="1123" spans="2:2" s="67" customFormat="1" ht="18" customHeight="1">
      <c r="B1123" s="71"/>
    </row>
    <row r="1124" spans="2:2" s="67" customFormat="1" ht="18" customHeight="1">
      <c r="B1124" s="71"/>
    </row>
    <row r="1125" spans="2:2" s="67" customFormat="1" ht="18" customHeight="1">
      <c r="B1125" s="71"/>
    </row>
    <row r="1126" spans="2:2" s="67" customFormat="1" ht="18" customHeight="1">
      <c r="B1126" s="71"/>
    </row>
    <row r="1127" spans="2:2" s="67" customFormat="1" ht="18" customHeight="1">
      <c r="B1127" s="71"/>
    </row>
    <row r="1128" spans="2:2" s="67" customFormat="1" ht="18" customHeight="1">
      <c r="B1128" s="71"/>
    </row>
    <row r="1129" spans="2:2" s="67" customFormat="1" ht="18" customHeight="1">
      <c r="B1129" s="71"/>
    </row>
    <row r="1130" spans="2:2" s="67" customFormat="1" ht="18" customHeight="1">
      <c r="B1130" s="71"/>
    </row>
    <row r="1131" spans="2:2" s="67" customFormat="1" ht="18" customHeight="1">
      <c r="B1131" s="71"/>
    </row>
    <row r="1132" spans="2:2" s="67" customFormat="1" ht="18" customHeight="1">
      <c r="B1132" s="71"/>
    </row>
    <row r="1133" spans="2:2" s="67" customFormat="1" ht="18" customHeight="1">
      <c r="B1133" s="71"/>
    </row>
    <row r="1134" spans="2:2" s="67" customFormat="1" ht="18" customHeight="1">
      <c r="B1134" s="71"/>
    </row>
    <row r="1135" spans="2:2" s="67" customFormat="1" ht="18" customHeight="1">
      <c r="B1135" s="71"/>
    </row>
    <row r="1136" spans="2:2" s="67" customFormat="1" ht="18" customHeight="1">
      <c r="B1136" s="71"/>
    </row>
    <row r="1137" spans="2:2" s="67" customFormat="1" ht="18" customHeight="1">
      <c r="B1137" s="71"/>
    </row>
    <row r="1138" spans="2:2" s="67" customFormat="1" ht="18" customHeight="1">
      <c r="B1138" s="71"/>
    </row>
    <row r="1139" spans="2:2" s="67" customFormat="1" ht="18" customHeight="1">
      <c r="B1139" s="71"/>
    </row>
    <row r="1140" spans="2:2" s="67" customFormat="1" ht="18" customHeight="1">
      <c r="B1140" s="71"/>
    </row>
    <row r="1141" spans="2:2" s="67" customFormat="1" ht="18" customHeight="1">
      <c r="B1141" s="71"/>
    </row>
    <row r="1142" spans="2:2" s="67" customFormat="1" ht="18" customHeight="1">
      <c r="B1142" s="71"/>
    </row>
    <row r="1143" spans="2:2" s="67" customFormat="1" ht="18" customHeight="1">
      <c r="B1143" s="71"/>
    </row>
    <row r="1144" spans="2:2" s="67" customFormat="1" ht="18" customHeight="1">
      <c r="B1144" s="71"/>
    </row>
    <row r="1145" spans="2:2" s="67" customFormat="1" ht="18" customHeight="1">
      <c r="B1145" s="71"/>
    </row>
    <row r="1146" spans="2:2" s="67" customFormat="1" ht="18" customHeight="1">
      <c r="B1146" s="71"/>
    </row>
    <row r="1147" spans="2:2" s="67" customFormat="1" ht="18" customHeight="1">
      <c r="B1147" s="71"/>
    </row>
    <row r="1148" spans="2:2" s="67" customFormat="1" ht="18" customHeight="1">
      <c r="B1148" s="71"/>
    </row>
    <row r="1149" spans="2:2" s="67" customFormat="1" ht="18" customHeight="1">
      <c r="B1149" s="71"/>
    </row>
    <row r="1150" spans="2:2" s="67" customFormat="1" ht="18" customHeight="1">
      <c r="B1150" s="71"/>
    </row>
    <row r="1151" spans="2:2" s="67" customFormat="1" ht="18" customHeight="1">
      <c r="B1151" s="71"/>
    </row>
    <row r="1152" spans="2:2" s="67" customFormat="1" ht="18" customHeight="1">
      <c r="B1152" s="71"/>
    </row>
    <row r="1153" spans="2:2" s="67" customFormat="1" ht="18" customHeight="1">
      <c r="B1153" s="71"/>
    </row>
    <row r="1154" spans="2:2" s="67" customFormat="1" ht="18" customHeight="1">
      <c r="B1154" s="71"/>
    </row>
    <row r="1155" spans="2:2" s="67" customFormat="1" ht="18" customHeight="1">
      <c r="B1155" s="71"/>
    </row>
    <row r="1156" spans="2:2" s="67" customFormat="1" ht="18" customHeight="1">
      <c r="B1156" s="71"/>
    </row>
    <row r="1157" spans="2:2" s="67" customFormat="1" ht="18" customHeight="1">
      <c r="B1157" s="71"/>
    </row>
    <row r="1158" spans="2:2" s="67" customFormat="1" ht="18" customHeight="1">
      <c r="B1158" s="71"/>
    </row>
    <row r="1159" spans="2:2" s="67" customFormat="1" ht="18" customHeight="1">
      <c r="B1159" s="71"/>
    </row>
    <row r="1160" spans="2:2" s="67" customFormat="1" ht="18" customHeight="1">
      <c r="B1160" s="71"/>
    </row>
    <row r="1161" spans="2:2" s="67" customFormat="1" ht="18" customHeight="1">
      <c r="B1161" s="71"/>
    </row>
    <row r="1162" spans="2:2" s="67" customFormat="1" ht="18" customHeight="1">
      <c r="B1162" s="71"/>
    </row>
    <row r="1163" spans="2:2" s="67" customFormat="1" ht="18" customHeight="1">
      <c r="B1163" s="71"/>
    </row>
    <row r="1164" spans="2:2" s="67" customFormat="1" ht="18" customHeight="1">
      <c r="B1164" s="71"/>
    </row>
    <row r="1165" spans="2:2" s="67" customFormat="1" ht="18" customHeight="1">
      <c r="B1165" s="71"/>
    </row>
    <row r="1166" spans="2:2" s="67" customFormat="1" ht="18" customHeight="1">
      <c r="B1166" s="71"/>
    </row>
    <row r="1167" spans="2:2" s="67" customFormat="1" ht="18" customHeight="1">
      <c r="B1167" s="71"/>
    </row>
    <row r="1168" spans="2:2" s="67" customFormat="1" ht="18" customHeight="1">
      <c r="B1168" s="71"/>
    </row>
    <row r="1169" spans="2:2" s="67" customFormat="1" ht="18" customHeight="1">
      <c r="B1169" s="71"/>
    </row>
    <row r="1170" spans="2:2" s="67" customFormat="1" ht="18" customHeight="1">
      <c r="B1170" s="71"/>
    </row>
    <row r="1171" spans="2:2" s="67" customFormat="1" ht="18" customHeight="1">
      <c r="B1171" s="71"/>
    </row>
    <row r="1172" spans="2:2" s="67" customFormat="1" ht="18" customHeight="1">
      <c r="B1172" s="71"/>
    </row>
    <row r="1173" spans="2:2" s="67" customFormat="1" ht="18" customHeight="1">
      <c r="B1173" s="71"/>
    </row>
    <row r="1174" spans="2:2" s="67" customFormat="1" ht="18" customHeight="1">
      <c r="B1174" s="71"/>
    </row>
    <row r="1175" spans="2:2" s="67" customFormat="1" ht="18" customHeight="1">
      <c r="B1175" s="71"/>
    </row>
    <row r="1176" spans="2:2" s="67" customFormat="1" ht="18" customHeight="1">
      <c r="B1176" s="71"/>
    </row>
    <row r="1177" spans="2:2" s="67" customFormat="1" ht="18" customHeight="1">
      <c r="B1177" s="71"/>
    </row>
    <row r="1178" spans="2:2" s="67" customFormat="1" ht="18" customHeight="1">
      <c r="B1178" s="71"/>
    </row>
    <row r="1179" spans="2:2" s="67" customFormat="1" ht="18" customHeight="1">
      <c r="B1179" s="71"/>
    </row>
    <row r="1180" spans="2:2" s="67" customFormat="1" ht="18" customHeight="1">
      <c r="B1180" s="71"/>
    </row>
    <row r="1181" spans="2:2" s="67" customFormat="1" ht="18" customHeight="1">
      <c r="B1181" s="71"/>
    </row>
    <row r="1182" spans="2:2" s="67" customFormat="1" ht="18" customHeight="1">
      <c r="B1182" s="71"/>
    </row>
    <row r="1183" spans="2:2" s="67" customFormat="1" ht="18" customHeight="1">
      <c r="B1183" s="71"/>
    </row>
    <row r="1184" spans="2:2" s="67" customFormat="1" ht="18" customHeight="1">
      <c r="B1184" s="71"/>
    </row>
    <row r="1185" spans="2:2" s="67" customFormat="1" ht="18" customHeight="1">
      <c r="B1185" s="71"/>
    </row>
    <row r="1186" spans="2:2" s="67" customFormat="1" ht="18" customHeight="1">
      <c r="B1186" s="71"/>
    </row>
    <row r="1187" spans="2:2" s="67" customFormat="1" ht="18" customHeight="1">
      <c r="B1187" s="71"/>
    </row>
    <row r="1188" spans="2:2" s="67" customFormat="1" ht="18" customHeight="1">
      <c r="B1188" s="71"/>
    </row>
    <row r="1189" spans="2:2" s="67" customFormat="1" ht="18" customHeight="1">
      <c r="B1189" s="71"/>
    </row>
    <row r="1190" spans="2:2" s="67" customFormat="1" ht="18" customHeight="1">
      <c r="B1190" s="71"/>
    </row>
    <row r="1191" spans="2:2" s="67" customFormat="1" ht="18" customHeight="1">
      <c r="B1191" s="71"/>
    </row>
    <row r="1192" spans="2:2" s="67" customFormat="1" ht="18" customHeight="1">
      <c r="B1192" s="71"/>
    </row>
    <row r="1193" spans="2:2" s="67" customFormat="1" ht="18" customHeight="1">
      <c r="B1193" s="71"/>
    </row>
    <row r="1194" spans="2:2" s="67" customFormat="1" ht="18" customHeight="1">
      <c r="B1194" s="71"/>
    </row>
    <row r="1195" spans="2:2" s="67" customFormat="1" ht="18" customHeight="1">
      <c r="B1195" s="71"/>
    </row>
    <row r="1196" spans="2:2" s="67" customFormat="1" ht="18" customHeight="1">
      <c r="B1196" s="71"/>
    </row>
    <row r="1197" spans="2:2" s="67" customFormat="1" ht="18" customHeight="1">
      <c r="B1197" s="71"/>
    </row>
    <row r="1198" spans="2:2" s="67" customFormat="1" ht="18" customHeight="1">
      <c r="B1198" s="71"/>
    </row>
    <row r="1199" spans="2:2" s="67" customFormat="1" ht="18" customHeight="1">
      <c r="B1199" s="71"/>
    </row>
    <row r="1200" spans="2:2" s="67" customFormat="1" ht="18" customHeight="1">
      <c r="B1200" s="71"/>
    </row>
    <row r="1201" spans="2:2" s="67" customFormat="1" ht="18" customHeight="1">
      <c r="B1201" s="71"/>
    </row>
    <row r="1202" spans="2:2" s="67" customFormat="1" ht="18" customHeight="1">
      <c r="B1202" s="71"/>
    </row>
    <row r="1203" spans="2:2" s="67" customFormat="1" ht="18" customHeight="1">
      <c r="B1203" s="71"/>
    </row>
    <row r="1204" spans="2:2" s="67" customFormat="1" ht="18" customHeight="1">
      <c r="B1204" s="71"/>
    </row>
    <row r="1205" spans="2:2" s="67" customFormat="1" ht="18" customHeight="1">
      <c r="B1205" s="71"/>
    </row>
    <row r="1206" spans="2:2" s="67" customFormat="1" ht="18" customHeight="1">
      <c r="B1206" s="71"/>
    </row>
    <row r="1207" spans="2:2" s="67" customFormat="1" ht="18" customHeight="1">
      <c r="B1207" s="71"/>
    </row>
    <row r="1208" spans="2:2" s="67" customFormat="1" ht="18" customHeight="1">
      <c r="B1208" s="71"/>
    </row>
    <row r="1209" spans="2:2" s="67" customFormat="1" ht="18" customHeight="1">
      <c r="B1209" s="71"/>
    </row>
    <row r="1210" spans="2:2" s="67" customFormat="1" ht="18" customHeight="1">
      <c r="B1210" s="71"/>
    </row>
    <row r="1211" spans="2:2" s="67" customFormat="1" ht="18" customHeight="1">
      <c r="B1211" s="71"/>
    </row>
    <row r="1212" spans="2:2" s="67" customFormat="1" ht="18" customHeight="1">
      <c r="B1212" s="71"/>
    </row>
    <row r="1213" spans="2:2" s="67" customFormat="1" ht="18" customHeight="1">
      <c r="B1213" s="71"/>
    </row>
    <row r="1214" spans="2:2" s="67" customFormat="1" ht="18" customHeight="1">
      <c r="B1214" s="71"/>
    </row>
    <row r="1215" spans="2:2" s="67" customFormat="1" ht="18" customHeight="1">
      <c r="B1215" s="71"/>
    </row>
    <row r="1216" spans="2:2" s="67" customFormat="1" ht="18" customHeight="1">
      <c r="B1216" s="71"/>
    </row>
    <row r="1217" spans="2:2" s="67" customFormat="1" ht="18" customHeight="1">
      <c r="B1217" s="71"/>
    </row>
    <row r="1218" spans="2:2" s="67" customFormat="1" ht="18" customHeight="1">
      <c r="B1218" s="71"/>
    </row>
    <row r="1219" spans="2:2" s="67" customFormat="1" ht="18" customHeight="1">
      <c r="B1219" s="71"/>
    </row>
    <row r="1220" spans="2:2" s="67" customFormat="1" ht="18" customHeight="1">
      <c r="B1220" s="71"/>
    </row>
    <row r="1221" spans="2:2" s="67" customFormat="1" ht="18" customHeight="1">
      <c r="B1221" s="71"/>
    </row>
    <row r="1222" spans="2:2" s="67" customFormat="1" ht="18" customHeight="1">
      <c r="B1222" s="71"/>
    </row>
    <row r="1223" spans="2:2" s="67" customFormat="1" ht="18" customHeight="1">
      <c r="B1223" s="71"/>
    </row>
    <row r="1224" spans="2:2" s="67" customFormat="1" ht="18" customHeight="1">
      <c r="B1224" s="71"/>
    </row>
    <row r="1225" spans="2:2" s="67" customFormat="1" ht="18" customHeight="1">
      <c r="B1225" s="71"/>
    </row>
    <row r="1226" spans="2:2" s="67" customFormat="1" ht="18" customHeight="1">
      <c r="B1226" s="71"/>
    </row>
    <row r="1227" spans="2:2" s="67" customFormat="1" ht="18" customHeight="1">
      <c r="B1227" s="71"/>
    </row>
    <row r="1228" spans="2:2" s="67" customFormat="1" ht="18" customHeight="1">
      <c r="B1228" s="71"/>
    </row>
    <row r="1229" spans="2:2" s="67" customFormat="1" ht="18" customHeight="1">
      <c r="B1229" s="71"/>
    </row>
    <row r="1230" spans="2:2" s="67" customFormat="1" ht="18" customHeight="1">
      <c r="B1230" s="71"/>
    </row>
    <row r="1231" spans="2:2" s="67" customFormat="1" ht="18" customHeight="1">
      <c r="B1231" s="71"/>
    </row>
    <row r="1232" spans="2:2" s="67" customFormat="1" ht="18" customHeight="1">
      <c r="B1232" s="71"/>
    </row>
    <row r="1233" spans="2:2" s="67" customFormat="1" ht="18" customHeight="1">
      <c r="B1233" s="71"/>
    </row>
    <row r="1234" spans="2:2" s="67" customFormat="1" ht="18" customHeight="1">
      <c r="B1234" s="71"/>
    </row>
    <row r="1235" spans="2:2" s="67" customFormat="1" ht="18" customHeight="1">
      <c r="B1235" s="71"/>
    </row>
    <row r="1236" spans="2:2" s="67" customFormat="1" ht="18" customHeight="1">
      <c r="B1236" s="71"/>
    </row>
    <row r="1237" spans="2:2" s="67" customFormat="1" ht="18" customHeight="1">
      <c r="B1237" s="71"/>
    </row>
    <row r="1238" spans="2:2" s="67" customFormat="1" ht="18" customHeight="1">
      <c r="B1238" s="71"/>
    </row>
    <row r="1239" spans="2:2" s="67" customFormat="1" ht="18" customHeight="1">
      <c r="B1239" s="71"/>
    </row>
    <row r="1240" spans="2:2" s="67" customFormat="1" ht="18" customHeight="1">
      <c r="B1240" s="71"/>
    </row>
    <row r="1241" spans="2:2" s="67" customFormat="1" ht="18" customHeight="1">
      <c r="B1241" s="71"/>
    </row>
    <row r="1242" spans="2:2" s="67" customFormat="1" ht="18" customHeight="1">
      <c r="B1242" s="71"/>
    </row>
    <row r="1243" spans="2:2" s="67" customFormat="1" ht="18" customHeight="1">
      <c r="B1243" s="71"/>
    </row>
    <row r="1244" spans="2:2" s="67" customFormat="1" ht="18" customHeight="1">
      <c r="B1244" s="71"/>
    </row>
    <row r="1245" spans="2:2" s="67" customFormat="1" ht="18" customHeight="1">
      <c r="B1245" s="71"/>
    </row>
    <row r="1246" spans="2:2" s="67" customFormat="1" ht="18" customHeight="1">
      <c r="B1246" s="71"/>
    </row>
    <row r="1247" spans="2:2" s="67" customFormat="1" ht="18" customHeight="1">
      <c r="B1247" s="71"/>
    </row>
    <row r="1248" spans="2:2" s="67" customFormat="1" ht="18" customHeight="1">
      <c r="B1248" s="71"/>
    </row>
    <row r="1249" spans="2:2" s="67" customFormat="1" ht="18" customHeight="1">
      <c r="B1249" s="71"/>
    </row>
    <row r="1250" spans="2:2" s="67" customFormat="1" ht="18" customHeight="1">
      <c r="B1250" s="71"/>
    </row>
    <row r="1251" spans="2:2" s="67" customFormat="1" ht="18" customHeight="1">
      <c r="B1251" s="71"/>
    </row>
    <row r="1252" spans="2:2" s="67" customFormat="1" ht="18" customHeight="1">
      <c r="B1252" s="71"/>
    </row>
    <row r="1253" spans="2:2" s="67" customFormat="1" ht="18" customHeight="1">
      <c r="B1253" s="71"/>
    </row>
    <row r="1254" spans="2:2" s="67" customFormat="1" ht="18" customHeight="1">
      <c r="B1254" s="71"/>
    </row>
    <row r="1255" spans="2:2" s="67" customFormat="1" ht="18" customHeight="1">
      <c r="B1255" s="71"/>
    </row>
    <row r="1256" spans="2:2" s="67" customFormat="1" ht="18" customHeight="1">
      <c r="B1256" s="71"/>
    </row>
    <row r="1257" spans="2:2" s="67" customFormat="1" ht="18" customHeight="1">
      <c r="B1257" s="71"/>
    </row>
    <row r="1258" spans="2:2" s="67" customFormat="1" ht="18" customHeight="1">
      <c r="B1258" s="71"/>
    </row>
    <row r="1259" spans="2:2" s="67" customFormat="1" ht="18" customHeight="1">
      <c r="B1259" s="71"/>
    </row>
    <row r="1260" spans="2:2" s="67" customFormat="1" ht="18" customHeight="1">
      <c r="B1260" s="71"/>
    </row>
    <row r="1261" spans="2:2" s="67" customFormat="1" ht="18" customHeight="1">
      <c r="B1261" s="71"/>
    </row>
    <row r="1262" spans="2:2" s="67" customFormat="1" ht="18" customHeight="1">
      <c r="B1262" s="71"/>
    </row>
    <row r="1263" spans="2:2" s="67" customFormat="1" ht="18" customHeight="1">
      <c r="B1263" s="71"/>
    </row>
    <row r="1264" spans="2:2" s="67" customFormat="1" ht="18" customHeight="1">
      <c r="B1264" s="71"/>
    </row>
    <row r="1265" spans="2:2" s="67" customFormat="1" ht="18" customHeight="1">
      <c r="B1265" s="71"/>
    </row>
    <row r="1266" spans="2:2" s="67" customFormat="1" ht="18" customHeight="1">
      <c r="B1266" s="71"/>
    </row>
    <row r="1267" spans="2:2" s="67" customFormat="1" ht="18" customHeight="1">
      <c r="B1267" s="71"/>
    </row>
    <row r="1268" spans="2:2" s="67" customFormat="1" ht="18" customHeight="1">
      <c r="B1268" s="71"/>
    </row>
    <row r="1269" spans="2:2" s="67" customFormat="1" ht="18" customHeight="1">
      <c r="B1269" s="71"/>
    </row>
    <row r="1270" spans="2:2" s="67" customFormat="1" ht="18" customHeight="1">
      <c r="B1270" s="71"/>
    </row>
    <row r="1271" spans="2:2" s="67" customFormat="1" ht="18" customHeight="1">
      <c r="B1271" s="71"/>
    </row>
    <row r="1272" spans="2:2" s="67" customFormat="1" ht="18" customHeight="1">
      <c r="B1272" s="71"/>
    </row>
    <row r="1273" spans="2:2" s="67" customFormat="1" ht="18" customHeight="1">
      <c r="B1273" s="71"/>
    </row>
    <row r="1274" spans="2:2" s="67" customFormat="1" ht="18" customHeight="1">
      <c r="B1274" s="71"/>
    </row>
    <row r="1275" spans="2:2" s="67" customFormat="1" ht="18" customHeight="1">
      <c r="B1275" s="71"/>
    </row>
    <row r="1276" spans="2:2" s="67" customFormat="1" ht="18" customHeight="1">
      <c r="B1276" s="71"/>
    </row>
    <row r="1277" spans="2:2" s="67" customFormat="1" ht="18" customHeight="1">
      <c r="B1277" s="71"/>
    </row>
    <row r="1278" spans="2:2" s="67" customFormat="1" ht="18" customHeight="1">
      <c r="B1278" s="71"/>
    </row>
    <row r="1279" spans="2:2" s="67" customFormat="1" ht="18" customHeight="1">
      <c r="B1279" s="71"/>
    </row>
    <row r="1280" spans="2:2" s="67" customFormat="1" ht="18" customHeight="1">
      <c r="B1280" s="71"/>
    </row>
    <row r="1281" spans="2:2" s="67" customFormat="1" ht="18" customHeight="1">
      <c r="B1281" s="71"/>
    </row>
    <row r="1282" spans="2:2" s="67" customFormat="1" ht="18" customHeight="1">
      <c r="B1282" s="71"/>
    </row>
    <row r="1283" spans="2:2" s="67" customFormat="1" ht="18" customHeight="1">
      <c r="B1283" s="71"/>
    </row>
    <row r="1284" spans="2:2" s="67" customFormat="1" ht="18" customHeight="1">
      <c r="B1284" s="71"/>
    </row>
    <row r="1285" spans="2:2" s="67" customFormat="1" ht="18" customHeight="1">
      <c r="B1285" s="71"/>
    </row>
    <row r="1286" spans="2:2" s="67" customFormat="1" ht="18" customHeight="1">
      <c r="B1286" s="71"/>
    </row>
    <row r="1287" spans="2:2" s="67" customFormat="1" ht="18" customHeight="1">
      <c r="B1287" s="71"/>
    </row>
    <row r="1288" spans="2:2" s="67" customFormat="1" ht="18" customHeight="1">
      <c r="B1288" s="71"/>
    </row>
    <row r="1289" spans="2:2" s="67" customFormat="1" ht="18" customHeight="1">
      <c r="B1289" s="71"/>
    </row>
    <row r="1290" spans="2:2" s="67" customFormat="1" ht="18" customHeight="1">
      <c r="B1290" s="71"/>
    </row>
    <row r="1291" spans="2:2" s="67" customFormat="1" ht="18" customHeight="1">
      <c r="B1291" s="71"/>
    </row>
    <row r="1292" spans="2:2" s="67" customFormat="1" ht="18" customHeight="1">
      <c r="B1292" s="71"/>
    </row>
    <row r="1293" spans="2:2" s="67" customFormat="1" ht="18" customHeight="1">
      <c r="B1293" s="71"/>
    </row>
    <row r="1294" spans="2:2" s="67" customFormat="1" ht="18" customHeight="1">
      <c r="B1294" s="71"/>
    </row>
    <row r="1295" spans="2:2" s="67" customFormat="1" ht="18" customHeight="1">
      <c r="B1295" s="71"/>
    </row>
    <row r="1296" spans="2:2" s="67" customFormat="1" ht="18" customHeight="1">
      <c r="B1296" s="71"/>
    </row>
    <row r="1297" spans="2:2" s="67" customFormat="1" ht="18" customHeight="1">
      <c r="B1297" s="71"/>
    </row>
    <row r="1298" spans="2:2" s="67" customFormat="1" ht="18" customHeight="1">
      <c r="B1298" s="71"/>
    </row>
    <row r="1299" spans="2:2" s="67" customFormat="1" ht="18" customHeight="1">
      <c r="B1299" s="71"/>
    </row>
    <row r="1300" spans="2:2" s="67" customFormat="1" ht="18" customHeight="1">
      <c r="B1300" s="71"/>
    </row>
    <row r="1301" spans="2:2" s="67" customFormat="1" ht="18" customHeight="1">
      <c r="B1301" s="71"/>
    </row>
    <row r="1302" spans="2:2" s="67" customFormat="1" ht="18" customHeight="1">
      <c r="B1302" s="71"/>
    </row>
    <row r="1303" spans="2:2" s="67" customFormat="1" ht="18" customHeight="1">
      <c r="B1303" s="71"/>
    </row>
    <row r="1304" spans="2:2" s="67" customFormat="1" ht="18" customHeight="1">
      <c r="B1304" s="71"/>
    </row>
    <row r="1305" spans="2:2" s="67" customFormat="1" ht="18" customHeight="1">
      <c r="B1305" s="71"/>
    </row>
    <row r="1306" spans="2:2" s="67" customFormat="1" ht="18" customHeight="1">
      <c r="B1306" s="71"/>
    </row>
    <row r="1307" spans="2:2" s="67" customFormat="1" ht="18" customHeight="1">
      <c r="B1307" s="71"/>
    </row>
    <row r="1308" spans="2:2" s="67" customFormat="1" ht="18" customHeight="1">
      <c r="B1308" s="71"/>
    </row>
    <row r="1309" spans="2:2" s="67" customFormat="1" ht="18" customHeight="1">
      <c r="B1309" s="71"/>
    </row>
    <row r="1310" spans="2:2" s="67" customFormat="1" ht="18" customHeight="1">
      <c r="B1310" s="71"/>
    </row>
    <row r="1311" spans="2:2" s="67" customFormat="1" ht="18" customHeight="1">
      <c r="B1311" s="71"/>
    </row>
    <row r="1312" spans="2:2" s="67" customFormat="1" ht="18" customHeight="1">
      <c r="B1312" s="71"/>
    </row>
    <row r="1313" spans="2:2" s="67" customFormat="1" ht="18" customHeight="1">
      <c r="B1313" s="71"/>
    </row>
    <row r="1314" spans="2:2" s="67" customFormat="1" ht="18" customHeight="1">
      <c r="B1314" s="71"/>
    </row>
    <row r="1315" spans="2:2" s="67" customFormat="1" ht="18" customHeight="1">
      <c r="B1315" s="71"/>
    </row>
    <row r="1316" spans="2:2" s="67" customFormat="1" ht="18" customHeight="1">
      <c r="B1316" s="71"/>
    </row>
    <row r="1317" spans="2:2" s="67" customFormat="1" ht="18" customHeight="1">
      <c r="B1317" s="71"/>
    </row>
    <row r="1318" spans="2:2" s="67" customFormat="1" ht="18" customHeight="1">
      <c r="B1318" s="71"/>
    </row>
    <row r="1319" spans="2:2" s="67" customFormat="1" ht="18" customHeight="1">
      <c r="B1319" s="71"/>
    </row>
    <row r="1320" spans="2:2" s="67" customFormat="1" ht="18" customHeight="1">
      <c r="B1320" s="71"/>
    </row>
    <row r="1321" spans="2:2" s="67" customFormat="1" ht="18" customHeight="1">
      <c r="B1321" s="71"/>
    </row>
    <row r="1322" spans="2:2" s="67" customFormat="1" ht="18" customHeight="1">
      <c r="B1322" s="71"/>
    </row>
    <row r="1323" spans="2:2" s="67" customFormat="1" ht="18" customHeight="1">
      <c r="B1323" s="71"/>
    </row>
    <row r="1324" spans="2:2" s="67" customFormat="1" ht="18" customHeight="1">
      <c r="B1324" s="71"/>
    </row>
    <row r="1325" spans="2:2" s="67" customFormat="1" ht="18" customHeight="1">
      <c r="B1325" s="71"/>
    </row>
    <row r="1326" spans="2:2" s="67" customFormat="1" ht="18" customHeight="1">
      <c r="B1326" s="71"/>
    </row>
    <row r="1327" spans="2:2" s="67" customFormat="1" ht="18" customHeight="1">
      <c r="B1327" s="71"/>
    </row>
    <row r="1328" spans="2:2" s="67" customFormat="1" ht="18" customHeight="1">
      <c r="B1328" s="71"/>
    </row>
    <row r="1329" spans="2:2" s="67" customFormat="1" ht="18" customHeight="1">
      <c r="B1329" s="71"/>
    </row>
    <row r="1330" spans="2:2" s="67" customFormat="1" ht="18" customHeight="1">
      <c r="B1330" s="71"/>
    </row>
    <row r="1331" spans="2:2" s="67" customFormat="1" ht="18" customHeight="1">
      <c r="B1331" s="71"/>
    </row>
    <row r="1332" spans="2:2" s="67" customFormat="1" ht="18" customHeight="1">
      <c r="B1332" s="71"/>
    </row>
    <row r="1333" spans="2:2" s="67" customFormat="1" ht="18" customHeight="1">
      <c r="B1333" s="71"/>
    </row>
    <row r="1334" spans="2:2" s="67" customFormat="1" ht="18" customHeight="1">
      <c r="B1334" s="71"/>
    </row>
    <row r="1335" spans="2:2" s="67" customFormat="1" ht="18" customHeight="1">
      <c r="B1335" s="71"/>
    </row>
    <row r="1336" spans="2:2" s="67" customFormat="1" ht="18" customHeight="1">
      <c r="B1336" s="71"/>
    </row>
    <row r="1337" spans="2:2" s="67" customFormat="1" ht="18" customHeight="1">
      <c r="B1337" s="71"/>
    </row>
    <row r="1338" spans="2:2" s="67" customFormat="1" ht="18" customHeight="1">
      <c r="B1338" s="71"/>
    </row>
    <row r="1339" spans="2:2" s="67" customFormat="1" ht="18" customHeight="1">
      <c r="B1339" s="71"/>
    </row>
    <row r="1340" spans="2:2" s="67" customFormat="1" ht="18" customHeight="1">
      <c r="B1340" s="71"/>
    </row>
    <row r="1341" spans="2:2" s="67" customFormat="1" ht="18" customHeight="1">
      <c r="B1341" s="71"/>
    </row>
    <row r="1342" spans="2:2" s="67" customFormat="1" ht="18" customHeight="1">
      <c r="B1342" s="71"/>
    </row>
    <row r="1343" spans="2:2" s="67" customFormat="1" ht="18" customHeight="1">
      <c r="B1343" s="71"/>
    </row>
    <row r="1344" spans="2:2" s="67" customFormat="1" ht="18" customHeight="1">
      <c r="B1344" s="71"/>
    </row>
    <row r="1345" spans="2:2" s="67" customFormat="1" ht="18" customHeight="1">
      <c r="B1345" s="71"/>
    </row>
    <row r="1346" spans="2:2" s="67" customFormat="1" ht="18" customHeight="1">
      <c r="B1346" s="71"/>
    </row>
    <row r="1347" spans="2:2" s="67" customFormat="1" ht="18" customHeight="1">
      <c r="B1347" s="71"/>
    </row>
    <row r="1348" spans="2:2" s="67" customFormat="1" ht="18" customHeight="1">
      <c r="B1348" s="71"/>
    </row>
    <row r="1349" spans="2:2" s="67" customFormat="1" ht="18" customHeight="1">
      <c r="B1349" s="71"/>
    </row>
    <row r="1350" spans="2:2" s="67" customFormat="1" ht="18" customHeight="1">
      <c r="B1350" s="71"/>
    </row>
    <row r="1351" spans="2:2" s="67" customFormat="1" ht="18" customHeight="1">
      <c r="B1351" s="71"/>
    </row>
    <row r="1352" spans="2:2" s="67" customFormat="1" ht="18" customHeight="1">
      <c r="B1352" s="71"/>
    </row>
    <row r="1353" spans="2:2" s="67" customFormat="1" ht="18" customHeight="1">
      <c r="B1353" s="71"/>
    </row>
    <row r="1354" spans="2:2" s="67" customFormat="1" ht="18" customHeight="1">
      <c r="B1354" s="71"/>
    </row>
    <row r="1355" spans="2:2" s="67" customFormat="1" ht="18" customHeight="1">
      <c r="B1355" s="71"/>
    </row>
    <row r="1356" spans="2:2" s="67" customFormat="1" ht="18" customHeight="1">
      <c r="B1356" s="71"/>
    </row>
    <row r="1357" spans="2:2" s="67" customFormat="1" ht="18" customHeight="1">
      <c r="B1357" s="71"/>
    </row>
    <row r="1358" spans="2:2" s="67" customFormat="1" ht="18" customHeight="1">
      <c r="B1358" s="71"/>
    </row>
    <row r="1359" spans="2:2" s="67" customFormat="1" ht="18" customHeight="1">
      <c r="B1359" s="71"/>
    </row>
    <row r="1360" spans="2:2" s="67" customFormat="1" ht="18" customHeight="1">
      <c r="B1360" s="71"/>
    </row>
    <row r="1361" spans="2:2" s="67" customFormat="1" ht="18" customHeight="1">
      <c r="B1361" s="71"/>
    </row>
    <row r="1362" spans="2:2" s="67" customFormat="1" ht="18" customHeight="1">
      <c r="B1362" s="71"/>
    </row>
    <row r="1363" spans="2:2" s="67" customFormat="1" ht="18" customHeight="1">
      <c r="B1363" s="71"/>
    </row>
    <row r="1364" spans="2:2" s="67" customFormat="1" ht="18" customHeight="1">
      <c r="B1364" s="71"/>
    </row>
    <row r="1365" spans="2:2" s="67" customFormat="1" ht="18" customHeight="1">
      <c r="B1365" s="71"/>
    </row>
    <row r="1366" spans="2:2" s="67" customFormat="1" ht="18" customHeight="1">
      <c r="B1366" s="71"/>
    </row>
    <row r="1367" spans="2:2" s="67" customFormat="1" ht="18" customHeight="1">
      <c r="B1367" s="71"/>
    </row>
    <row r="1368" spans="2:2" s="67" customFormat="1" ht="18" customHeight="1">
      <c r="B1368" s="71"/>
    </row>
    <row r="1369" spans="2:2" s="67" customFormat="1" ht="18" customHeight="1">
      <c r="B1369" s="71"/>
    </row>
    <row r="1370" spans="2:2" s="67" customFormat="1" ht="18" customHeight="1">
      <c r="B1370" s="71"/>
    </row>
    <row r="1371" spans="2:2" s="67" customFormat="1" ht="18" customHeight="1">
      <c r="B1371" s="71"/>
    </row>
    <row r="1372" spans="2:2" s="67" customFormat="1" ht="18" customHeight="1">
      <c r="B1372" s="71"/>
    </row>
    <row r="1373" spans="2:2" s="67" customFormat="1" ht="18" customHeight="1">
      <c r="B1373" s="71"/>
    </row>
    <row r="1374" spans="2:2" s="67" customFormat="1" ht="18" customHeight="1">
      <c r="B1374" s="71"/>
    </row>
    <row r="1375" spans="2:2" s="67" customFormat="1" ht="18" customHeight="1">
      <c r="B1375" s="71"/>
    </row>
    <row r="1376" spans="2:2" s="67" customFormat="1" ht="18" customHeight="1">
      <c r="B1376" s="71"/>
    </row>
    <row r="1377" spans="2:2" s="67" customFormat="1" ht="18" customHeight="1">
      <c r="B1377" s="71"/>
    </row>
    <row r="1378" spans="2:2" s="67" customFormat="1" ht="18" customHeight="1">
      <c r="B1378" s="71"/>
    </row>
    <row r="1379" spans="2:2" s="67" customFormat="1" ht="18" customHeight="1">
      <c r="B1379" s="71"/>
    </row>
    <row r="1380" spans="2:2" s="67" customFormat="1" ht="18" customHeight="1">
      <c r="B1380" s="71"/>
    </row>
    <row r="1381" spans="2:2" s="67" customFormat="1" ht="18" customHeight="1">
      <c r="B1381" s="71"/>
    </row>
    <row r="1382" spans="2:2" s="67" customFormat="1" ht="18" customHeight="1">
      <c r="B1382" s="71"/>
    </row>
    <row r="1383" spans="2:2" s="67" customFormat="1" ht="18" customHeight="1">
      <c r="B1383" s="71"/>
    </row>
    <row r="1384" spans="2:2" s="67" customFormat="1" ht="18" customHeight="1">
      <c r="B1384" s="71"/>
    </row>
    <row r="1385" spans="2:2" s="67" customFormat="1" ht="18" customHeight="1">
      <c r="B1385" s="71"/>
    </row>
    <row r="1386" spans="2:2" s="67" customFormat="1" ht="18" customHeight="1">
      <c r="B1386" s="71"/>
    </row>
    <row r="1387" spans="2:2" s="67" customFormat="1" ht="18" customHeight="1">
      <c r="B1387" s="71"/>
    </row>
    <row r="1388" spans="2:2" s="67" customFormat="1" ht="18" customHeight="1">
      <c r="B1388" s="71"/>
    </row>
    <row r="1389" spans="2:2" s="67" customFormat="1" ht="18" customHeight="1">
      <c r="B1389" s="71"/>
    </row>
    <row r="1390" spans="2:2" s="67" customFormat="1" ht="18" customHeight="1">
      <c r="B1390" s="71"/>
    </row>
    <row r="1391" spans="2:2" s="67" customFormat="1" ht="18" customHeight="1">
      <c r="B1391" s="71"/>
    </row>
    <row r="1392" spans="2:2" s="67" customFormat="1" ht="18" customHeight="1">
      <c r="B1392" s="71"/>
    </row>
    <row r="1393" spans="2:2" s="67" customFormat="1" ht="18" customHeight="1">
      <c r="B1393" s="71"/>
    </row>
    <row r="1394" spans="2:2" s="67" customFormat="1" ht="18" customHeight="1">
      <c r="B1394" s="71"/>
    </row>
    <row r="1395" spans="2:2" s="67" customFormat="1" ht="18" customHeight="1">
      <c r="B1395" s="71"/>
    </row>
    <row r="1396" spans="2:2" s="67" customFormat="1" ht="18" customHeight="1">
      <c r="B1396" s="71"/>
    </row>
    <row r="1397" spans="2:2" s="67" customFormat="1" ht="18" customHeight="1">
      <c r="B1397" s="71"/>
    </row>
    <row r="1398" spans="2:2" s="67" customFormat="1" ht="18" customHeight="1">
      <c r="B1398" s="71"/>
    </row>
    <row r="1399" spans="2:2" s="67" customFormat="1" ht="18" customHeight="1">
      <c r="B1399" s="71"/>
    </row>
    <row r="1400" spans="2:2" s="67" customFormat="1" ht="18" customHeight="1">
      <c r="B1400" s="71"/>
    </row>
    <row r="1401" spans="2:2" s="67" customFormat="1" ht="18" customHeight="1">
      <c r="B1401" s="71"/>
    </row>
    <row r="1402" spans="2:2" s="67" customFormat="1" ht="18" customHeight="1">
      <c r="B1402" s="71"/>
    </row>
    <row r="1403" spans="2:2" s="67" customFormat="1" ht="18" customHeight="1">
      <c r="B1403" s="71"/>
    </row>
    <row r="1404" spans="2:2" s="67" customFormat="1" ht="18" customHeight="1">
      <c r="B1404" s="71"/>
    </row>
    <row r="1405" spans="2:2" s="67" customFormat="1" ht="18" customHeight="1">
      <c r="B1405" s="71"/>
    </row>
    <row r="1406" spans="2:2" s="67" customFormat="1" ht="18" customHeight="1">
      <c r="B1406" s="71"/>
    </row>
    <row r="1407" spans="2:2" s="67" customFormat="1" ht="18" customHeight="1">
      <c r="B1407" s="71"/>
    </row>
    <row r="1408" spans="2:2" s="67" customFormat="1" ht="18" customHeight="1">
      <c r="B1408" s="71"/>
    </row>
    <row r="1409" spans="2:2" s="67" customFormat="1" ht="18" customHeight="1">
      <c r="B1409" s="71"/>
    </row>
    <row r="1410" spans="2:2" s="67" customFormat="1" ht="18" customHeight="1">
      <c r="B1410" s="71"/>
    </row>
    <row r="1411" spans="2:2" s="67" customFormat="1" ht="18" customHeight="1">
      <c r="B1411" s="71"/>
    </row>
    <row r="1412" spans="2:2" s="67" customFormat="1" ht="18" customHeight="1">
      <c r="B1412" s="71"/>
    </row>
    <row r="1413" spans="2:2" s="67" customFormat="1" ht="18" customHeight="1">
      <c r="B1413" s="71"/>
    </row>
    <row r="1414" spans="2:2" s="67" customFormat="1" ht="18" customHeight="1">
      <c r="B1414" s="71"/>
    </row>
    <row r="1415" spans="2:2" s="67" customFormat="1" ht="18" customHeight="1">
      <c r="B1415" s="71"/>
    </row>
    <row r="1416" spans="2:2" s="67" customFormat="1" ht="18" customHeight="1">
      <c r="B1416" s="71"/>
    </row>
    <row r="1417" spans="2:2" s="67" customFormat="1" ht="18" customHeight="1">
      <c r="B1417" s="71"/>
    </row>
    <row r="1418" spans="2:2" s="67" customFormat="1" ht="18" customHeight="1">
      <c r="B1418" s="71"/>
    </row>
    <row r="1419" spans="2:2" s="67" customFormat="1" ht="18" customHeight="1">
      <c r="B1419" s="71"/>
    </row>
    <row r="1420" spans="2:2" s="67" customFormat="1" ht="18" customHeight="1">
      <c r="B1420" s="71"/>
    </row>
    <row r="1421" spans="2:2" s="67" customFormat="1" ht="18" customHeight="1">
      <c r="B1421" s="71"/>
    </row>
    <row r="1422" spans="2:2" s="67" customFormat="1" ht="18" customHeight="1">
      <c r="B1422" s="71"/>
    </row>
    <row r="1423" spans="2:2" s="67" customFormat="1" ht="18" customHeight="1">
      <c r="B1423" s="71"/>
    </row>
    <row r="1424" spans="2:2" s="67" customFormat="1" ht="18" customHeight="1">
      <c r="B1424" s="71"/>
    </row>
    <row r="1425" spans="2:2" s="67" customFormat="1" ht="18" customHeight="1">
      <c r="B1425" s="71"/>
    </row>
    <row r="1426" spans="2:2" s="67" customFormat="1" ht="18" customHeight="1">
      <c r="B1426" s="71"/>
    </row>
    <row r="1427" spans="2:2" s="67" customFormat="1" ht="18" customHeight="1">
      <c r="B1427" s="71"/>
    </row>
    <row r="1428" spans="2:2" s="67" customFormat="1" ht="18" customHeight="1">
      <c r="B1428" s="71"/>
    </row>
    <row r="1429" spans="2:2" s="67" customFormat="1" ht="18" customHeight="1">
      <c r="B1429" s="71"/>
    </row>
    <row r="1430" spans="2:2" s="67" customFormat="1" ht="18" customHeight="1">
      <c r="B1430" s="71"/>
    </row>
    <row r="1431" spans="2:2" s="67" customFormat="1" ht="18" customHeight="1">
      <c r="B1431" s="71"/>
    </row>
    <row r="1432" spans="2:2" s="67" customFormat="1" ht="18" customHeight="1">
      <c r="B1432" s="71"/>
    </row>
    <row r="1433" spans="2:2" s="67" customFormat="1" ht="18" customHeight="1">
      <c r="B1433" s="71"/>
    </row>
    <row r="1434" spans="2:2" s="67" customFormat="1" ht="18" customHeight="1">
      <c r="B1434" s="71"/>
    </row>
    <row r="1435" spans="2:2" s="67" customFormat="1" ht="18" customHeight="1">
      <c r="B1435" s="71"/>
    </row>
    <row r="1436" spans="2:2" s="67" customFormat="1" ht="18" customHeight="1">
      <c r="B1436" s="71"/>
    </row>
    <row r="1437" spans="2:2" s="67" customFormat="1" ht="18" customHeight="1">
      <c r="B1437" s="71"/>
    </row>
    <row r="1438" spans="2:2" s="67" customFormat="1" ht="18" customHeight="1">
      <c r="B1438" s="71"/>
    </row>
    <row r="1439" spans="2:2" s="67" customFormat="1" ht="18" customHeight="1">
      <c r="B1439" s="71"/>
    </row>
    <row r="1440" spans="2:2" s="67" customFormat="1" ht="18" customHeight="1">
      <c r="B1440" s="71"/>
    </row>
    <row r="1441" spans="2:2" s="67" customFormat="1" ht="18" customHeight="1">
      <c r="B1441" s="71"/>
    </row>
    <row r="1442" spans="2:2" s="67" customFormat="1" ht="18" customHeight="1">
      <c r="B1442" s="71"/>
    </row>
    <row r="1443" spans="2:2" s="67" customFormat="1" ht="18" customHeight="1">
      <c r="B1443" s="71"/>
    </row>
    <row r="1444" spans="2:2" s="67" customFormat="1" ht="18" customHeight="1">
      <c r="B1444" s="71"/>
    </row>
    <row r="1445" spans="2:2" s="67" customFormat="1" ht="18" customHeight="1">
      <c r="B1445" s="71"/>
    </row>
    <row r="1446" spans="2:2" s="67" customFormat="1" ht="18" customHeight="1">
      <c r="B1446" s="71"/>
    </row>
    <row r="1447" spans="2:2" s="67" customFormat="1" ht="18" customHeight="1">
      <c r="B1447" s="71"/>
    </row>
    <row r="1448" spans="2:2" s="67" customFormat="1" ht="18" customHeight="1">
      <c r="B1448" s="71"/>
    </row>
    <row r="1449" spans="2:2" s="67" customFormat="1" ht="18" customHeight="1">
      <c r="B1449" s="71"/>
    </row>
    <row r="1450" spans="2:2" s="67" customFormat="1" ht="18" customHeight="1">
      <c r="B1450" s="71"/>
    </row>
    <row r="1451" spans="2:2" s="67" customFormat="1" ht="18" customHeight="1">
      <c r="B1451" s="71"/>
    </row>
    <row r="1452" spans="2:2" s="67" customFormat="1" ht="18" customHeight="1">
      <c r="B1452" s="71"/>
    </row>
    <row r="1453" spans="2:2" s="67" customFormat="1" ht="18" customHeight="1">
      <c r="B1453" s="71"/>
    </row>
    <row r="1454" spans="2:2" s="67" customFormat="1" ht="18" customHeight="1">
      <c r="B1454" s="71"/>
    </row>
    <row r="1455" spans="2:2" s="67" customFormat="1" ht="18" customHeight="1">
      <c r="B1455" s="71"/>
    </row>
    <row r="1456" spans="2:2" s="67" customFormat="1" ht="18" customHeight="1">
      <c r="B1456" s="71"/>
    </row>
    <row r="1457" spans="2:2" s="67" customFormat="1" ht="18" customHeight="1">
      <c r="B1457" s="71"/>
    </row>
    <row r="1458" spans="2:2" s="67" customFormat="1" ht="18" customHeight="1">
      <c r="B1458" s="71"/>
    </row>
    <row r="1459" spans="2:2" s="67" customFormat="1" ht="18" customHeight="1">
      <c r="B1459" s="71"/>
    </row>
    <row r="1460" spans="2:2" s="67" customFormat="1" ht="18" customHeight="1">
      <c r="B1460" s="71"/>
    </row>
    <row r="1461" spans="2:2" s="67" customFormat="1" ht="18" customHeight="1">
      <c r="B1461" s="71"/>
    </row>
    <row r="1462" spans="2:2" s="67" customFormat="1" ht="18" customHeight="1">
      <c r="B1462" s="71"/>
    </row>
    <row r="1463" spans="2:2" s="67" customFormat="1" ht="18" customHeight="1">
      <c r="B1463" s="71"/>
    </row>
    <row r="1464" spans="2:2" s="67" customFormat="1" ht="18" customHeight="1">
      <c r="B1464" s="71"/>
    </row>
    <row r="1465" spans="2:2" s="67" customFormat="1" ht="18" customHeight="1">
      <c r="B1465" s="71"/>
    </row>
    <row r="1466" spans="2:2" s="67" customFormat="1" ht="18" customHeight="1">
      <c r="B1466" s="71"/>
    </row>
    <row r="1467" spans="2:2" s="67" customFormat="1" ht="18" customHeight="1">
      <c r="B1467" s="71"/>
    </row>
    <row r="1468" spans="2:2" s="67" customFormat="1" ht="18" customHeight="1">
      <c r="B1468" s="71"/>
    </row>
    <row r="1469" spans="2:2" s="67" customFormat="1" ht="18" customHeight="1">
      <c r="B1469" s="71"/>
    </row>
    <row r="1470" spans="2:2" s="67" customFormat="1" ht="18" customHeight="1">
      <c r="B1470" s="71"/>
    </row>
    <row r="1471" spans="2:2" s="67" customFormat="1" ht="18" customHeight="1">
      <c r="B1471" s="71"/>
    </row>
    <row r="1472" spans="2:2" s="67" customFormat="1" ht="18" customHeight="1">
      <c r="B1472" s="71"/>
    </row>
    <row r="1473" spans="2:2" s="67" customFormat="1" ht="18" customHeight="1">
      <c r="B1473" s="71"/>
    </row>
    <row r="1474" spans="2:2" s="67" customFormat="1" ht="18" customHeight="1">
      <c r="B1474" s="71"/>
    </row>
    <row r="1475" spans="2:2" s="67" customFormat="1" ht="18" customHeight="1">
      <c r="B1475" s="71"/>
    </row>
    <row r="1476" spans="2:2" s="67" customFormat="1" ht="18" customHeight="1">
      <c r="B1476" s="71"/>
    </row>
    <row r="1477" spans="2:2" s="67" customFormat="1" ht="18" customHeight="1">
      <c r="B1477" s="71"/>
    </row>
    <row r="1478" spans="2:2" s="67" customFormat="1" ht="18" customHeight="1">
      <c r="B1478" s="71"/>
    </row>
    <row r="1479" spans="2:2" s="67" customFormat="1" ht="18" customHeight="1">
      <c r="B1479" s="71"/>
    </row>
    <row r="1480" spans="2:2" s="67" customFormat="1" ht="18" customHeight="1">
      <c r="B1480" s="71"/>
    </row>
    <row r="1481" spans="2:2" s="67" customFormat="1" ht="18" customHeight="1">
      <c r="B1481" s="71"/>
    </row>
    <row r="1482" spans="2:2" s="67" customFormat="1" ht="18" customHeight="1">
      <c r="B1482" s="71"/>
    </row>
    <row r="1483" spans="2:2" s="67" customFormat="1" ht="18" customHeight="1">
      <c r="B1483" s="71"/>
    </row>
    <row r="1484" spans="2:2" s="67" customFormat="1" ht="18" customHeight="1">
      <c r="B1484" s="71"/>
    </row>
    <row r="1485" spans="2:2" s="67" customFormat="1" ht="18" customHeight="1">
      <c r="B1485" s="71"/>
    </row>
    <row r="1486" spans="2:2" s="67" customFormat="1" ht="18" customHeight="1">
      <c r="B1486" s="71"/>
    </row>
    <row r="1487" spans="2:2" s="67" customFormat="1" ht="18" customHeight="1">
      <c r="B1487" s="71"/>
    </row>
    <row r="1488" spans="2:2" s="67" customFormat="1" ht="18" customHeight="1">
      <c r="B1488" s="71"/>
    </row>
    <row r="1489" spans="2:2" s="67" customFormat="1" ht="18" customHeight="1">
      <c r="B1489" s="71"/>
    </row>
    <row r="1490" spans="2:2" s="67" customFormat="1" ht="18" customHeight="1">
      <c r="B1490" s="71"/>
    </row>
    <row r="1491" spans="2:2" s="67" customFormat="1" ht="18" customHeight="1">
      <c r="B1491" s="71"/>
    </row>
    <row r="1492" spans="2:2" s="67" customFormat="1" ht="18" customHeight="1">
      <c r="B1492" s="71"/>
    </row>
    <row r="1493" spans="2:2" s="67" customFormat="1" ht="18" customHeight="1">
      <c r="B1493" s="71"/>
    </row>
    <row r="1494" spans="2:2" s="67" customFormat="1" ht="18" customHeight="1">
      <c r="B1494" s="71"/>
    </row>
    <row r="1495" spans="2:2" s="67" customFormat="1" ht="18" customHeight="1">
      <c r="B1495" s="71"/>
    </row>
    <row r="1496" spans="2:2" s="67" customFormat="1" ht="18" customHeight="1">
      <c r="B1496" s="71"/>
    </row>
    <row r="1497" spans="2:2" s="67" customFormat="1" ht="18" customHeight="1">
      <c r="B1497" s="71"/>
    </row>
    <row r="1498" spans="2:2" s="67" customFormat="1" ht="18" customHeight="1">
      <c r="B1498" s="71"/>
    </row>
    <row r="1499" spans="2:2" s="67" customFormat="1" ht="18" customHeight="1">
      <c r="B1499" s="71"/>
    </row>
    <row r="1500" spans="2:2" s="67" customFormat="1" ht="18" customHeight="1">
      <c r="B1500" s="71"/>
    </row>
    <row r="1501" spans="2:2" s="67" customFormat="1" ht="18" customHeight="1">
      <c r="B1501" s="71"/>
    </row>
    <row r="1502" spans="2:2" s="67" customFormat="1" ht="18" customHeight="1">
      <c r="B1502" s="71"/>
    </row>
    <row r="1503" spans="2:2" s="67" customFormat="1" ht="18" customHeight="1">
      <c r="B1503" s="71"/>
    </row>
    <row r="1504" spans="2:2" s="67" customFormat="1" ht="18" customHeight="1">
      <c r="B1504" s="71"/>
    </row>
    <row r="1505" spans="2:2" s="67" customFormat="1" ht="18" customHeight="1">
      <c r="B1505" s="71"/>
    </row>
    <row r="1506" spans="2:2" s="67" customFormat="1" ht="18" customHeight="1">
      <c r="B1506" s="71"/>
    </row>
    <row r="1507" spans="2:2" s="67" customFormat="1" ht="18" customHeight="1">
      <c r="B1507" s="71"/>
    </row>
    <row r="1508" spans="2:2" s="67" customFormat="1" ht="18" customHeight="1">
      <c r="B1508" s="71"/>
    </row>
    <row r="1509" spans="2:2" s="67" customFormat="1" ht="18" customHeight="1">
      <c r="B1509" s="71"/>
    </row>
    <row r="1510" spans="2:2" s="67" customFormat="1" ht="18" customHeight="1">
      <c r="B1510" s="71"/>
    </row>
    <row r="1511" spans="2:2" s="67" customFormat="1" ht="18" customHeight="1">
      <c r="B1511" s="71"/>
    </row>
    <row r="1512" spans="2:2" s="67" customFormat="1" ht="18" customHeight="1">
      <c r="B1512" s="71"/>
    </row>
    <row r="1513" spans="2:2" s="67" customFormat="1" ht="18" customHeight="1">
      <c r="B1513" s="71"/>
    </row>
    <row r="1514" spans="2:2" s="67" customFormat="1" ht="18" customHeight="1">
      <c r="B1514" s="71"/>
    </row>
    <row r="1515" spans="2:2" s="67" customFormat="1" ht="18" customHeight="1">
      <c r="B1515" s="71"/>
    </row>
    <row r="1516" spans="2:2" s="67" customFormat="1" ht="18" customHeight="1">
      <c r="B1516" s="71"/>
    </row>
    <row r="1517" spans="2:2" s="67" customFormat="1" ht="18" customHeight="1">
      <c r="B1517" s="71"/>
    </row>
    <row r="1518" spans="2:2" s="67" customFormat="1" ht="18" customHeight="1">
      <c r="B1518" s="71"/>
    </row>
    <row r="1519" spans="2:2" s="67" customFormat="1" ht="18" customHeight="1">
      <c r="B1519" s="71"/>
    </row>
    <row r="1520" spans="2:2" s="67" customFormat="1" ht="18" customHeight="1">
      <c r="B1520" s="71"/>
    </row>
    <row r="1521" spans="2:2" s="67" customFormat="1" ht="18" customHeight="1">
      <c r="B1521" s="71"/>
    </row>
    <row r="1522" spans="2:2" s="67" customFormat="1" ht="18" customHeight="1">
      <c r="B1522" s="71"/>
    </row>
    <row r="1523" spans="2:2" s="67" customFormat="1" ht="18" customHeight="1">
      <c r="B1523" s="71"/>
    </row>
    <row r="1524" spans="2:2" s="67" customFormat="1" ht="18" customHeight="1">
      <c r="B1524" s="71"/>
    </row>
    <row r="1525" spans="2:2" s="67" customFormat="1" ht="18" customHeight="1">
      <c r="B1525" s="71"/>
    </row>
    <row r="1526" spans="2:2" s="67" customFormat="1" ht="18" customHeight="1">
      <c r="B1526" s="71"/>
    </row>
    <row r="1527" spans="2:2" s="67" customFormat="1" ht="18" customHeight="1">
      <c r="B1527" s="71"/>
    </row>
    <row r="1528" spans="2:2" s="67" customFormat="1" ht="18" customHeight="1">
      <c r="B1528" s="71"/>
    </row>
    <row r="1529" spans="2:2" s="67" customFormat="1" ht="18" customHeight="1">
      <c r="B1529" s="71"/>
    </row>
    <row r="1530" spans="2:2" s="67" customFormat="1" ht="18" customHeight="1">
      <c r="B1530" s="71"/>
    </row>
    <row r="1531" spans="2:2" s="67" customFormat="1" ht="18" customHeight="1">
      <c r="B1531" s="71"/>
    </row>
    <row r="1532" spans="2:2" s="67" customFormat="1" ht="18" customHeight="1">
      <c r="B1532" s="71"/>
    </row>
    <row r="1533" spans="2:2" s="67" customFormat="1" ht="18" customHeight="1">
      <c r="B1533" s="71"/>
    </row>
    <row r="1534" spans="2:2" s="67" customFormat="1" ht="18" customHeight="1">
      <c r="B1534" s="71"/>
    </row>
    <row r="1535" spans="2:2" s="67" customFormat="1" ht="18" customHeight="1">
      <c r="B1535" s="71"/>
    </row>
    <row r="1536" spans="2:2" s="67" customFormat="1" ht="18" customHeight="1">
      <c r="B1536" s="71"/>
    </row>
    <row r="1537" spans="2:2" s="67" customFormat="1" ht="18" customHeight="1">
      <c r="B1537" s="71"/>
    </row>
    <row r="1538" spans="2:2" s="67" customFormat="1" ht="18" customHeight="1">
      <c r="B1538" s="71"/>
    </row>
    <row r="1539" spans="2:2" s="67" customFormat="1" ht="18" customHeight="1">
      <c r="B1539" s="71"/>
    </row>
    <row r="1540" spans="2:2" s="67" customFormat="1" ht="18" customHeight="1">
      <c r="B1540" s="71"/>
    </row>
    <row r="1541" spans="2:2" s="67" customFormat="1" ht="18" customHeight="1">
      <c r="B1541" s="71"/>
    </row>
    <row r="1542" spans="2:2" s="67" customFormat="1" ht="18" customHeight="1">
      <c r="B1542" s="71"/>
    </row>
    <row r="1543" spans="2:2" s="67" customFormat="1" ht="18" customHeight="1">
      <c r="B1543" s="71"/>
    </row>
    <row r="1544" spans="2:2" s="67" customFormat="1" ht="18" customHeight="1">
      <c r="B1544" s="71"/>
    </row>
    <row r="1545" spans="2:2" s="67" customFormat="1" ht="18" customHeight="1">
      <c r="B1545" s="71"/>
    </row>
    <row r="1546" spans="2:2" s="67" customFormat="1" ht="18" customHeight="1">
      <c r="B1546" s="71"/>
    </row>
    <row r="1547" spans="2:2" s="67" customFormat="1" ht="18" customHeight="1">
      <c r="B1547" s="71"/>
    </row>
    <row r="1548" spans="2:2" s="67" customFormat="1" ht="18" customHeight="1">
      <c r="B1548" s="71"/>
    </row>
    <row r="1549" spans="2:2" s="67" customFormat="1" ht="18" customHeight="1">
      <c r="B1549" s="71"/>
    </row>
    <row r="1550" spans="2:2" s="67" customFormat="1" ht="18" customHeight="1">
      <c r="B1550" s="71"/>
    </row>
    <row r="1551" spans="2:2" s="67" customFormat="1" ht="18" customHeight="1">
      <c r="B1551" s="71"/>
    </row>
    <row r="1552" spans="2:2" s="67" customFormat="1" ht="18" customHeight="1">
      <c r="B1552" s="71"/>
    </row>
    <row r="1553" spans="2:2" s="67" customFormat="1" ht="18" customHeight="1">
      <c r="B1553" s="71"/>
    </row>
    <row r="1554" spans="2:2" s="67" customFormat="1" ht="18" customHeight="1">
      <c r="B1554" s="71"/>
    </row>
    <row r="1555" spans="2:2" s="67" customFormat="1" ht="18" customHeight="1">
      <c r="B1555" s="71"/>
    </row>
    <row r="1556" spans="2:2" s="67" customFormat="1" ht="18" customHeight="1">
      <c r="B1556" s="71"/>
    </row>
    <row r="1557" spans="2:2" s="67" customFormat="1" ht="18" customHeight="1">
      <c r="B1557" s="71"/>
    </row>
    <row r="1558" spans="2:2" s="67" customFormat="1" ht="18" customHeight="1">
      <c r="B1558" s="71"/>
    </row>
    <row r="1559" spans="2:2" s="67" customFormat="1" ht="18" customHeight="1">
      <c r="B1559" s="71"/>
    </row>
    <row r="1560" spans="2:2" s="67" customFormat="1" ht="18" customHeight="1">
      <c r="B1560" s="71"/>
    </row>
    <row r="1561" spans="2:2" s="67" customFormat="1" ht="18" customHeight="1">
      <c r="B1561" s="71"/>
    </row>
    <row r="1562" spans="2:2" s="67" customFormat="1" ht="18" customHeight="1">
      <c r="B1562" s="71"/>
    </row>
    <row r="1563" spans="2:2" s="67" customFormat="1" ht="18" customHeight="1">
      <c r="B1563" s="71"/>
    </row>
    <row r="1564" spans="2:2" s="67" customFormat="1" ht="18" customHeight="1">
      <c r="B1564" s="71"/>
    </row>
    <row r="1565" spans="2:2" s="67" customFormat="1" ht="18" customHeight="1">
      <c r="B1565" s="71"/>
    </row>
    <row r="1566" spans="2:2" s="67" customFormat="1" ht="18" customHeight="1">
      <c r="B1566" s="71"/>
    </row>
    <row r="1567" spans="2:2" s="67" customFormat="1" ht="18" customHeight="1">
      <c r="B1567" s="71"/>
    </row>
    <row r="1568" spans="2:2" s="67" customFormat="1" ht="18" customHeight="1">
      <c r="B1568" s="71"/>
    </row>
    <row r="1569" spans="2:2" s="67" customFormat="1" ht="18" customHeight="1">
      <c r="B1569" s="71"/>
    </row>
    <row r="1570" spans="2:2" s="67" customFormat="1" ht="18" customHeight="1">
      <c r="B1570" s="71"/>
    </row>
    <row r="1571" spans="2:2" s="67" customFormat="1" ht="18" customHeight="1">
      <c r="B1571" s="71"/>
    </row>
    <row r="1572" spans="2:2" s="67" customFormat="1" ht="18" customHeight="1">
      <c r="B1572" s="71"/>
    </row>
    <row r="1573" spans="2:2" s="67" customFormat="1" ht="18" customHeight="1">
      <c r="B1573" s="71"/>
    </row>
    <row r="1574" spans="2:2" s="67" customFormat="1" ht="18" customHeight="1">
      <c r="B1574" s="71"/>
    </row>
    <row r="1575" spans="2:2" s="67" customFormat="1" ht="18" customHeight="1">
      <c r="B1575" s="71"/>
    </row>
    <row r="1576" spans="2:2" s="67" customFormat="1" ht="18" customHeight="1">
      <c r="B1576" s="71"/>
    </row>
    <row r="1577" spans="2:2" s="67" customFormat="1" ht="18" customHeight="1">
      <c r="B1577" s="71"/>
    </row>
    <row r="1578" spans="2:2" s="67" customFormat="1" ht="18" customHeight="1">
      <c r="B1578" s="71"/>
    </row>
    <row r="1579" spans="2:2" s="67" customFormat="1" ht="18" customHeight="1">
      <c r="B1579" s="71"/>
    </row>
    <row r="1580" spans="2:2" s="67" customFormat="1" ht="18" customHeight="1">
      <c r="B1580" s="71"/>
    </row>
    <row r="1581" spans="2:2" s="67" customFormat="1" ht="18" customHeight="1">
      <c r="B1581" s="71"/>
    </row>
    <row r="1582" spans="2:2" s="67" customFormat="1" ht="18" customHeight="1">
      <c r="B1582" s="71"/>
    </row>
    <row r="1583" spans="2:2" s="67" customFormat="1" ht="18" customHeight="1">
      <c r="B1583" s="71"/>
    </row>
    <row r="1584" spans="2:2" s="67" customFormat="1" ht="18" customHeight="1">
      <c r="B1584" s="71"/>
    </row>
    <row r="1585" spans="2:2" s="67" customFormat="1" ht="18" customHeight="1">
      <c r="B1585" s="71"/>
    </row>
    <row r="1586" spans="2:2" s="67" customFormat="1" ht="18" customHeight="1">
      <c r="B1586" s="71"/>
    </row>
    <row r="1587" spans="2:2" s="67" customFormat="1" ht="18" customHeight="1">
      <c r="B1587" s="71"/>
    </row>
    <row r="1588" spans="2:2" s="67" customFormat="1" ht="18" customHeight="1">
      <c r="B1588" s="71"/>
    </row>
    <row r="1589" spans="2:2" s="67" customFormat="1" ht="18" customHeight="1">
      <c r="B1589" s="71"/>
    </row>
    <row r="1590" spans="2:2" s="67" customFormat="1" ht="18" customHeight="1">
      <c r="B1590" s="71"/>
    </row>
    <row r="1591" spans="2:2" s="67" customFormat="1" ht="18" customHeight="1">
      <c r="B1591" s="71"/>
    </row>
    <row r="1592" spans="2:2" s="67" customFormat="1" ht="18" customHeight="1">
      <c r="B1592" s="71"/>
    </row>
    <row r="1593" spans="2:2" s="67" customFormat="1" ht="18" customHeight="1">
      <c r="B1593" s="71"/>
    </row>
    <row r="1594" spans="2:2" s="67" customFormat="1" ht="18" customHeight="1">
      <c r="B1594" s="71"/>
    </row>
    <row r="1595" spans="2:2" s="67" customFormat="1" ht="18" customHeight="1">
      <c r="B1595" s="71"/>
    </row>
    <row r="1596" spans="2:2" s="67" customFormat="1" ht="18" customHeight="1">
      <c r="B1596" s="71"/>
    </row>
    <row r="1597" spans="2:2" s="67" customFormat="1" ht="18" customHeight="1">
      <c r="B1597" s="71"/>
    </row>
    <row r="1598" spans="2:2" s="67" customFormat="1" ht="18" customHeight="1">
      <c r="B1598" s="71"/>
    </row>
    <row r="1599" spans="2:2" s="67" customFormat="1" ht="18" customHeight="1">
      <c r="B1599" s="71"/>
    </row>
    <row r="1600" spans="2:2" s="67" customFormat="1" ht="18" customHeight="1">
      <c r="B1600" s="71"/>
    </row>
    <row r="1601" spans="2:2" s="67" customFormat="1" ht="18" customHeight="1">
      <c r="B1601" s="71"/>
    </row>
    <row r="1602" spans="2:2" s="67" customFormat="1" ht="18" customHeight="1">
      <c r="B1602" s="71"/>
    </row>
    <row r="1603" spans="2:2" s="67" customFormat="1" ht="18" customHeight="1">
      <c r="B1603" s="71"/>
    </row>
    <row r="1604" spans="2:2" s="67" customFormat="1" ht="18" customHeight="1">
      <c r="B1604" s="71"/>
    </row>
    <row r="1605" spans="2:2" s="67" customFormat="1" ht="18" customHeight="1">
      <c r="B1605" s="71"/>
    </row>
    <row r="1606" spans="2:2" s="67" customFormat="1" ht="18" customHeight="1">
      <c r="B1606" s="71"/>
    </row>
    <row r="1607" spans="2:2" s="67" customFormat="1" ht="18" customHeight="1">
      <c r="B1607" s="71"/>
    </row>
    <row r="1608" spans="2:2" s="67" customFormat="1" ht="18" customHeight="1">
      <c r="B1608" s="71"/>
    </row>
    <row r="1609" spans="2:2" s="67" customFormat="1" ht="18" customHeight="1">
      <c r="B1609" s="71"/>
    </row>
    <row r="1610" spans="2:2" s="67" customFormat="1" ht="18" customHeight="1">
      <c r="B1610" s="71"/>
    </row>
    <row r="1611" spans="2:2" s="67" customFormat="1" ht="18" customHeight="1">
      <c r="B1611" s="71"/>
    </row>
    <row r="1612" spans="2:2" s="67" customFormat="1" ht="18" customHeight="1">
      <c r="B1612" s="71"/>
    </row>
    <row r="1613" spans="2:2" s="67" customFormat="1" ht="18" customHeight="1">
      <c r="B1613" s="71"/>
    </row>
    <row r="1614" spans="2:2" s="67" customFormat="1" ht="18" customHeight="1">
      <c r="B1614" s="71"/>
    </row>
    <row r="1615" spans="2:2" s="67" customFormat="1" ht="18" customHeight="1">
      <c r="B1615" s="71"/>
    </row>
    <row r="1616" spans="2:2" s="67" customFormat="1" ht="18" customHeight="1">
      <c r="B1616" s="71"/>
    </row>
    <row r="1617" spans="2:2" s="67" customFormat="1" ht="18" customHeight="1">
      <c r="B1617" s="71"/>
    </row>
    <row r="1618" spans="2:2" s="67" customFormat="1" ht="18" customHeight="1">
      <c r="B1618" s="71"/>
    </row>
    <row r="1619" spans="2:2" s="67" customFormat="1" ht="18" customHeight="1">
      <c r="B1619" s="71"/>
    </row>
    <row r="1620" spans="2:2" s="67" customFormat="1" ht="18" customHeight="1">
      <c r="B1620" s="71"/>
    </row>
    <row r="1621" spans="2:2" s="67" customFormat="1" ht="18" customHeight="1">
      <c r="B1621" s="71"/>
    </row>
    <row r="1622" spans="2:2" s="67" customFormat="1" ht="18" customHeight="1">
      <c r="B1622" s="71"/>
    </row>
    <row r="1623" spans="2:2" s="67" customFormat="1" ht="18" customHeight="1">
      <c r="B1623" s="71"/>
    </row>
    <row r="1624" spans="2:2" s="67" customFormat="1" ht="18" customHeight="1">
      <c r="B1624" s="71"/>
    </row>
    <row r="1625" spans="2:2" s="67" customFormat="1" ht="18" customHeight="1">
      <c r="B1625" s="71"/>
    </row>
    <row r="1626" spans="2:2" s="67" customFormat="1" ht="18" customHeight="1">
      <c r="B1626" s="71"/>
    </row>
    <row r="1627" spans="2:2" s="67" customFormat="1" ht="18" customHeight="1">
      <c r="B1627" s="71"/>
    </row>
    <row r="1628" spans="2:2" s="67" customFormat="1" ht="18" customHeight="1">
      <c r="B1628" s="71"/>
    </row>
    <row r="1629" spans="2:2" s="67" customFormat="1" ht="18" customHeight="1">
      <c r="B1629" s="71"/>
    </row>
    <row r="1630" spans="2:2" s="67" customFormat="1" ht="18" customHeight="1">
      <c r="B1630" s="71"/>
    </row>
    <row r="1631" spans="2:2" s="67" customFormat="1" ht="18" customHeight="1">
      <c r="B1631" s="71"/>
    </row>
    <row r="1632" spans="2:2" s="67" customFormat="1" ht="18" customHeight="1">
      <c r="B1632" s="71"/>
    </row>
    <row r="1633" spans="2:2" s="67" customFormat="1" ht="18" customHeight="1">
      <c r="B1633" s="71"/>
    </row>
    <row r="1634" spans="2:2" s="67" customFormat="1" ht="18" customHeight="1">
      <c r="B1634" s="71"/>
    </row>
    <row r="1635" spans="2:2" s="67" customFormat="1" ht="18" customHeight="1">
      <c r="B1635" s="71"/>
    </row>
    <row r="1636" spans="2:2" s="67" customFormat="1" ht="18" customHeight="1">
      <c r="B1636" s="71"/>
    </row>
    <row r="1637" spans="2:2" s="67" customFormat="1" ht="18" customHeight="1">
      <c r="B1637" s="71"/>
    </row>
    <row r="1638" spans="2:2" s="67" customFormat="1" ht="18" customHeight="1">
      <c r="B1638" s="71"/>
    </row>
    <row r="1639" spans="2:2" s="67" customFormat="1" ht="18" customHeight="1">
      <c r="B1639" s="71"/>
    </row>
    <row r="1640" spans="2:2" s="67" customFormat="1" ht="18" customHeight="1">
      <c r="B1640" s="71"/>
    </row>
    <row r="1641" spans="2:2" s="67" customFormat="1" ht="18" customHeight="1">
      <c r="B1641" s="71"/>
    </row>
    <row r="1642" spans="2:2" s="67" customFormat="1" ht="18" customHeight="1">
      <c r="B1642" s="71"/>
    </row>
    <row r="1643" spans="2:2" s="67" customFormat="1" ht="18" customHeight="1">
      <c r="B1643" s="71"/>
    </row>
    <row r="1644" spans="2:2" s="67" customFormat="1" ht="18" customHeight="1">
      <c r="B1644" s="71"/>
    </row>
    <row r="1645" spans="2:2" s="67" customFormat="1" ht="18" customHeight="1">
      <c r="B1645" s="71"/>
    </row>
    <row r="1646" spans="2:2" s="67" customFormat="1" ht="18" customHeight="1">
      <c r="B1646" s="71"/>
    </row>
    <row r="1647" spans="2:2" s="67" customFormat="1" ht="18" customHeight="1">
      <c r="B1647" s="71"/>
    </row>
    <row r="1648" spans="2:2" s="67" customFormat="1" ht="18" customHeight="1">
      <c r="B1648" s="71"/>
    </row>
    <row r="1649" spans="2:2" s="67" customFormat="1" ht="18" customHeight="1">
      <c r="B1649" s="71"/>
    </row>
    <row r="1650" spans="2:2" s="67" customFormat="1" ht="18" customHeight="1">
      <c r="B1650" s="71"/>
    </row>
    <row r="1651" spans="2:2" s="67" customFormat="1" ht="18" customHeight="1">
      <c r="B1651" s="71"/>
    </row>
    <row r="1652" spans="2:2" s="67" customFormat="1" ht="18" customHeight="1">
      <c r="B1652" s="71"/>
    </row>
    <row r="1653" spans="2:2" s="67" customFormat="1" ht="18" customHeight="1">
      <c r="B1653" s="71"/>
    </row>
    <row r="1654" spans="2:2" s="67" customFormat="1" ht="18" customHeight="1">
      <c r="B1654" s="71"/>
    </row>
    <row r="1655" spans="2:2" s="67" customFormat="1" ht="18" customHeight="1">
      <c r="B1655" s="71"/>
    </row>
    <row r="1656" spans="2:2" s="67" customFormat="1" ht="18" customHeight="1">
      <c r="B1656" s="71"/>
    </row>
    <row r="1657" spans="2:2" s="67" customFormat="1" ht="18" customHeight="1">
      <c r="B1657" s="71"/>
    </row>
    <row r="1658" spans="2:2" s="67" customFormat="1" ht="18" customHeight="1">
      <c r="B1658" s="71"/>
    </row>
    <row r="1659" spans="2:2" s="67" customFormat="1" ht="18" customHeight="1">
      <c r="B1659" s="71"/>
    </row>
    <row r="1660" spans="2:2" s="67" customFormat="1" ht="18" customHeight="1">
      <c r="B1660" s="71"/>
    </row>
    <row r="1661" spans="2:2" s="67" customFormat="1" ht="18" customHeight="1">
      <c r="B1661" s="71"/>
    </row>
    <row r="1662" spans="2:2" s="67" customFormat="1" ht="18" customHeight="1">
      <c r="B1662" s="71"/>
    </row>
    <row r="1663" spans="2:2" s="67" customFormat="1" ht="18" customHeight="1">
      <c r="B1663" s="71"/>
    </row>
    <row r="1664" spans="2:2" s="67" customFormat="1" ht="18" customHeight="1">
      <c r="B1664" s="71"/>
    </row>
    <row r="1665" spans="2:2" s="67" customFormat="1" ht="18" customHeight="1">
      <c r="B1665" s="71"/>
    </row>
    <row r="1666" spans="2:2" s="67" customFormat="1" ht="18" customHeight="1">
      <c r="B1666" s="71"/>
    </row>
    <row r="1667" spans="2:2" s="67" customFormat="1" ht="18" customHeight="1">
      <c r="B1667" s="71"/>
    </row>
    <row r="1668" spans="2:2" s="67" customFormat="1" ht="18" customHeight="1">
      <c r="B1668" s="71"/>
    </row>
    <row r="1669" spans="2:2" s="67" customFormat="1" ht="18" customHeight="1">
      <c r="B1669" s="71"/>
    </row>
    <row r="1670" spans="2:2" s="67" customFormat="1" ht="18" customHeight="1">
      <c r="B1670" s="71"/>
    </row>
    <row r="1671" spans="2:2" s="67" customFormat="1" ht="18" customHeight="1">
      <c r="B1671" s="71"/>
    </row>
    <row r="1672" spans="2:2" s="67" customFormat="1" ht="18" customHeight="1">
      <c r="B1672" s="71"/>
    </row>
    <row r="1673" spans="2:2" s="67" customFormat="1" ht="18" customHeight="1">
      <c r="B1673" s="71"/>
    </row>
    <row r="1674" spans="2:2" s="67" customFormat="1" ht="18" customHeight="1">
      <c r="B1674" s="71"/>
    </row>
    <row r="1675" spans="2:2" s="67" customFormat="1" ht="18" customHeight="1">
      <c r="B1675" s="71"/>
    </row>
    <row r="1676" spans="2:2" s="67" customFormat="1" ht="18" customHeight="1">
      <c r="B1676" s="71"/>
    </row>
    <row r="1677" spans="2:2" s="67" customFormat="1" ht="18" customHeight="1">
      <c r="B1677" s="71"/>
    </row>
    <row r="1678" spans="2:2" s="67" customFormat="1" ht="18" customHeight="1">
      <c r="B1678" s="71"/>
    </row>
    <row r="1679" spans="2:2" s="67" customFormat="1" ht="18" customHeight="1">
      <c r="B1679" s="71"/>
    </row>
    <row r="1680" spans="2:2" s="67" customFormat="1" ht="18" customHeight="1">
      <c r="B1680" s="71"/>
    </row>
    <row r="1681" spans="2:2" s="67" customFormat="1" ht="18" customHeight="1">
      <c r="B1681" s="71"/>
    </row>
    <row r="1682" spans="2:2" s="67" customFormat="1" ht="18" customHeight="1">
      <c r="B1682" s="71"/>
    </row>
    <row r="1683" spans="2:2" s="67" customFormat="1" ht="18" customHeight="1">
      <c r="B1683" s="71"/>
    </row>
    <row r="1684" spans="2:2" s="67" customFormat="1" ht="18" customHeight="1">
      <c r="B1684" s="71"/>
    </row>
    <row r="1685" spans="2:2" s="67" customFormat="1" ht="18" customHeight="1">
      <c r="B1685" s="71"/>
    </row>
    <row r="1686" spans="2:2" s="67" customFormat="1" ht="18" customHeight="1">
      <c r="B1686" s="71"/>
    </row>
    <row r="1687" spans="2:2" s="67" customFormat="1" ht="18" customHeight="1">
      <c r="B1687" s="71"/>
    </row>
    <row r="1688" spans="2:2" s="67" customFormat="1" ht="18" customHeight="1">
      <c r="B1688" s="71"/>
    </row>
    <row r="1689" spans="2:2" s="67" customFormat="1" ht="18" customHeight="1">
      <c r="B1689" s="71"/>
    </row>
    <row r="1690" spans="2:2" s="67" customFormat="1" ht="18" customHeight="1">
      <c r="B1690" s="71"/>
    </row>
    <row r="1691" spans="2:2" s="67" customFormat="1" ht="18" customHeight="1">
      <c r="B1691" s="71"/>
    </row>
    <row r="1692" spans="2:2" s="67" customFormat="1" ht="18" customHeight="1">
      <c r="B1692" s="71"/>
    </row>
    <row r="1693" spans="2:2" s="67" customFormat="1" ht="18" customHeight="1">
      <c r="B1693" s="71"/>
    </row>
    <row r="1694" spans="2:2" s="67" customFormat="1" ht="18" customHeight="1">
      <c r="B1694" s="71"/>
    </row>
    <row r="1695" spans="2:2" s="67" customFormat="1" ht="18" customHeight="1">
      <c r="B1695" s="71"/>
    </row>
    <row r="1696" spans="2:2" s="67" customFormat="1" ht="18" customHeight="1">
      <c r="B1696" s="71"/>
    </row>
    <row r="1697" spans="2:2" s="67" customFormat="1" ht="18" customHeight="1">
      <c r="B1697" s="71"/>
    </row>
    <row r="1698" spans="2:2" s="67" customFormat="1" ht="18" customHeight="1">
      <c r="B1698" s="71"/>
    </row>
    <row r="1699" spans="2:2" s="67" customFormat="1" ht="18" customHeight="1">
      <c r="B1699" s="71"/>
    </row>
    <row r="1700" spans="2:2" s="67" customFormat="1" ht="18" customHeight="1">
      <c r="B1700" s="71"/>
    </row>
    <row r="1701" spans="2:2" s="67" customFormat="1" ht="18" customHeight="1">
      <c r="B1701" s="71"/>
    </row>
    <row r="1702" spans="2:2" s="67" customFormat="1" ht="18" customHeight="1">
      <c r="B1702" s="71"/>
    </row>
    <row r="1703" spans="2:2" s="67" customFormat="1" ht="18" customHeight="1">
      <c r="B1703" s="71"/>
    </row>
    <row r="1704" spans="2:2" s="67" customFormat="1" ht="18" customHeight="1">
      <c r="B1704" s="71"/>
    </row>
    <row r="1705" spans="2:2" s="67" customFormat="1" ht="18" customHeight="1">
      <c r="B1705" s="71"/>
    </row>
    <row r="1706" spans="2:2" s="67" customFormat="1" ht="18" customHeight="1">
      <c r="B1706" s="71"/>
    </row>
    <row r="1707" spans="2:2" s="67" customFormat="1" ht="18" customHeight="1">
      <c r="B1707" s="71"/>
    </row>
    <row r="1708" spans="2:2" s="67" customFormat="1" ht="18" customHeight="1">
      <c r="B1708" s="71"/>
    </row>
    <row r="1709" spans="2:2" s="67" customFormat="1" ht="18" customHeight="1">
      <c r="B1709" s="71"/>
    </row>
    <row r="1710" spans="2:2" s="67" customFormat="1" ht="18" customHeight="1">
      <c r="B1710" s="71"/>
    </row>
    <row r="1711" spans="2:2" s="67" customFormat="1" ht="18" customHeight="1">
      <c r="B1711" s="71"/>
    </row>
    <row r="1712" spans="2:2" s="67" customFormat="1" ht="18" customHeight="1">
      <c r="B1712" s="71"/>
    </row>
    <row r="1713" spans="2:2" s="67" customFormat="1" ht="18" customHeight="1">
      <c r="B1713" s="71"/>
    </row>
    <row r="1714" spans="2:2" s="67" customFormat="1" ht="18" customHeight="1">
      <c r="B1714" s="71"/>
    </row>
    <row r="1715" spans="2:2" s="67" customFormat="1" ht="18" customHeight="1">
      <c r="B1715" s="71"/>
    </row>
    <row r="1716" spans="2:2" s="67" customFormat="1" ht="18" customHeight="1">
      <c r="B1716" s="71"/>
    </row>
    <row r="1717" spans="2:2" s="67" customFormat="1" ht="18" customHeight="1">
      <c r="B1717" s="71"/>
    </row>
    <row r="1718" spans="2:2" s="67" customFormat="1" ht="18" customHeight="1">
      <c r="B1718" s="71"/>
    </row>
    <row r="1719" spans="2:2" s="67" customFormat="1" ht="18" customHeight="1">
      <c r="B1719" s="71"/>
    </row>
    <row r="1720" spans="2:2" s="67" customFormat="1" ht="18" customHeight="1">
      <c r="B1720" s="71"/>
    </row>
    <row r="1721" spans="2:2" s="67" customFormat="1" ht="18" customHeight="1">
      <c r="B1721" s="71"/>
    </row>
    <row r="1722" spans="2:2" s="67" customFormat="1" ht="18" customHeight="1">
      <c r="B1722" s="71"/>
    </row>
    <row r="1723" spans="2:2" s="67" customFormat="1" ht="18" customHeight="1">
      <c r="B1723" s="71"/>
    </row>
    <row r="1724" spans="2:2" s="67" customFormat="1" ht="18" customHeight="1">
      <c r="B1724" s="71"/>
    </row>
    <row r="1725" spans="2:2" s="67" customFormat="1" ht="18" customHeight="1">
      <c r="B1725" s="71"/>
    </row>
    <row r="1726" spans="2:2" s="67" customFormat="1" ht="18" customHeight="1">
      <c r="B1726" s="71"/>
    </row>
    <row r="1727" spans="2:2" s="67" customFormat="1" ht="18" customHeight="1">
      <c r="B1727" s="71"/>
    </row>
    <row r="1728" spans="2:2" s="67" customFormat="1" ht="18" customHeight="1">
      <c r="B1728" s="71"/>
    </row>
    <row r="1729" spans="2:2" s="67" customFormat="1" ht="18" customHeight="1">
      <c r="B1729" s="71"/>
    </row>
    <row r="1730" spans="2:2" s="67" customFormat="1" ht="18" customHeight="1">
      <c r="B1730" s="71"/>
    </row>
    <row r="1731" spans="2:2" s="67" customFormat="1" ht="18" customHeight="1">
      <c r="B1731" s="71"/>
    </row>
    <row r="1732" spans="2:2" s="67" customFormat="1" ht="18" customHeight="1">
      <c r="B1732" s="71"/>
    </row>
    <row r="1733" spans="2:2" s="67" customFormat="1" ht="18" customHeight="1">
      <c r="B1733" s="71"/>
    </row>
    <row r="1734" spans="2:2" s="67" customFormat="1" ht="18" customHeight="1">
      <c r="B1734" s="71"/>
    </row>
    <row r="1735" spans="2:2" s="67" customFormat="1" ht="18" customHeight="1">
      <c r="B1735" s="71"/>
    </row>
    <row r="1736" spans="2:2" s="67" customFormat="1" ht="18" customHeight="1">
      <c r="B1736" s="71"/>
    </row>
    <row r="1737" spans="2:2" s="67" customFormat="1" ht="18" customHeight="1">
      <c r="B1737" s="71"/>
    </row>
    <row r="1738" spans="2:2" s="67" customFormat="1" ht="18" customHeight="1">
      <c r="B1738" s="71"/>
    </row>
    <row r="1739" spans="2:2" s="67" customFormat="1" ht="18" customHeight="1">
      <c r="B1739" s="71"/>
    </row>
    <row r="1740" spans="2:2" s="67" customFormat="1" ht="18" customHeight="1">
      <c r="B1740" s="71"/>
    </row>
    <row r="1741" spans="2:2" s="67" customFormat="1" ht="18" customHeight="1">
      <c r="B1741" s="71"/>
    </row>
    <row r="1742" spans="2:2" s="67" customFormat="1" ht="18" customHeight="1">
      <c r="B1742" s="71"/>
    </row>
    <row r="1743" spans="2:2" s="67" customFormat="1" ht="18" customHeight="1">
      <c r="B1743" s="71"/>
    </row>
    <row r="1744" spans="2:2" s="67" customFormat="1" ht="18" customHeight="1">
      <c r="B1744" s="71"/>
    </row>
    <row r="1745" spans="2:2" s="67" customFormat="1" ht="18" customHeight="1">
      <c r="B1745" s="71"/>
    </row>
    <row r="1746" spans="2:2" s="67" customFormat="1" ht="18" customHeight="1">
      <c r="B1746" s="71"/>
    </row>
    <row r="1747" spans="2:2" s="67" customFormat="1" ht="18" customHeight="1">
      <c r="B1747" s="71"/>
    </row>
    <row r="1748" spans="2:2" s="67" customFormat="1" ht="18" customHeight="1">
      <c r="B1748" s="71"/>
    </row>
    <row r="1749" spans="2:2" s="67" customFormat="1" ht="18" customHeight="1">
      <c r="B1749" s="71"/>
    </row>
    <row r="1750" spans="2:2" s="67" customFormat="1" ht="18" customHeight="1">
      <c r="B1750" s="71"/>
    </row>
    <row r="1751" spans="2:2" s="67" customFormat="1" ht="18" customHeight="1">
      <c r="B1751" s="71"/>
    </row>
    <row r="1752" spans="2:2" s="67" customFormat="1" ht="18" customHeight="1">
      <c r="B1752" s="71"/>
    </row>
    <row r="1753" spans="2:2" s="67" customFormat="1" ht="18" customHeight="1">
      <c r="B1753" s="71"/>
    </row>
    <row r="1754" spans="2:2" s="67" customFormat="1" ht="18" customHeight="1">
      <c r="B1754" s="71"/>
    </row>
    <row r="1755" spans="2:2" s="67" customFormat="1" ht="18" customHeight="1">
      <c r="B1755" s="71"/>
    </row>
    <row r="1756" spans="2:2" s="67" customFormat="1" ht="18" customHeight="1">
      <c r="B1756" s="71"/>
    </row>
    <row r="1757" spans="2:2" s="67" customFormat="1" ht="18" customHeight="1">
      <c r="B1757" s="71"/>
    </row>
    <row r="1758" spans="2:2" s="67" customFormat="1" ht="18" customHeight="1">
      <c r="B1758" s="71"/>
    </row>
    <row r="1759" spans="2:2" s="67" customFormat="1" ht="18" customHeight="1">
      <c r="B1759" s="71"/>
    </row>
    <row r="1760" spans="2:2" s="67" customFormat="1" ht="18" customHeight="1">
      <c r="B1760" s="71"/>
    </row>
    <row r="1761" spans="2:2" s="67" customFormat="1" ht="18" customHeight="1">
      <c r="B1761" s="71"/>
    </row>
    <row r="1762" spans="2:2" s="67" customFormat="1" ht="18" customHeight="1">
      <c r="B1762" s="71"/>
    </row>
    <row r="1763" spans="2:2" s="67" customFormat="1" ht="18" customHeight="1">
      <c r="B1763" s="71"/>
    </row>
    <row r="1764" spans="2:2" s="67" customFormat="1" ht="18" customHeight="1">
      <c r="B1764" s="71"/>
    </row>
    <row r="1765" spans="2:2" s="67" customFormat="1" ht="18" customHeight="1">
      <c r="B1765" s="71"/>
    </row>
    <row r="1766" spans="2:2" s="67" customFormat="1" ht="18" customHeight="1">
      <c r="B1766" s="71"/>
    </row>
    <row r="1767" spans="2:2" s="67" customFormat="1" ht="18" customHeight="1">
      <c r="B1767" s="71"/>
    </row>
    <row r="1768" spans="2:2" s="67" customFormat="1" ht="18" customHeight="1">
      <c r="B1768" s="71"/>
    </row>
    <row r="1769" spans="2:2" s="67" customFormat="1" ht="18" customHeight="1">
      <c r="B1769" s="71"/>
    </row>
    <row r="1770" spans="2:2" s="67" customFormat="1" ht="18" customHeight="1">
      <c r="B1770" s="71"/>
    </row>
    <row r="1771" spans="2:2" s="67" customFormat="1" ht="18" customHeight="1">
      <c r="B1771" s="71"/>
    </row>
    <row r="1772" spans="2:2" s="67" customFormat="1" ht="18" customHeight="1">
      <c r="B1772" s="71"/>
    </row>
    <row r="1773" spans="2:2" s="67" customFormat="1" ht="18" customHeight="1">
      <c r="B1773" s="71"/>
    </row>
    <row r="1774" spans="2:2" s="67" customFormat="1" ht="18" customHeight="1">
      <c r="B1774" s="71"/>
    </row>
    <row r="1775" spans="2:2" s="67" customFormat="1" ht="18" customHeight="1">
      <c r="B1775" s="71"/>
    </row>
    <row r="1776" spans="2:2" s="67" customFormat="1" ht="18" customHeight="1">
      <c r="B1776" s="71"/>
    </row>
    <row r="1777" spans="2:2" s="67" customFormat="1" ht="18" customHeight="1">
      <c r="B1777" s="71"/>
    </row>
    <row r="1778" spans="2:2" s="67" customFormat="1" ht="18" customHeight="1">
      <c r="B1778" s="71"/>
    </row>
    <row r="1779" spans="2:2" s="67" customFormat="1" ht="18" customHeight="1">
      <c r="B1779" s="71"/>
    </row>
    <row r="1780" spans="2:2" s="67" customFormat="1" ht="18" customHeight="1">
      <c r="B1780" s="71"/>
    </row>
    <row r="1781" spans="2:2" s="67" customFormat="1" ht="18" customHeight="1">
      <c r="B1781" s="71"/>
    </row>
    <row r="1782" spans="2:2" s="67" customFormat="1" ht="18" customHeight="1">
      <c r="B1782" s="71"/>
    </row>
    <row r="1783" spans="2:2" s="67" customFormat="1" ht="18" customHeight="1">
      <c r="B1783" s="71"/>
    </row>
    <row r="1784" spans="2:2" s="67" customFormat="1" ht="18" customHeight="1">
      <c r="B1784" s="71"/>
    </row>
    <row r="1785" spans="2:2" s="67" customFormat="1" ht="18" customHeight="1">
      <c r="B1785" s="71"/>
    </row>
    <row r="1786" spans="2:2" s="67" customFormat="1" ht="18" customHeight="1">
      <c r="B1786" s="71"/>
    </row>
    <row r="1787" spans="2:2" s="67" customFormat="1" ht="18" customHeight="1">
      <c r="B1787" s="71"/>
    </row>
    <row r="1788" spans="2:2" s="67" customFormat="1" ht="18" customHeight="1">
      <c r="B1788" s="71"/>
    </row>
    <row r="1789" spans="2:2" s="67" customFormat="1" ht="18" customHeight="1">
      <c r="B1789" s="71"/>
    </row>
    <row r="1790" spans="2:2" s="67" customFormat="1" ht="18" customHeight="1">
      <c r="B1790" s="71"/>
    </row>
    <row r="1791" spans="2:2" s="67" customFormat="1" ht="18" customHeight="1">
      <c r="B1791" s="71"/>
    </row>
    <row r="1792" spans="2:2" s="67" customFormat="1" ht="18" customHeight="1">
      <c r="B1792" s="71"/>
    </row>
    <row r="1793" spans="2:2" s="67" customFormat="1" ht="18" customHeight="1">
      <c r="B1793" s="71"/>
    </row>
    <row r="1794" spans="2:2" s="67" customFormat="1" ht="18" customHeight="1">
      <c r="B1794" s="71"/>
    </row>
    <row r="1795" spans="2:2" s="67" customFormat="1" ht="18" customHeight="1">
      <c r="B1795" s="71"/>
    </row>
    <row r="1796" spans="2:2" s="67" customFormat="1" ht="18" customHeight="1">
      <c r="B1796" s="71"/>
    </row>
    <row r="1797" spans="2:2" s="67" customFormat="1" ht="18" customHeight="1">
      <c r="B1797" s="71"/>
    </row>
    <row r="1798" spans="2:2" s="67" customFormat="1" ht="18" customHeight="1">
      <c r="B1798" s="71"/>
    </row>
    <row r="1799" spans="2:2" s="67" customFormat="1" ht="18" customHeight="1">
      <c r="B1799" s="71"/>
    </row>
    <row r="1800" spans="2:2" s="67" customFormat="1" ht="18" customHeight="1">
      <c r="B1800" s="71"/>
    </row>
    <row r="1801" spans="2:2" s="67" customFormat="1" ht="18" customHeight="1">
      <c r="B1801" s="71"/>
    </row>
    <row r="1802" spans="2:2" s="67" customFormat="1" ht="18" customHeight="1">
      <c r="B1802" s="71"/>
    </row>
    <row r="1803" spans="2:2" s="67" customFormat="1" ht="18" customHeight="1">
      <c r="B1803" s="71"/>
    </row>
    <row r="1804" spans="2:2" s="67" customFormat="1" ht="18" customHeight="1">
      <c r="B1804" s="71"/>
    </row>
    <row r="1805" spans="2:2" s="67" customFormat="1" ht="18" customHeight="1">
      <c r="B1805" s="71"/>
    </row>
    <row r="1806" spans="2:2" s="67" customFormat="1" ht="18" customHeight="1">
      <c r="B1806" s="71"/>
    </row>
    <row r="1807" spans="2:2" s="67" customFormat="1" ht="18" customHeight="1">
      <c r="B1807" s="71"/>
    </row>
    <row r="1808" spans="2:2" s="67" customFormat="1" ht="18" customHeight="1">
      <c r="B1808" s="71"/>
    </row>
    <row r="1809" spans="2:2" s="67" customFormat="1" ht="18" customHeight="1">
      <c r="B1809" s="71"/>
    </row>
    <row r="1810" spans="2:2" s="67" customFormat="1" ht="18" customHeight="1">
      <c r="B1810" s="71"/>
    </row>
    <row r="1811" spans="2:2" s="67" customFormat="1" ht="18" customHeight="1">
      <c r="B1811" s="71"/>
    </row>
    <row r="1812" spans="2:2" s="67" customFormat="1" ht="18" customHeight="1">
      <c r="B1812" s="71"/>
    </row>
    <row r="1813" spans="2:2" s="67" customFormat="1" ht="18" customHeight="1">
      <c r="B1813" s="71"/>
    </row>
    <row r="1814" spans="2:2" s="67" customFormat="1" ht="18" customHeight="1">
      <c r="B1814" s="71"/>
    </row>
    <row r="1815" spans="2:2" s="67" customFormat="1" ht="18" customHeight="1">
      <c r="B1815" s="71"/>
    </row>
    <row r="1816" spans="2:2" s="67" customFormat="1" ht="18" customHeight="1">
      <c r="B1816" s="71"/>
    </row>
    <row r="1817" spans="2:2" s="67" customFormat="1" ht="18" customHeight="1">
      <c r="B1817" s="71"/>
    </row>
    <row r="1818" spans="2:2" s="67" customFormat="1" ht="18" customHeight="1">
      <c r="B1818" s="71"/>
    </row>
    <row r="1819" spans="2:2" s="67" customFormat="1" ht="18" customHeight="1">
      <c r="B1819" s="71"/>
    </row>
    <row r="1820" spans="2:2" s="67" customFormat="1" ht="18" customHeight="1">
      <c r="B1820" s="71"/>
    </row>
    <row r="1821" spans="2:2" s="67" customFormat="1" ht="18" customHeight="1">
      <c r="B1821" s="71"/>
    </row>
    <row r="1822" spans="2:2" s="67" customFormat="1" ht="18" customHeight="1">
      <c r="B1822" s="71"/>
    </row>
    <row r="1823" spans="2:2" s="67" customFormat="1" ht="18" customHeight="1">
      <c r="B1823" s="71"/>
    </row>
    <row r="1824" spans="2:2" s="67" customFormat="1" ht="18" customHeight="1">
      <c r="B1824" s="71"/>
    </row>
    <row r="1825" spans="2:2" s="67" customFormat="1" ht="18" customHeight="1">
      <c r="B1825" s="71"/>
    </row>
    <row r="1826" spans="2:2" s="67" customFormat="1" ht="18" customHeight="1">
      <c r="B1826" s="71"/>
    </row>
    <row r="1827" spans="2:2" s="67" customFormat="1" ht="18" customHeight="1">
      <c r="B1827" s="71"/>
    </row>
    <row r="1828" spans="2:2" s="67" customFormat="1" ht="18" customHeight="1">
      <c r="B1828" s="71"/>
    </row>
    <row r="1829" spans="2:2" s="67" customFormat="1" ht="18" customHeight="1">
      <c r="B1829" s="71"/>
    </row>
    <row r="1830" spans="2:2" s="67" customFormat="1" ht="18" customHeight="1">
      <c r="B1830" s="71"/>
    </row>
    <row r="1831" spans="2:2" s="67" customFormat="1" ht="18" customHeight="1">
      <c r="B1831" s="71"/>
    </row>
    <row r="1832" spans="2:2" s="67" customFormat="1" ht="18" customHeight="1">
      <c r="B1832" s="71"/>
    </row>
    <row r="1833" spans="2:2" s="67" customFormat="1" ht="18" customHeight="1">
      <c r="B1833" s="71"/>
    </row>
    <row r="1834" spans="2:2" s="67" customFormat="1" ht="18" customHeight="1">
      <c r="B1834" s="71"/>
    </row>
    <row r="1835" spans="2:2" s="67" customFormat="1" ht="18" customHeight="1">
      <c r="B1835" s="71"/>
    </row>
    <row r="1836" spans="2:2" s="67" customFormat="1" ht="18" customHeight="1">
      <c r="B1836" s="71"/>
    </row>
    <row r="1837" spans="2:2" s="67" customFormat="1" ht="18" customHeight="1">
      <c r="B1837" s="71"/>
    </row>
    <row r="1838" spans="2:2" s="67" customFormat="1" ht="18" customHeight="1">
      <c r="B1838" s="71"/>
    </row>
    <row r="1839" spans="2:2" s="67" customFormat="1" ht="18" customHeight="1">
      <c r="B1839" s="71"/>
    </row>
    <row r="1840" spans="2:2" s="67" customFormat="1" ht="18" customHeight="1">
      <c r="B1840" s="71"/>
    </row>
    <row r="1841" spans="2:2" s="67" customFormat="1" ht="18" customHeight="1">
      <c r="B1841" s="71"/>
    </row>
    <row r="1842" spans="2:2" s="67" customFormat="1" ht="18" customHeight="1">
      <c r="B1842" s="71"/>
    </row>
    <row r="1843" spans="2:2" s="67" customFormat="1" ht="18" customHeight="1">
      <c r="B1843" s="71"/>
    </row>
    <row r="1844" spans="2:2" s="67" customFormat="1" ht="18" customHeight="1">
      <c r="B1844" s="71"/>
    </row>
    <row r="1845" spans="2:2" s="67" customFormat="1" ht="18" customHeight="1">
      <c r="B1845" s="71"/>
    </row>
    <row r="1846" spans="2:2" s="67" customFormat="1" ht="18" customHeight="1">
      <c r="B1846" s="71"/>
    </row>
    <row r="1847" spans="2:2" s="67" customFormat="1" ht="18" customHeight="1">
      <c r="B1847" s="71"/>
    </row>
    <row r="1848" spans="2:2" s="67" customFormat="1" ht="18" customHeight="1">
      <c r="B1848" s="71"/>
    </row>
    <row r="1849" spans="2:2" s="67" customFormat="1" ht="18" customHeight="1">
      <c r="B1849" s="71"/>
    </row>
    <row r="1850" spans="2:2" s="67" customFormat="1" ht="18" customHeight="1">
      <c r="B1850" s="71"/>
    </row>
    <row r="1851" spans="2:2" s="67" customFormat="1" ht="18" customHeight="1">
      <c r="B1851" s="71"/>
    </row>
    <row r="1852" spans="2:2" s="67" customFormat="1" ht="18" customHeight="1">
      <c r="B1852" s="71"/>
    </row>
    <row r="1853" spans="2:2" s="67" customFormat="1" ht="18" customHeight="1">
      <c r="B1853" s="71"/>
    </row>
    <row r="1854" spans="2:2" s="67" customFormat="1" ht="18" customHeight="1">
      <c r="B1854" s="71"/>
    </row>
    <row r="1855" spans="2:2" s="67" customFormat="1" ht="18" customHeight="1">
      <c r="B1855" s="71"/>
    </row>
    <row r="1856" spans="2:2" s="67" customFormat="1" ht="18" customHeight="1">
      <c r="B1856" s="71"/>
    </row>
    <row r="1857" spans="2:2" s="67" customFormat="1" ht="18" customHeight="1">
      <c r="B1857" s="71"/>
    </row>
    <row r="1858" spans="2:2" s="67" customFormat="1" ht="18" customHeight="1">
      <c r="B1858" s="71"/>
    </row>
    <row r="1859" spans="2:2" s="67" customFormat="1" ht="18" customHeight="1">
      <c r="B1859" s="71"/>
    </row>
    <row r="1860" spans="2:2" s="67" customFormat="1" ht="18" customHeight="1">
      <c r="B1860" s="71"/>
    </row>
    <row r="1861" spans="2:2" s="67" customFormat="1" ht="18" customHeight="1">
      <c r="B1861" s="71"/>
    </row>
    <row r="1862" spans="2:2" s="67" customFormat="1" ht="18" customHeight="1">
      <c r="B1862" s="71"/>
    </row>
    <row r="1863" spans="2:2" s="67" customFormat="1" ht="18" customHeight="1">
      <c r="B1863" s="71"/>
    </row>
    <row r="1864" spans="2:2" s="67" customFormat="1" ht="18" customHeight="1">
      <c r="B1864" s="71"/>
    </row>
    <row r="1865" spans="2:2" s="67" customFormat="1" ht="18" customHeight="1">
      <c r="B1865" s="71"/>
    </row>
    <row r="1866" spans="2:2" s="67" customFormat="1" ht="18" customHeight="1">
      <c r="B1866" s="71"/>
    </row>
    <row r="1867" spans="2:2" s="67" customFormat="1" ht="18" customHeight="1">
      <c r="B1867" s="71"/>
    </row>
    <row r="1868" spans="2:2" s="67" customFormat="1" ht="18" customHeight="1">
      <c r="B1868" s="71"/>
    </row>
    <row r="1869" spans="2:2" s="67" customFormat="1" ht="18" customHeight="1">
      <c r="B1869" s="71"/>
    </row>
    <row r="1870" spans="2:2" s="67" customFormat="1" ht="18" customHeight="1">
      <c r="B1870" s="71"/>
    </row>
    <row r="1871" spans="2:2" s="67" customFormat="1" ht="18" customHeight="1">
      <c r="B1871" s="71"/>
    </row>
    <row r="1872" spans="2:2" s="67" customFormat="1" ht="18" customHeight="1">
      <c r="B1872" s="71"/>
    </row>
    <row r="1873" spans="2:2" s="67" customFormat="1" ht="18" customHeight="1">
      <c r="B1873" s="71"/>
    </row>
    <row r="1874" spans="2:2" s="67" customFormat="1" ht="18" customHeight="1">
      <c r="B1874" s="71"/>
    </row>
    <row r="1875" spans="2:2" s="67" customFormat="1" ht="18" customHeight="1">
      <c r="B1875" s="71"/>
    </row>
    <row r="1876" spans="2:2" s="67" customFormat="1" ht="18" customHeight="1">
      <c r="B1876" s="71"/>
    </row>
    <row r="1877" spans="2:2" s="67" customFormat="1" ht="18" customHeight="1">
      <c r="B1877" s="71"/>
    </row>
    <row r="1878" spans="2:2" s="67" customFormat="1" ht="18" customHeight="1">
      <c r="B1878" s="71"/>
    </row>
    <row r="1879" spans="2:2" s="67" customFormat="1" ht="18" customHeight="1">
      <c r="B1879" s="71"/>
    </row>
    <row r="1880" spans="2:2" s="67" customFormat="1" ht="18" customHeight="1">
      <c r="B1880" s="71"/>
    </row>
    <row r="1881" spans="2:2" s="67" customFormat="1" ht="18" customHeight="1">
      <c r="B1881" s="71"/>
    </row>
    <row r="1882" spans="2:2" s="67" customFormat="1" ht="18" customHeight="1">
      <c r="B1882" s="71"/>
    </row>
    <row r="1883" spans="2:2" s="67" customFormat="1" ht="18" customHeight="1">
      <c r="B1883" s="71"/>
    </row>
    <row r="1884" spans="2:2" s="67" customFormat="1" ht="18" customHeight="1">
      <c r="B1884" s="71"/>
    </row>
    <row r="1885" spans="2:2" s="67" customFormat="1" ht="18" customHeight="1">
      <c r="B1885" s="71"/>
    </row>
    <row r="1886" spans="2:2" s="67" customFormat="1" ht="18" customHeight="1">
      <c r="B1886" s="71"/>
    </row>
    <row r="1887" spans="2:2" s="67" customFormat="1" ht="18" customHeight="1">
      <c r="B1887" s="71"/>
    </row>
    <row r="1888" spans="2:2" s="67" customFormat="1" ht="18" customHeight="1">
      <c r="B1888" s="71"/>
    </row>
    <row r="1889" spans="2:2" s="67" customFormat="1" ht="18" customHeight="1">
      <c r="B1889" s="71"/>
    </row>
    <row r="1890" spans="2:2" s="67" customFormat="1" ht="18" customHeight="1">
      <c r="B1890" s="71"/>
    </row>
    <row r="1891" spans="2:2" s="67" customFormat="1" ht="18" customHeight="1">
      <c r="B1891" s="71"/>
    </row>
    <row r="1892" spans="2:2" s="67" customFormat="1" ht="18" customHeight="1">
      <c r="B1892" s="71"/>
    </row>
    <row r="1893" spans="2:2" s="67" customFormat="1" ht="18" customHeight="1">
      <c r="B1893" s="71"/>
    </row>
    <row r="1894" spans="2:2" s="67" customFormat="1" ht="18" customHeight="1">
      <c r="B1894" s="71"/>
    </row>
    <row r="1895" spans="2:2" s="67" customFormat="1" ht="18" customHeight="1">
      <c r="B1895" s="71"/>
    </row>
    <row r="1896" spans="2:2" s="67" customFormat="1" ht="18" customHeight="1">
      <c r="B1896" s="71"/>
    </row>
    <row r="1897" spans="2:2" s="67" customFormat="1" ht="18" customHeight="1">
      <c r="B1897" s="71"/>
    </row>
    <row r="1898" spans="2:2" s="67" customFormat="1" ht="18" customHeight="1">
      <c r="B1898" s="71"/>
    </row>
    <row r="1899" spans="2:2" s="67" customFormat="1" ht="18" customHeight="1">
      <c r="B1899" s="71"/>
    </row>
    <row r="1900" spans="2:2" s="67" customFormat="1" ht="18" customHeight="1">
      <c r="B1900" s="71"/>
    </row>
    <row r="1901" spans="2:2" s="67" customFormat="1" ht="18" customHeight="1">
      <c r="B1901" s="71"/>
    </row>
    <row r="1902" spans="2:2" s="67" customFormat="1" ht="18" customHeight="1">
      <c r="B1902" s="71"/>
    </row>
    <row r="1903" spans="2:2" s="67" customFormat="1" ht="18" customHeight="1">
      <c r="B1903" s="71"/>
    </row>
    <row r="1904" spans="2:2" s="67" customFormat="1" ht="18" customHeight="1">
      <c r="B1904" s="71"/>
    </row>
    <row r="1905" spans="2:2" s="67" customFormat="1" ht="18" customHeight="1">
      <c r="B1905" s="71"/>
    </row>
    <row r="1906" spans="2:2" s="67" customFormat="1" ht="18" customHeight="1">
      <c r="B1906" s="71"/>
    </row>
    <row r="1907" spans="2:2" s="67" customFormat="1" ht="18" customHeight="1">
      <c r="B1907" s="71"/>
    </row>
    <row r="1908" spans="2:2" s="67" customFormat="1" ht="18" customHeight="1">
      <c r="B1908" s="71"/>
    </row>
    <row r="1909" spans="2:2" s="67" customFormat="1" ht="18" customHeight="1">
      <c r="B1909" s="71"/>
    </row>
    <row r="1910" spans="2:2" s="67" customFormat="1" ht="18" customHeight="1">
      <c r="B1910" s="71"/>
    </row>
    <row r="1911" spans="2:2" s="67" customFormat="1" ht="18" customHeight="1">
      <c r="B1911" s="71"/>
    </row>
    <row r="1912" spans="2:2" s="67" customFormat="1" ht="18" customHeight="1">
      <c r="B1912" s="71"/>
    </row>
    <row r="1913" spans="2:2" s="67" customFormat="1" ht="18" customHeight="1">
      <c r="B1913" s="71"/>
    </row>
    <row r="1914" spans="2:2" s="67" customFormat="1" ht="18" customHeight="1">
      <c r="B1914" s="71"/>
    </row>
    <row r="1915" spans="2:2" s="67" customFormat="1" ht="18" customHeight="1">
      <c r="B1915" s="71"/>
    </row>
    <row r="1916" spans="2:2" s="67" customFormat="1" ht="18" customHeight="1">
      <c r="B1916" s="71"/>
    </row>
    <row r="1917" spans="2:2" s="67" customFormat="1" ht="18" customHeight="1">
      <c r="B1917" s="71"/>
    </row>
    <row r="1918" spans="2:2" s="67" customFormat="1" ht="18" customHeight="1">
      <c r="B1918" s="71"/>
    </row>
    <row r="1919" spans="2:2" s="67" customFormat="1" ht="18" customHeight="1">
      <c r="B1919" s="71"/>
    </row>
    <row r="1920" spans="2:2" s="67" customFormat="1" ht="18" customHeight="1">
      <c r="B1920" s="71"/>
    </row>
    <row r="1921" spans="2:2" s="67" customFormat="1" ht="18" customHeight="1">
      <c r="B1921" s="71"/>
    </row>
    <row r="1922" spans="2:2" s="67" customFormat="1" ht="18" customHeight="1">
      <c r="B1922" s="71"/>
    </row>
    <row r="1923" spans="2:2" s="67" customFormat="1" ht="18" customHeight="1">
      <c r="B1923" s="71"/>
    </row>
    <row r="1924" spans="2:2" s="67" customFormat="1" ht="18" customHeight="1">
      <c r="B1924" s="71"/>
    </row>
    <row r="1925" spans="2:2" s="67" customFormat="1" ht="18" customHeight="1">
      <c r="B1925" s="71"/>
    </row>
    <row r="1926" spans="2:2" s="67" customFormat="1" ht="18" customHeight="1">
      <c r="B1926" s="71"/>
    </row>
    <row r="1927" spans="2:2" s="67" customFormat="1" ht="18" customHeight="1">
      <c r="B1927" s="71"/>
    </row>
    <row r="1928" spans="2:2" s="67" customFormat="1" ht="18" customHeight="1">
      <c r="B1928" s="71"/>
    </row>
    <row r="1929" spans="2:2" s="67" customFormat="1" ht="18" customHeight="1">
      <c r="B1929" s="71"/>
    </row>
    <row r="1930" spans="2:2" s="67" customFormat="1" ht="18" customHeight="1">
      <c r="B1930" s="71"/>
    </row>
    <row r="1931" spans="2:2" s="67" customFormat="1" ht="18" customHeight="1">
      <c r="B1931" s="71"/>
    </row>
    <row r="1932" spans="2:2" s="67" customFormat="1" ht="18" customHeight="1">
      <c r="B1932" s="71"/>
    </row>
    <row r="1933" spans="2:2" s="67" customFormat="1" ht="18" customHeight="1">
      <c r="B1933" s="71"/>
    </row>
    <row r="1934" spans="2:2" s="67" customFormat="1" ht="18" customHeight="1">
      <c r="B1934" s="71"/>
    </row>
    <row r="1935" spans="2:2" s="67" customFormat="1" ht="18" customHeight="1">
      <c r="B1935" s="71"/>
    </row>
    <row r="1936" spans="2:2" s="67" customFormat="1" ht="18" customHeight="1">
      <c r="B1936" s="71"/>
    </row>
    <row r="1937" spans="2:2" s="67" customFormat="1" ht="18" customHeight="1">
      <c r="B1937" s="71"/>
    </row>
    <row r="1938" spans="2:2" s="67" customFormat="1" ht="18" customHeight="1">
      <c r="B1938" s="71"/>
    </row>
    <row r="1939" spans="2:2" s="67" customFormat="1" ht="18" customHeight="1">
      <c r="B1939" s="71"/>
    </row>
    <row r="1940" spans="2:2" s="67" customFormat="1" ht="18" customHeight="1">
      <c r="B1940" s="71"/>
    </row>
    <row r="1941" spans="2:2" s="67" customFormat="1" ht="18" customHeight="1">
      <c r="B1941" s="71"/>
    </row>
    <row r="1942" spans="2:2" s="67" customFormat="1" ht="18" customHeight="1">
      <c r="B1942" s="71"/>
    </row>
    <row r="1943" spans="2:2" s="67" customFormat="1" ht="18" customHeight="1">
      <c r="B1943" s="71"/>
    </row>
    <row r="1944" spans="2:2" s="67" customFormat="1" ht="18" customHeight="1">
      <c r="B1944" s="71"/>
    </row>
    <row r="1945" spans="2:2" s="67" customFormat="1" ht="18" customHeight="1">
      <c r="B1945" s="71"/>
    </row>
    <row r="1946" spans="2:2" s="67" customFormat="1" ht="18" customHeight="1">
      <c r="B1946" s="71"/>
    </row>
    <row r="1947" spans="2:2" s="67" customFormat="1" ht="18" customHeight="1">
      <c r="B1947" s="71"/>
    </row>
    <row r="1948" spans="2:2" s="67" customFormat="1" ht="18" customHeight="1">
      <c r="B1948" s="71"/>
    </row>
    <row r="1949" spans="2:2" s="67" customFormat="1" ht="18" customHeight="1">
      <c r="B1949" s="71"/>
    </row>
    <row r="1950" spans="2:2" s="67" customFormat="1" ht="18" customHeight="1">
      <c r="B1950" s="71"/>
    </row>
    <row r="1951" spans="2:2" s="67" customFormat="1" ht="18" customHeight="1">
      <c r="B1951" s="71"/>
    </row>
    <row r="1952" spans="2:2" s="67" customFormat="1" ht="18" customHeight="1">
      <c r="B1952" s="71"/>
    </row>
    <row r="1953" spans="2:2" s="67" customFormat="1" ht="18" customHeight="1">
      <c r="B1953" s="71"/>
    </row>
    <row r="1954" spans="2:2" s="67" customFormat="1" ht="18" customHeight="1">
      <c r="B1954" s="71"/>
    </row>
    <row r="1955" spans="2:2" s="67" customFormat="1" ht="18" customHeight="1">
      <c r="B1955" s="71"/>
    </row>
    <row r="1956" spans="2:2" s="67" customFormat="1" ht="18" customHeight="1">
      <c r="B1956" s="71"/>
    </row>
    <row r="1957" spans="2:2" s="67" customFormat="1" ht="18" customHeight="1">
      <c r="B1957" s="71"/>
    </row>
    <row r="1958" spans="2:2" s="67" customFormat="1" ht="18" customHeight="1">
      <c r="B1958" s="71"/>
    </row>
    <row r="1959" spans="2:2" s="67" customFormat="1" ht="18" customHeight="1">
      <c r="B1959" s="71"/>
    </row>
    <row r="1960" spans="2:2" s="67" customFormat="1" ht="18" customHeight="1">
      <c r="B1960" s="71"/>
    </row>
    <row r="1961" spans="2:2" s="67" customFormat="1" ht="18" customHeight="1">
      <c r="B1961" s="71"/>
    </row>
    <row r="1962" spans="2:2" s="67" customFormat="1" ht="18" customHeight="1">
      <c r="B1962" s="71"/>
    </row>
    <row r="1963" spans="2:2" s="67" customFormat="1" ht="18" customHeight="1">
      <c r="B1963" s="71"/>
    </row>
    <row r="1964" spans="2:2" s="67" customFormat="1" ht="18" customHeight="1">
      <c r="B1964" s="71"/>
    </row>
    <row r="1965" spans="2:2" s="67" customFormat="1" ht="18" customHeight="1">
      <c r="B1965" s="71"/>
    </row>
    <row r="1966" spans="2:2" s="67" customFormat="1" ht="18" customHeight="1">
      <c r="B1966" s="71"/>
    </row>
    <row r="1967" spans="2:2" s="67" customFormat="1" ht="18" customHeight="1">
      <c r="B1967" s="71"/>
    </row>
    <row r="1968" spans="2:2" s="67" customFormat="1" ht="18" customHeight="1">
      <c r="B1968" s="71"/>
    </row>
    <row r="1969" spans="2:2" s="67" customFormat="1" ht="18" customHeight="1">
      <c r="B1969" s="71"/>
    </row>
    <row r="1970" spans="2:2" s="67" customFormat="1" ht="18" customHeight="1">
      <c r="B1970" s="71"/>
    </row>
    <row r="1971" spans="2:2" s="67" customFormat="1" ht="18" customHeight="1">
      <c r="B1971" s="71"/>
    </row>
    <row r="1972" spans="2:2" s="67" customFormat="1" ht="18" customHeight="1">
      <c r="B1972" s="71"/>
    </row>
    <row r="1973" spans="2:2" s="67" customFormat="1" ht="18" customHeight="1">
      <c r="B1973" s="71"/>
    </row>
    <row r="1974" spans="2:2" s="67" customFormat="1" ht="18" customHeight="1">
      <c r="B1974" s="71"/>
    </row>
    <row r="1975" spans="2:2" s="67" customFormat="1" ht="18" customHeight="1">
      <c r="B1975" s="71"/>
    </row>
    <row r="1976" spans="2:2" s="67" customFormat="1" ht="18" customHeight="1">
      <c r="B1976" s="71"/>
    </row>
    <row r="1977" spans="2:2" s="67" customFormat="1" ht="18" customHeight="1">
      <c r="B1977" s="71"/>
    </row>
    <row r="1978" spans="2:2" s="67" customFormat="1" ht="18" customHeight="1">
      <c r="B1978" s="71"/>
    </row>
    <row r="1979" spans="2:2" s="67" customFormat="1" ht="18" customHeight="1">
      <c r="B1979" s="71"/>
    </row>
    <row r="1980" spans="2:2" s="67" customFormat="1" ht="18" customHeight="1">
      <c r="B1980" s="71"/>
    </row>
    <row r="1981" spans="2:2" s="67" customFormat="1" ht="18" customHeight="1">
      <c r="B1981" s="71"/>
    </row>
    <row r="1982" spans="2:2" s="67" customFormat="1" ht="18" customHeight="1">
      <c r="B1982" s="71"/>
    </row>
    <row r="1983" spans="2:2" s="67" customFormat="1" ht="18" customHeight="1">
      <c r="B1983" s="71"/>
    </row>
    <row r="1984" spans="2:2" s="67" customFormat="1" ht="18" customHeight="1">
      <c r="B1984" s="71"/>
    </row>
    <row r="1985" spans="2:2" s="67" customFormat="1" ht="18" customHeight="1">
      <c r="B1985" s="71"/>
    </row>
    <row r="1986" spans="2:2" s="67" customFormat="1" ht="18" customHeight="1">
      <c r="B1986" s="71"/>
    </row>
    <row r="1987" spans="2:2" s="67" customFormat="1" ht="18" customHeight="1">
      <c r="B1987" s="71"/>
    </row>
    <row r="1988" spans="2:2" s="67" customFormat="1" ht="18" customHeight="1">
      <c r="B1988" s="71"/>
    </row>
    <row r="1989" spans="2:2" s="67" customFormat="1" ht="18" customHeight="1">
      <c r="B1989" s="71"/>
    </row>
    <row r="1990" spans="2:2" s="67" customFormat="1" ht="18" customHeight="1">
      <c r="B1990" s="71"/>
    </row>
    <row r="1991" spans="2:2" s="67" customFormat="1" ht="18" customHeight="1">
      <c r="B1991" s="71"/>
    </row>
    <row r="1992" spans="2:2" s="67" customFormat="1" ht="18" customHeight="1">
      <c r="B1992" s="71"/>
    </row>
    <row r="1993" spans="2:2" s="67" customFormat="1" ht="18" customHeight="1">
      <c r="B1993" s="71"/>
    </row>
    <row r="1994" spans="2:2" s="67" customFormat="1" ht="18" customHeight="1">
      <c r="B1994" s="71"/>
    </row>
    <row r="1995" spans="2:2" s="67" customFormat="1" ht="18" customHeight="1">
      <c r="B1995" s="71"/>
    </row>
    <row r="1996" spans="2:2" s="67" customFormat="1" ht="18" customHeight="1">
      <c r="B1996" s="71"/>
    </row>
    <row r="1997" spans="2:2" s="67" customFormat="1" ht="18" customHeight="1">
      <c r="B1997" s="71"/>
    </row>
    <row r="1998" spans="2:2" s="67" customFormat="1" ht="18" customHeight="1">
      <c r="B1998" s="71"/>
    </row>
    <row r="1999" spans="2:2" s="67" customFormat="1" ht="18" customHeight="1">
      <c r="B1999" s="71"/>
    </row>
    <row r="2000" spans="2:2" s="67" customFormat="1" ht="18" customHeight="1">
      <c r="B2000" s="71"/>
    </row>
    <row r="2001" spans="2:2" s="67" customFormat="1" ht="18" customHeight="1">
      <c r="B2001" s="71"/>
    </row>
    <row r="2002" spans="2:2" s="67" customFormat="1" ht="18" customHeight="1">
      <c r="B2002" s="71"/>
    </row>
    <row r="2003" spans="2:2" s="67" customFormat="1" ht="18" customHeight="1">
      <c r="B2003" s="71"/>
    </row>
    <row r="2004" spans="2:2" s="67" customFormat="1" ht="18" customHeight="1">
      <c r="B2004" s="71"/>
    </row>
    <row r="2005" spans="2:2" s="67" customFormat="1" ht="18" customHeight="1">
      <c r="B2005" s="71"/>
    </row>
    <row r="2006" spans="2:2" s="67" customFormat="1" ht="18" customHeight="1">
      <c r="B2006" s="71"/>
    </row>
    <row r="2007" spans="2:2" s="67" customFormat="1" ht="18" customHeight="1">
      <c r="B2007" s="71"/>
    </row>
    <row r="2008" spans="2:2" s="67" customFormat="1" ht="18" customHeight="1">
      <c r="B2008" s="71"/>
    </row>
    <row r="2009" spans="2:2" s="67" customFormat="1" ht="18" customHeight="1">
      <c r="B2009" s="71"/>
    </row>
    <row r="2010" spans="2:2" s="67" customFormat="1" ht="18" customHeight="1">
      <c r="B2010" s="71"/>
    </row>
    <row r="2011" spans="2:2" s="67" customFormat="1" ht="18" customHeight="1">
      <c r="B2011" s="71"/>
    </row>
    <row r="2012" spans="2:2" s="67" customFormat="1" ht="18" customHeight="1">
      <c r="B2012" s="71"/>
    </row>
    <row r="2013" spans="2:2" s="67" customFormat="1" ht="18" customHeight="1">
      <c r="B2013" s="71"/>
    </row>
    <row r="2014" spans="2:2" s="67" customFormat="1" ht="18" customHeight="1">
      <c r="B2014" s="71"/>
    </row>
    <row r="2015" spans="2:2" s="67" customFormat="1" ht="18" customHeight="1">
      <c r="B2015" s="71"/>
    </row>
    <row r="2016" spans="2:2" s="67" customFormat="1" ht="18" customHeight="1">
      <c r="B2016" s="71"/>
    </row>
    <row r="2017" spans="2:2" s="67" customFormat="1" ht="18" customHeight="1">
      <c r="B2017" s="71"/>
    </row>
    <row r="2018" spans="2:2" s="67" customFormat="1" ht="18" customHeight="1">
      <c r="B2018" s="71"/>
    </row>
    <row r="2019" spans="2:2" s="67" customFormat="1" ht="18" customHeight="1">
      <c r="B2019" s="71"/>
    </row>
    <row r="2020" spans="2:2" s="67" customFormat="1" ht="18" customHeight="1">
      <c r="B2020" s="71"/>
    </row>
    <row r="2021" spans="2:2" s="67" customFormat="1" ht="18" customHeight="1">
      <c r="B2021" s="71"/>
    </row>
    <row r="2022" spans="2:2" s="67" customFormat="1" ht="18" customHeight="1">
      <c r="B2022" s="71"/>
    </row>
    <row r="2023" spans="2:2" s="67" customFormat="1" ht="18" customHeight="1">
      <c r="B2023" s="71"/>
    </row>
    <row r="2024" spans="2:2" s="67" customFormat="1" ht="18" customHeight="1">
      <c r="B2024" s="71"/>
    </row>
    <row r="2025" spans="2:2" s="67" customFormat="1" ht="18" customHeight="1">
      <c r="B2025" s="71"/>
    </row>
    <row r="2026" spans="2:2" s="67" customFormat="1" ht="18" customHeight="1">
      <c r="B2026" s="71"/>
    </row>
    <row r="2027" spans="2:2" s="67" customFormat="1" ht="18" customHeight="1">
      <c r="B2027" s="71"/>
    </row>
    <row r="2028" spans="2:2" s="67" customFormat="1" ht="18" customHeight="1">
      <c r="B2028" s="71"/>
    </row>
    <row r="2029" spans="2:2" s="67" customFormat="1" ht="18" customHeight="1">
      <c r="B2029" s="71"/>
    </row>
    <row r="2030" spans="2:2" s="67" customFormat="1" ht="18" customHeight="1">
      <c r="B2030" s="71"/>
    </row>
    <row r="2031" spans="2:2" s="67" customFormat="1" ht="18" customHeight="1">
      <c r="B2031" s="71"/>
    </row>
    <row r="2032" spans="2:2" s="67" customFormat="1" ht="18" customHeight="1">
      <c r="B2032" s="71"/>
    </row>
    <row r="2033" spans="2:2" s="67" customFormat="1" ht="18" customHeight="1">
      <c r="B2033" s="71"/>
    </row>
    <row r="2034" spans="2:2" s="67" customFormat="1" ht="18" customHeight="1">
      <c r="B2034" s="71"/>
    </row>
    <row r="2035" spans="2:2" s="67" customFormat="1" ht="18" customHeight="1">
      <c r="B2035" s="71"/>
    </row>
    <row r="2036" spans="2:2" s="67" customFormat="1" ht="18" customHeight="1">
      <c r="B2036" s="71"/>
    </row>
    <row r="2037" spans="2:2" s="67" customFormat="1" ht="18" customHeight="1">
      <c r="B2037" s="71"/>
    </row>
    <row r="2038" spans="2:2" s="67" customFormat="1" ht="18" customHeight="1">
      <c r="B2038" s="71"/>
    </row>
    <row r="2039" spans="2:2" s="67" customFormat="1" ht="18" customHeight="1">
      <c r="B2039" s="71"/>
    </row>
    <row r="2040" spans="2:2" s="67" customFormat="1" ht="18" customHeight="1">
      <c r="B2040" s="71"/>
    </row>
    <row r="2041" spans="2:2" s="67" customFormat="1" ht="18" customHeight="1">
      <c r="B2041" s="71"/>
    </row>
    <row r="2042" spans="2:2" s="67" customFormat="1" ht="18" customHeight="1">
      <c r="B2042" s="71"/>
    </row>
    <row r="2043" spans="2:2" s="67" customFormat="1" ht="18" customHeight="1">
      <c r="B2043" s="71"/>
    </row>
    <row r="2044" spans="2:2" s="67" customFormat="1" ht="18" customHeight="1">
      <c r="B2044" s="71"/>
    </row>
    <row r="2045" spans="2:2" s="67" customFormat="1" ht="18" customHeight="1">
      <c r="B2045" s="71"/>
    </row>
    <row r="2046" spans="2:2" s="67" customFormat="1" ht="18" customHeight="1">
      <c r="B2046" s="71"/>
    </row>
    <row r="2047" spans="2:2" s="67" customFormat="1" ht="18" customHeight="1">
      <c r="B2047" s="71"/>
    </row>
    <row r="2048" spans="2:2" s="67" customFormat="1" ht="18" customHeight="1">
      <c r="B2048" s="71"/>
    </row>
    <row r="2049" spans="2:2" s="67" customFormat="1" ht="18" customHeight="1">
      <c r="B2049" s="71"/>
    </row>
    <row r="2050" spans="2:2" s="67" customFormat="1" ht="18" customHeight="1">
      <c r="B2050" s="71"/>
    </row>
    <row r="2051" spans="2:2" s="67" customFormat="1" ht="18" customHeight="1">
      <c r="B2051" s="71"/>
    </row>
    <row r="2052" spans="2:2" s="67" customFormat="1" ht="18" customHeight="1">
      <c r="B2052" s="71"/>
    </row>
    <row r="2053" spans="2:2" s="67" customFormat="1" ht="18" customHeight="1">
      <c r="B2053" s="71"/>
    </row>
    <row r="2054" spans="2:2" s="67" customFormat="1" ht="18" customHeight="1">
      <c r="B2054" s="71"/>
    </row>
    <row r="2055" spans="2:2" s="67" customFormat="1" ht="18" customHeight="1">
      <c r="B2055" s="71"/>
    </row>
    <row r="2056" spans="2:2" s="67" customFormat="1" ht="18" customHeight="1">
      <c r="B2056" s="71"/>
    </row>
    <row r="2057" spans="2:2" s="67" customFormat="1" ht="18" customHeight="1">
      <c r="B2057" s="71"/>
    </row>
    <row r="2058" spans="2:2" s="67" customFormat="1" ht="18" customHeight="1">
      <c r="B2058" s="71"/>
    </row>
    <row r="2059" spans="2:2" s="67" customFormat="1" ht="18" customHeight="1">
      <c r="B2059" s="71"/>
    </row>
    <row r="2060" spans="2:2" s="67" customFormat="1" ht="18" customHeight="1">
      <c r="B2060" s="71"/>
    </row>
    <row r="2061" spans="2:2" s="67" customFormat="1" ht="18" customHeight="1">
      <c r="B2061" s="71"/>
    </row>
    <row r="2062" spans="2:2" s="67" customFormat="1" ht="18" customHeight="1">
      <c r="B2062" s="71"/>
    </row>
    <row r="2063" spans="2:2" s="67" customFormat="1" ht="18" customHeight="1">
      <c r="B2063" s="71"/>
    </row>
    <row r="2064" spans="2:2" s="67" customFormat="1" ht="18" customHeight="1">
      <c r="B2064" s="71"/>
    </row>
    <row r="2065" spans="2:2" s="67" customFormat="1" ht="18" customHeight="1">
      <c r="B2065" s="71"/>
    </row>
    <row r="2066" spans="2:2" s="67" customFormat="1" ht="18" customHeight="1">
      <c r="B2066" s="71"/>
    </row>
    <row r="2067" spans="2:2" s="67" customFormat="1" ht="18" customHeight="1">
      <c r="B2067" s="71"/>
    </row>
    <row r="2068" spans="2:2" s="67" customFormat="1" ht="18" customHeight="1">
      <c r="B2068" s="71"/>
    </row>
    <row r="2069" spans="2:2" s="67" customFormat="1" ht="18" customHeight="1">
      <c r="B2069" s="71"/>
    </row>
    <row r="2070" spans="2:2" s="67" customFormat="1" ht="18" customHeight="1">
      <c r="B2070" s="71"/>
    </row>
    <row r="2071" spans="2:2" s="67" customFormat="1" ht="18" customHeight="1">
      <c r="B2071" s="71"/>
    </row>
    <row r="2072" spans="2:2" s="67" customFormat="1" ht="18" customHeight="1">
      <c r="B2072" s="71"/>
    </row>
    <row r="2073" spans="2:2" s="67" customFormat="1" ht="18" customHeight="1">
      <c r="B2073" s="71"/>
    </row>
    <row r="2074" spans="2:2" s="67" customFormat="1" ht="18" customHeight="1">
      <c r="B2074" s="71"/>
    </row>
    <row r="2075" spans="2:2" s="67" customFormat="1" ht="18" customHeight="1">
      <c r="B2075" s="71"/>
    </row>
    <row r="2076" spans="2:2" s="67" customFormat="1" ht="18" customHeight="1">
      <c r="B2076" s="71"/>
    </row>
    <row r="2077" spans="2:2" s="67" customFormat="1" ht="18" customHeight="1">
      <c r="B2077" s="71"/>
    </row>
    <row r="2078" spans="2:2" s="67" customFormat="1" ht="18" customHeight="1">
      <c r="B2078" s="71"/>
    </row>
    <row r="2079" spans="2:2" s="67" customFormat="1" ht="18" customHeight="1">
      <c r="B2079" s="71"/>
    </row>
    <row r="2080" spans="2:2" s="67" customFormat="1" ht="18" customHeight="1">
      <c r="B2080" s="71"/>
    </row>
    <row r="2081" spans="2:2" s="67" customFormat="1" ht="18" customHeight="1">
      <c r="B2081" s="71"/>
    </row>
    <row r="2082" spans="2:2" s="67" customFormat="1" ht="18" customHeight="1">
      <c r="B2082" s="71"/>
    </row>
    <row r="2083" spans="2:2" s="67" customFormat="1" ht="18" customHeight="1">
      <c r="B2083" s="71"/>
    </row>
    <row r="2084" spans="2:2" s="67" customFormat="1" ht="18" customHeight="1">
      <c r="B2084" s="71"/>
    </row>
    <row r="2085" spans="2:2" s="67" customFormat="1" ht="18" customHeight="1">
      <c r="B2085" s="71"/>
    </row>
    <row r="2086" spans="2:2" s="67" customFormat="1" ht="18" customHeight="1">
      <c r="B2086" s="71"/>
    </row>
    <row r="2087" spans="2:2" s="67" customFormat="1" ht="18" customHeight="1">
      <c r="B2087" s="71"/>
    </row>
    <row r="2088" spans="2:2" s="67" customFormat="1" ht="18" customHeight="1">
      <c r="B2088" s="71"/>
    </row>
    <row r="2089" spans="2:2" s="67" customFormat="1" ht="18" customHeight="1">
      <c r="B2089" s="71"/>
    </row>
    <row r="2090" spans="2:2" s="67" customFormat="1" ht="18" customHeight="1">
      <c r="B2090" s="71"/>
    </row>
    <row r="2091" spans="2:2" s="67" customFormat="1" ht="18" customHeight="1">
      <c r="B2091" s="71"/>
    </row>
    <row r="2092" spans="2:2" s="67" customFormat="1" ht="18" customHeight="1">
      <c r="B2092" s="71"/>
    </row>
    <row r="2093" spans="2:2" s="67" customFormat="1" ht="18" customHeight="1">
      <c r="B2093" s="71"/>
    </row>
    <row r="2094" spans="2:2" s="67" customFormat="1" ht="18" customHeight="1">
      <c r="B2094" s="71"/>
    </row>
    <row r="2095" spans="2:2" s="67" customFormat="1" ht="18" customHeight="1">
      <c r="B2095" s="71"/>
    </row>
    <row r="2096" spans="2:2" s="67" customFormat="1" ht="18" customHeight="1">
      <c r="B2096" s="71"/>
    </row>
    <row r="2097" spans="2:2" s="67" customFormat="1" ht="18" customHeight="1">
      <c r="B2097" s="71"/>
    </row>
    <row r="2098" spans="2:2" s="67" customFormat="1" ht="18" customHeight="1">
      <c r="B2098" s="71"/>
    </row>
    <row r="2099" spans="2:2" s="67" customFormat="1" ht="18" customHeight="1">
      <c r="B2099" s="71"/>
    </row>
    <row r="2100" spans="2:2" s="67" customFormat="1" ht="18" customHeight="1">
      <c r="B2100" s="71"/>
    </row>
    <row r="2101" spans="2:2" s="67" customFormat="1" ht="18" customHeight="1">
      <c r="B2101" s="71"/>
    </row>
    <row r="2102" spans="2:2" s="67" customFormat="1" ht="18" customHeight="1">
      <c r="B2102" s="71"/>
    </row>
    <row r="2103" spans="2:2" s="67" customFormat="1" ht="18" customHeight="1">
      <c r="B2103" s="71"/>
    </row>
    <row r="2104" spans="2:2" s="67" customFormat="1" ht="18" customHeight="1">
      <c r="B2104" s="71"/>
    </row>
    <row r="2105" spans="2:2" s="67" customFormat="1" ht="18" customHeight="1">
      <c r="B2105" s="71"/>
    </row>
    <row r="2106" spans="2:2" s="67" customFormat="1" ht="18" customHeight="1">
      <c r="B2106" s="71"/>
    </row>
    <row r="2107" spans="2:2" s="67" customFormat="1" ht="18" customHeight="1">
      <c r="B2107" s="71"/>
    </row>
    <row r="2108" spans="2:2" s="67" customFormat="1" ht="18" customHeight="1">
      <c r="B2108" s="71"/>
    </row>
    <row r="2109" spans="2:2" s="67" customFormat="1" ht="18" customHeight="1">
      <c r="B2109" s="71"/>
    </row>
    <row r="2110" spans="2:2" s="67" customFormat="1" ht="18" customHeight="1">
      <c r="B2110" s="71"/>
    </row>
    <row r="2111" spans="2:2" s="67" customFormat="1" ht="18" customHeight="1">
      <c r="B2111" s="71"/>
    </row>
    <row r="2112" spans="2:2" s="67" customFormat="1" ht="18" customHeight="1">
      <c r="B2112" s="71"/>
    </row>
    <row r="2113" spans="2:2" s="67" customFormat="1" ht="18" customHeight="1">
      <c r="B2113" s="71"/>
    </row>
    <row r="2114" spans="2:2" s="67" customFormat="1" ht="18" customHeight="1">
      <c r="B2114" s="71"/>
    </row>
    <row r="2115" spans="2:2" s="67" customFormat="1" ht="18" customHeight="1">
      <c r="B2115" s="71"/>
    </row>
    <row r="2116" spans="2:2" s="67" customFormat="1" ht="18" customHeight="1">
      <c r="B2116" s="71"/>
    </row>
    <row r="2117" spans="2:2" s="67" customFormat="1" ht="18" customHeight="1">
      <c r="B2117" s="71"/>
    </row>
    <row r="2118" spans="2:2" s="67" customFormat="1" ht="18" customHeight="1">
      <c r="B2118" s="71"/>
    </row>
    <row r="2119" spans="2:2" s="67" customFormat="1" ht="18" customHeight="1">
      <c r="B2119" s="71"/>
    </row>
    <row r="2120" spans="2:2" s="67" customFormat="1" ht="18" customHeight="1">
      <c r="B2120" s="71"/>
    </row>
    <row r="2121" spans="2:2" s="67" customFormat="1" ht="18" customHeight="1">
      <c r="B2121" s="71"/>
    </row>
    <row r="2122" spans="2:2" s="67" customFormat="1" ht="18" customHeight="1">
      <c r="B2122" s="71"/>
    </row>
    <row r="2123" spans="2:2" s="67" customFormat="1" ht="18" customHeight="1">
      <c r="B2123" s="71"/>
    </row>
    <row r="2124" spans="2:2" s="67" customFormat="1" ht="18" customHeight="1">
      <c r="B2124" s="71"/>
    </row>
    <row r="2125" spans="2:2" s="67" customFormat="1" ht="18" customHeight="1">
      <c r="B2125" s="71"/>
    </row>
    <row r="2126" spans="2:2" s="67" customFormat="1" ht="18" customHeight="1">
      <c r="B2126" s="71"/>
    </row>
    <row r="2127" spans="2:2" s="67" customFormat="1" ht="18" customHeight="1">
      <c r="B2127" s="71"/>
    </row>
    <row r="2128" spans="2:2" s="67" customFormat="1" ht="18" customHeight="1">
      <c r="B2128" s="71"/>
    </row>
    <row r="2129" spans="2:2" s="67" customFormat="1" ht="18" customHeight="1">
      <c r="B2129" s="71"/>
    </row>
    <row r="2130" spans="2:2" s="67" customFormat="1" ht="18" customHeight="1">
      <c r="B2130" s="71"/>
    </row>
    <row r="2131" spans="2:2" s="67" customFormat="1" ht="18" customHeight="1">
      <c r="B2131" s="71"/>
    </row>
    <row r="2132" spans="2:2" s="67" customFormat="1" ht="18" customHeight="1">
      <c r="B2132" s="71"/>
    </row>
    <row r="2133" spans="2:2" s="67" customFormat="1" ht="18" customHeight="1">
      <c r="B2133" s="71"/>
    </row>
    <row r="2134" spans="2:2" s="67" customFormat="1" ht="18" customHeight="1">
      <c r="B2134" s="71"/>
    </row>
    <row r="2135" spans="2:2" s="67" customFormat="1" ht="18" customHeight="1">
      <c r="B2135" s="71"/>
    </row>
    <row r="2136" spans="2:2" s="67" customFormat="1" ht="18" customHeight="1">
      <c r="B2136" s="71"/>
    </row>
    <row r="2137" spans="2:2" s="67" customFormat="1" ht="18" customHeight="1">
      <c r="B2137" s="71"/>
    </row>
    <row r="2138" spans="2:2" s="67" customFormat="1" ht="18" customHeight="1">
      <c r="B2138" s="71"/>
    </row>
    <row r="2139" spans="2:2" s="67" customFormat="1" ht="18" customHeight="1">
      <c r="B2139" s="71"/>
    </row>
    <row r="2140" spans="2:2" s="67" customFormat="1" ht="18" customHeight="1">
      <c r="B2140" s="71"/>
    </row>
    <row r="2141" spans="2:2" s="67" customFormat="1" ht="18" customHeight="1">
      <c r="B2141" s="71"/>
    </row>
    <row r="2142" spans="2:2" s="67" customFormat="1" ht="18" customHeight="1">
      <c r="B2142" s="71"/>
    </row>
    <row r="2143" spans="2:2" s="67" customFormat="1" ht="18" customHeight="1">
      <c r="B2143" s="71"/>
    </row>
    <row r="2144" spans="2:2" s="67" customFormat="1" ht="18" customHeight="1">
      <c r="B2144" s="71"/>
    </row>
    <row r="2145" spans="2:2" s="67" customFormat="1" ht="18" customHeight="1">
      <c r="B2145" s="71"/>
    </row>
    <row r="2146" spans="2:2" s="67" customFormat="1" ht="18" customHeight="1">
      <c r="B2146" s="71"/>
    </row>
    <row r="2147" spans="2:2" s="67" customFormat="1" ht="18" customHeight="1">
      <c r="B2147" s="71"/>
    </row>
    <row r="2148" spans="2:2" s="67" customFormat="1" ht="18" customHeight="1">
      <c r="B2148" s="71"/>
    </row>
    <row r="2149" spans="2:2" s="67" customFormat="1" ht="18" customHeight="1">
      <c r="B2149" s="71"/>
    </row>
    <row r="2150" spans="2:2" s="67" customFormat="1" ht="18" customHeight="1">
      <c r="B2150" s="71"/>
    </row>
    <row r="2151" spans="2:2" s="67" customFormat="1" ht="18" customHeight="1">
      <c r="B2151" s="71"/>
    </row>
    <row r="2152" spans="2:2" s="67" customFormat="1" ht="18" customHeight="1">
      <c r="B2152" s="71"/>
    </row>
    <row r="2153" spans="2:2" s="67" customFormat="1" ht="18" customHeight="1">
      <c r="B2153" s="71"/>
    </row>
    <row r="2154" spans="2:2" s="67" customFormat="1" ht="18" customHeight="1">
      <c r="B2154" s="71"/>
    </row>
    <row r="2155" spans="2:2" s="67" customFormat="1" ht="18" customHeight="1">
      <c r="B2155" s="71"/>
    </row>
    <row r="2156" spans="2:2" s="67" customFormat="1" ht="18" customHeight="1">
      <c r="B2156" s="71"/>
    </row>
    <row r="2157" spans="2:2" s="67" customFormat="1" ht="18" customHeight="1">
      <c r="B2157" s="71"/>
    </row>
    <row r="2158" spans="2:2" s="67" customFormat="1" ht="18" customHeight="1">
      <c r="B2158" s="71"/>
    </row>
    <row r="2159" spans="2:2" s="67" customFormat="1" ht="18" customHeight="1">
      <c r="B2159" s="71"/>
    </row>
    <row r="2160" spans="2:2" s="67" customFormat="1" ht="18" customHeight="1">
      <c r="B2160" s="71"/>
    </row>
    <row r="2161" spans="2:2" s="67" customFormat="1" ht="18" customHeight="1">
      <c r="B2161" s="71"/>
    </row>
    <row r="2162" spans="2:2" s="67" customFormat="1" ht="18" customHeight="1">
      <c r="B2162" s="71"/>
    </row>
    <row r="2163" spans="2:2" s="67" customFormat="1" ht="18" customHeight="1">
      <c r="B2163" s="71"/>
    </row>
    <row r="2164" spans="2:2" s="67" customFormat="1" ht="18" customHeight="1">
      <c r="B2164" s="71"/>
    </row>
    <row r="2165" spans="2:2" s="67" customFormat="1" ht="18" customHeight="1">
      <c r="B2165" s="71"/>
    </row>
    <row r="2166" spans="2:2" s="67" customFormat="1" ht="18" customHeight="1">
      <c r="B2166" s="71"/>
    </row>
    <row r="2167" spans="2:2" s="67" customFormat="1" ht="18" customHeight="1">
      <c r="B2167" s="71"/>
    </row>
    <row r="2168" spans="2:2" s="67" customFormat="1" ht="18" customHeight="1">
      <c r="B2168" s="71"/>
    </row>
    <row r="2169" spans="2:2" s="67" customFormat="1" ht="18" customHeight="1">
      <c r="B2169" s="71"/>
    </row>
    <row r="2170" spans="2:2" s="67" customFormat="1" ht="18" customHeight="1">
      <c r="B2170" s="71"/>
    </row>
    <row r="2171" spans="2:2" s="67" customFormat="1" ht="18" customHeight="1">
      <c r="B2171" s="71"/>
    </row>
    <row r="2172" spans="2:2" s="67" customFormat="1" ht="18" customHeight="1">
      <c r="B2172" s="71"/>
    </row>
    <row r="2173" spans="2:2" s="67" customFormat="1" ht="18" customHeight="1">
      <c r="B2173" s="71"/>
    </row>
    <row r="2174" spans="2:2" s="67" customFormat="1" ht="18" customHeight="1">
      <c r="B2174" s="71"/>
    </row>
    <row r="2175" spans="2:2" s="67" customFormat="1" ht="18" customHeight="1">
      <c r="B2175" s="71"/>
    </row>
    <row r="2176" spans="2:2" s="67" customFormat="1" ht="18" customHeight="1">
      <c r="B2176" s="71"/>
    </row>
    <row r="2177" spans="1:4" s="67" customFormat="1" ht="18" customHeight="1">
      <c r="B2177" s="71"/>
    </row>
    <row r="2178" spans="1:4" s="67" customFormat="1" ht="18" customHeight="1">
      <c r="B2178" s="71"/>
    </row>
    <row r="2179" spans="1:4" s="67" customFormat="1" ht="18" customHeight="1">
      <c r="B2179" s="71"/>
    </row>
    <row r="2180" spans="1:4" s="67" customFormat="1" ht="18" customHeight="1">
      <c r="B2180" s="71"/>
      <c r="C2180" s="34"/>
      <c r="D2180" s="34"/>
    </row>
    <row r="2181" spans="1:4" s="67" customFormat="1" ht="18" customHeight="1">
      <c r="B2181" s="71"/>
      <c r="C2181" s="34"/>
      <c r="D2181" s="34"/>
    </row>
    <row r="2182" spans="1:4" s="67" customFormat="1" ht="18" customHeight="1">
      <c r="B2182" s="71"/>
      <c r="C2182" s="34"/>
      <c r="D2182" s="34"/>
    </row>
    <row r="2183" spans="1:4" s="67" customFormat="1" ht="18" customHeight="1">
      <c r="B2183" s="71"/>
      <c r="C2183" s="34"/>
      <c r="D2183" s="34"/>
    </row>
    <row r="2184" spans="1:4" ht="18" customHeight="1">
      <c r="A2184" s="67"/>
      <c r="B2184" s="71"/>
    </row>
    <row r="2185" spans="1:4" ht="18" customHeight="1">
      <c r="A2185" s="67"/>
      <c r="B2185" s="71"/>
    </row>
    <row r="2186" spans="1:4" ht="18" customHeight="1">
      <c r="A2186" s="67"/>
      <c r="B2186" s="71"/>
    </row>
    <row r="2187" spans="1:4" ht="18" customHeight="1">
      <c r="A2187" s="67"/>
      <c r="B2187" s="71"/>
    </row>
    <row r="2188" spans="1:4" ht="18" customHeight="1">
      <c r="A2188" s="67"/>
      <c r="B2188" s="71"/>
    </row>
    <row r="2189" spans="1:4" ht="18" customHeight="1">
      <c r="A2189" s="67"/>
      <c r="B2189" s="71"/>
    </row>
    <row r="2190" spans="1:4" ht="18" customHeight="1">
      <c r="A2190" s="67"/>
      <c r="B2190" s="71"/>
    </row>
    <row r="2191" spans="1:4" ht="18" customHeight="1">
      <c r="A2191" s="67"/>
      <c r="B2191" s="71"/>
    </row>
    <row r="2192" spans="1:4" ht="18" customHeight="1">
      <c r="A2192" s="67"/>
      <c r="B2192" s="71"/>
    </row>
    <row r="2193" spans="1:2" ht="18" customHeight="1">
      <c r="A2193" s="67"/>
      <c r="B2193" s="71"/>
    </row>
    <row r="2194" spans="1:2" ht="18" customHeight="1">
      <c r="A2194" s="67"/>
      <c r="B2194" s="71"/>
    </row>
    <row r="2195" spans="1:2" ht="18" customHeight="1">
      <c r="A2195" s="67"/>
      <c r="B2195" s="71"/>
    </row>
    <row r="2196" spans="1:2" ht="18" customHeight="1">
      <c r="A2196" s="67"/>
      <c r="B2196" s="71"/>
    </row>
    <row r="2197" spans="1:2" ht="18" customHeight="1">
      <c r="A2197" s="67"/>
      <c r="B2197" s="71"/>
    </row>
    <row r="2198" spans="1:2" ht="18" customHeight="1">
      <c r="A2198" s="67"/>
      <c r="B2198" s="71"/>
    </row>
    <row r="2199" spans="1:2" ht="18" customHeight="1">
      <c r="A2199" s="67"/>
      <c r="B2199" s="71"/>
    </row>
    <row r="2200" spans="1:2" ht="18" customHeight="1">
      <c r="A2200" s="67"/>
      <c r="B2200" s="71"/>
    </row>
    <row r="2201" spans="1:2" ht="18" customHeight="1">
      <c r="A2201" s="67"/>
      <c r="B2201" s="71"/>
    </row>
    <row r="2202" spans="1:2" ht="18" customHeight="1">
      <c r="A2202" s="67"/>
      <c r="B2202" s="71"/>
    </row>
    <row r="2203" spans="1:2" ht="18" customHeight="1">
      <c r="A2203" s="67"/>
      <c r="B2203" s="71"/>
    </row>
    <row r="2204" spans="1:2" ht="18" customHeight="1">
      <c r="A2204" s="67"/>
      <c r="B2204" s="71"/>
    </row>
    <row r="2205" spans="1:2" ht="18" customHeight="1">
      <c r="A2205" s="67"/>
      <c r="B2205" s="71"/>
    </row>
    <row r="2206" spans="1:2" ht="18" customHeight="1">
      <c r="A2206" s="67"/>
      <c r="B2206" s="71"/>
    </row>
    <row r="2207" spans="1:2" ht="18" customHeight="1">
      <c r="A2207" s="67"/>
      <c r="B2207" s="71"/>
    </row>
    <row r="2208" spans="1:2" ht="18" customHeight="1">
      <c r="A2208" s="67"/>
      <c r="B2208" s="71"/>
    </row>
    <row r="2209" spans="1:2" ht="18" customHeight="1">
      <c r="A2209" s="67"/>
      <c r="B2209" s="71"/>
    </row>
    <row r="2210" spans="1:2" ht="18" customHeight="1">
      <c r="A2210" s="67"/>
      <c r="B2210" s="71"/>
    </row>
    <row r="2211" spans="1:2" ht="18" customHeight="1">
      <c r="A2211" s="67"/>
      <c r="B2211" s="71"/>
    </row>
    <row r="2212" spans="1:2" ht="18" customHeight="1">
      <c r="A2212" s="67"/>
      <c r="B2212" s="71"/>
    </row>
    <row r="2213" spans="1:2" ht="18" customHeight="1">
      <c r="A2213" s="67"/>
      <c r="B2213" s="71"/>
    </row>
    <row r="2214" spans="1:2" ht="18" customHeight="1">
      <c r="A2214" s="67"/>
      <c r="B2214" s="71"/>
    </row>
    <row r="2215" spans="1:2" ht="18" customHeight="1">
      <c r="A2215" s="67"/>
      <c r="B2215" s="71"/>
    </row>
    <row r="2216" spans="1:2" ht="18" customHeight="1">
      <c r="A2216" s="67"/>
      <c r="B2216" s="71"/>
    </row>
    <row r="2217" spans="1:2" ht="18" customHeight="1">
      <c r="A2217" s="67"/>
      <c r="B2217" s="71"/>
    </row>
    <row r="2218" spans="1:2" ht="18" customHeight="1">
      <c r="A2218" s="67"/>
      <c r="B2218" s="71"/>
    </row>
    <row r="2219" spans="1:2" ht="18" customHeight="1">
      <c r="A2219" s="67"/>
      <c r="B2219" s="71"/>
    </row>
    <row r="2220" spans="1:2" ht="18" customHeight="1">
      <c r="A2220" s="67"/>
      <c r="B2220" s="71"/>
    </row>
    <row r="2221" spans="1:2" ht="18" customHeight="1">
      <c r="A2221" s="67"/>
      <c r="B2221" s="71"/>
    </row>
    <row r="2222" spans="1:2" ht="18" customHeight="1">
      <c r="A2222" s="67"/>
      <c r="B2222" s="71"/>
    </row>
    <row r="2223" spans="1:2" ht="18" customHeight="1">
      <c r="A2223" s="67"/>
      <c r="B2223" s="71"/>
    </row>
    <row r="2224" spans="1:2" ht="18" customHeight="1">
      <c r="A2224" s="67"/>
      <c r="B2224" s="71"/>
    </row>
    <row r="2225" spans="1:2" ht="18" customHeight="1">
      <c r="A2225" s="67"/>
      <c r="B2225" s="71"/>
    </row>
    <row r="2226" spans="1:2" ht="18" customHeight="1">
      <c r="A2226" s="67"/>
      <c r="B2226" s="71"/>
    </row>
    <row r="2227" spans="1:2" ht="18" customHeight="1">
      <c r="A2227" s="67"/>
      <c r="B2227" s="71"/>
    </row>
    <row r="2228" spans="1:2" ht="18" customHeight="1">
      <c r="A2228" s="67"/>
      <c r="B2228" s="71"/>
    </row>
    <row r="2229" spans="1:2" ht="18" customHeight="1">
      <c r="A2229" s="67"/>
      <c r="B2229" s="71"/>
    </row>
    <row r="2230" spans="1:2" ht="18" customHeight="1">
      <c r="A2230" s="67"/>
      <c r="B2230" s="71"/>
    </row>
    <row r="2231" spans="1:2" ht="18" customHeight="1">
      <c r="A2231" s="67"/>
      <c r="B2231" s="71"/>
    </row>
    <row r="2232" spans="1:2" ht="18" customHeight="1">
      <c r="A2232" s="67"/>
      <c r="B2232" s="71"/>
    </row>
    <row r="2233" spans="1:2" ht="18" customHeight="1">
      <c r="A2233" s="67"/>
      <c r="B2233" s="71"/>
    </row>
    <row r="2234" spans="1:2" ht="18" customHeight="1">
      <c r="A2234" s="67"/>
      <c r="B2234" s="71"/>
    </row>
    <row r="2235" spans="1:2" ht="18" customHeight="1">
      <c r="A2235" s="67"/>
      <c r="B2235" s="71"/>
    </row>
    <row r="2236" spans="1:2" ht="18" customHeight="1">
      <c r="A2236" s="67"/>
      <c r="B2236" s="71"/>
    </row>
    <row r="2237" spans="1:2" ht="18" customHeight="1">
      <c r="A2237" s="67"/>
      <c r="B2237" s="71"/>
    </row>
    <row r="2238" spans="1:2" ht="18" customHeight="1">
      <c r="A2238" s="67"/>
      <c r="B2238" s="71"/>
    </row>
    <row r="2239" spans="1:2" ht="18" customHeight="1">
      <c r="A2239" s="67"/>
      <c r="B2239" s="71"/>
    </row>
    <row r="2240" spans="1:2" ht="18" customHeight="1">
      <c r="A2240" s="67"/>
      <c r="B2240" s="71"/>
    </row>
    <row r="2241" spans="1:2" ht="18" customHeight="1">
      <c r="A2241" s="67"/>
      <c r="B2241" s="71"/>
    </row>
    <row r="2242" spans="1:2" ht="18" customHeight="1">
      <c r="A2242" s="67"/>
      <c r="B2242" s="71"/>
    </row>
    <row r="2243" spans="1:2" ht="18" customHeight="1">
      <c r="A2243" s="67"/>
      <c r="B2243" s="71"/>
    </row>
    <row r="2244" spans="1:2" ht="18" customHeight="1">
      <c r="A2244" s="67"/>
      <c r="B2244" s="71"/>
    </row>
    <row r="2245" spans="1:2" ht="18" customHeight="1">
      <c r="A2245" s="67"/>
      <c r="B2245" s="71"/>
    </row>
    <row r="2246" spans="1:2" ht="18" customHeight="1">
      <c r="A2246" s="67"/>
      <c r="B2246" s="71"/>
    </row>
    <row r="2247" spans="1:2" ht="18" customHeight="1">
      <c r="A2247" s="67"/>
      <c r="B2247" s="71"/>
    </row>
    <row r="2248" spans="1:2" ht="18" customHeight="1">
      <c r="A2248" s="67"/>
      <c r="B2248" s="71"/>
    </row>
    <row r="2249" spans="1:2" ht="18" customHeight="1">
      <c r="A2249" s="67"/>
      <c r="B2249" s="71"/>
    </row>
    <row r="2250" spans="1:2" ht="18" customHeight="1">
      <c r="A2250" s="67"/>
      <c r="B2250" s="71"/>
    </row>
    <row r="2251" spans="1:2" ht="18" customHeight="1">
      <c r="A2251" s="67"/>
      <c r="B2251" s="71"/>
    </row>
    <row r="2252" spans="1:2" ht="18" customHeight="1">
      <c r="A2252" s="67"/>
      <c r="B2252" s="71"/>
    </row>
    <row r="2253" spans="1:2" ht="18" customHeight="1">
      <c r="A2253" s="67"/>
      <c r="B2253" s="71"/>
    </row>
    <row r="2254" spans="1:2" ht="18" customHeight="1">
      <c r="A2254" s="67"/>
      <c r="B2254" s="71"/>
    </row>
    <row r="2255" spans="1:2" ht="18" customHeight="1">
      <c r="A2255" s="67"/>
      <c r="B2255" s="71"/>
    </row>
    <row r="2256" spans="1:2" ht="18" customHeight="1">
      <c r="A2256" s="67"/>
      <c r="B2256" s="71"/>
    </row>
    <row r="2257" spans="1:2" ht="18" customHeight="1">
      <c r="A2257" s="67"/>
      <c r="B2257" s="71"/>
    </row>
    <row r="2258" spans="1:2" ht="18" customHeight="1">
      <c r="A2258" s="67"/>
      <c r="B2258" s="71"/>
    </row>
    <row r="2259" spans="1:2" ht="18" customHeight="1">
      <c r="A2259" s="67"/>
      <c r="B2259" s="71"/>
    </row>
    <row r="2260" spans="1:2" ht="18" customHeight="1">
      <c r="A2260" s="67"/>
      <c r="B2260" s="71"/>
    </row>
    <row r="2261" spans="1:2" ht="18" customHeight="1">
      <c r="A2261" s="67"/>
      <c r="B2261" s="71"/>
    </row>
    <row r="2262" spans="1:2" ht="18" customHeight="1">
      <c r="A2262" s="67"/>
      <c r="B2262" s="71"/>
    </row>
    <row r="2263" spans="1:2" ht="18" customHeight="1">
      <c r="A2263" s="67"/>
      <c r="B2263" s="71"/>
    </row>
    <row r="2264" spans="1:2" ht="18" customHeight="1">
      <c r="A2264" s="67"/>
      <c r="B2264" s="71"/>
    </row>
    <row r="2265" spans="1:2" ht="18" customHeight="1">
      <c r="A2265" s="67"/>
      <c r="B2265" s="71"/>
    </row>
    <row r="2266" spans="1:2" ht="18" customHeight="1">
      <c r="A2266" s="67"/>
      <c r="B2266" s="71"/>
    </row>
    <row r="2267" spans="1:2" ht="18" customHeight="1">
      <c r="A2267" s="67"/>
      <c r="B2267" s="71"/>
    </row>
    <row r="2268" spans="1:2" ht="18" customHeight="1">
      <c r="A2268" s="67"/>
      <c r="B2268" s="71"/>
    </row>
    <row r="2269" spans="1:2" ht="18" customHeight="1">
      <c r="A2269" s="67"/>
      <c r="B2269" s="71"/>
    </row>
    <row r="2270" spans="1:2" ht="18" customHeight="1">
      <c r="A2270" s="67"/>
      <c r="B2270" s="71"/>
    </row>
    <row r="2271" spans="1:2" ht="18" customHeight="1">
      <c r="A2271" s="67"/>
      <c r="B2271" s="71"/>
    </row>
    <row r="2272" spans="1:2" ht="18" customHeight="1">
      <c r="A2272" s="67"/>
      <c r="B2272" s="71"/>
    </row>
    <row r="2273" spans="1:2" ht="18" customHeight="1">
      <c r="A2273" s="67"/>
      <c r="B2273" s="71"/>
    </row>
    <row r="2274" spans="1:2" ht="18" customHeight="1">
      <c r="A2274" s="67"/>
      <c r="B2274" s="71"/>
    </row>
    <row r="2275" spans="1:2" ht="18" customHeight="1">
      <c r="A2275" s="67"/>
      <c r="B2275" s="71"/>
    </row>
    <row r="2276" spans="1:2" ht="18" customHeight="1">
      <c r="A2276" s="67"/>
      <c r="B2276" s="71"/>
    </row>
    <row r="2277" spans="1:2" ht="18" customHeight="1">
      <c r="A2277" s="67"/>
      <c r="B2277" s="71"/>
    </row>
    <row r="2278" spans="1:2" ht="18" customHeight="1">
      <c r="A2278" s="67"/>
      <c r="B2278" s="71"/>
    </row>
    <row r="2279" spans="1:2" ht="18" customHeight="1">
      <c r="A2279" s="67"/>
      <c r="B2279" s="71"/>
    </row>
    <row r="2280" spans="1:2" ht="18" customHeight="1">
      <c r="A2280" s="67"/>
      <c r="B2280" s="71"/>
    </row>
    <row r="2281" spans="1:2" ht="18" customHeight="1">
      <c r="A2281" s="67"/>
      <c r="B2281" s="71"/>
    </row>
    <row r="2282" spans="1:2" ht="18" customHeight="1">
      <c r="A2282" s="67"/>
      <c r="B2282" s="71"/>
    </row>
    <row r="2283" spans="1:2" ht="18" customHeight="1">
      <c r="A2283" s="67"/>
      <c r="B2283" s="71"/>
    </row>
    <row r="2284" spans="1:2" ht="18" customHeight="1">
      <c r="A2284" s="67"/>
      <c r="B2284" s="71"/>
    </row>
    <row r="2285" spans="1:2" ht="18" customHeight="1">
      <c r="A2285" s="67"/>
      <c r="B2285" s="71"/>
    </row>
    <row r="2286" spans="1:2" ht="18" customHeight="1">
      <c r="A2286" s="67"/>
      <c r="B2286" s="71"/>
    </row>
    <row r="2287" spans="1:2" ht="18" customHeight="1">
      <c r="A2287" s="67"/>
      <c r="B2287" s="71"/>
    </row>
    <row r="2288" spans="1:2" ht="18" customHeight="1">
      <c r="A2288" s="67"/>
      <c r="B2288" s="71"/>
    </row>
    <row r="2289" spans="1:2" ht="18" customHeight="1">
      <c r="A2289" s="67"/>
      <c r="B2289" s="71"/>
    </row>
    <row r="2290" spans="1:2" ht="18" customHeight="1">
      <c r="A2290" s="67"/>
      <c r="B2290" s="71"/>
    </row>
    <row r="2291" spans="1:2" ht="18" customHeight="1">
      <c r="A2291" s="67"/>
      <c r="B2291" s="71"/>
    </row>
    <row r="2292" spans="1:2" ht="18" customHeight="1">
      <c r="A2292" s="67"/>
      <c r="B2292" s="71"/>
    </row>
    <row r="2293" spans="1:2" ht="18" customHeight="1">
      <c r="A2293" s="67"/>
      <c r="B2293" s="71"/>
    </row>
    <row r="2294" spans="1:2" ht="18" customHeight="1">
      <c r="A2294" s="67"/>
      <c r="B2294" s="71"/>
    </row>
    <row r="2295" spans="1:2" ht="18" customHeight="1">
      <c r="A2295" s="67"/>
      <c r="B2295" s="71"/>
    </row>
    <row r="2296" spans="1:2" ht="18" customHeight="1">
      <c r="A2296" s="67"/>
      <c r="B2296" s="71"/>
    </row>
    <row r="2297" spans="1:2" ht="18" customHeight="1">
      <c r="A2297" s="67"/>
      <c r="B2297" s="71"/>
    </row>
    <row r="2298" spans="1:2" ht="18" customHeight="1">
      <c r="A2298" s="67"/>
      <c r="B2298" s="71"/>
    </row>
    <row r="2299" spans="1:2" ht="18" customHeight="1">
      <c r="A2299" s="67"/>
      <c r="B2299" s="71"/>
    </row>
    <row r="2300" spans="1:2" ht="18" customHeight="1">
      <c r="A2300" s="67"/>
      <c r="B2300" s="71"/>
    </row>
    <row r="2301" spans="1:2" ht="18" customHeight="1">
      <c r="A2301" s="67"/>
      <c r="B2301" s="71"/>
    </row>
    <row r="2302" spans="1:2" ht="18" customHeight="1">
      <c r="A2302" s="67"/>
      <c r="B2302" s="71"/>
    </row>
    <row r="2303" spans="1:2" ht="18" customHeight="1">
      <c r="A2303" s="67"/>
      <c r="B2303" s="71"/>
    </row>
    <row r="2304" spans="1:2" ht="18" customHeight="1">
      <c r="A2304" s="67"/>
      <c r="B2304" s="71"/>
    </row>
    <row r="2305" spans="1:2" ht="18" customHeight="1">
      <c r="A2305" s="67"/>
      <c r="B2305" s="71"/>
    </row>
    <row r="2306" spans="1:2" ht="18" customHeight="1">
      <c r="A2306" s="67"/>
      <c r="B2306" s="71"/>
    </row>
    <row r="2307" spans="1:2" ht="18" customHeight="1">
      <c r="A2307" s="67"/>
      <c r="B2307" s="71"/>
    </row>
    <row r="2308" spans="1:2" ht="18" customHeight="1">
      <c r="A2308" s="67"/>
      <c r="B2308" s="71"/>
    </row>
    <row r="2309" spans="1:2" ht="18" customHeight="1">
      <c r="A2309" s="67"/>
      <c r="B2309" s="71"/>
    </row>
    <row r="2310" spans="1:2" ht="18" customHeight="1">
      <c r="A2310" s="67"/>
      <c r="B2310" s="71"/>
    </row>
    <row r="2311" spans="1:2" ht="18" customHeight="1">
      <c r="A2311" s="67"/>
      <c r="B2311" s="71"/>
    </row>
    <row r="2312" spans="1:2" ht="18" customHeight="1">
      <c r="A2312" s="67"/>
      <c r="B2312" s="71"/>
    </row>
    <row r="2313" spans="1:2" ht="18" customHeight="1">
      <c r="A2313" s="67"/>
      <c r="B2313" s="71"/>
    </row>
    <row r="2314" spans="1:2" ht="18" customHeight="1">
      <c r="A2314" s="67"/>
      <c r="B2314" s="71"/>
    </row>
    <row r="2315" spans="1:2" ht="18" customHeight="1">
      <c r="A2315" s="67"/>
      <c r="B2315" s="71"/>
    </row>
    <row r="2316" spans="1:2" ht="18" customHeight="1">
      <c r="A2316" s="67"/>
      <c r="B2316" s="71"/>
    </row>
    <row r="2317" spans="1:2" ht="18" customHeight="1">
      <c r="A2317" s="67"/>
      <c r="B2317" s="71"/>
    </row>
    <row r="2318" spans="1:2" ht="18" customHeight="1">
      <c r="A2318" s="67"/>
      <c r="B2318" s="71"/>
    </row>
    <row r="2319" spans="1:2" ht="18" customHeight="1">
      <c r="A2319" s="67"/>
      <c r="B2319" s="71"/>
    </row>
    <row r="2320" spans="1:2" ht="18" customHeight="1">
      <c r="A2320" s="67"/>
      <c r="B2320" s="71"/>
    </row>
    <row r="2321" spans="1:2" ht="18" customHeight="1">
      <c r="A2321" s="67"/>
      <c r="B2321" s="71"/>
    </row>
    <row r="2322" spans="1:2" ht="18" customHeight="1">
      <c r="A2322" s="67"/>
      <c r="B2322" s="71"/>
    </row>
    <row r="2323" spans="1:2" ht="18" customHeight="1">
      <c r="A2323" s="67"/>
      <c r="B2323" s="71"/>
    </row>
    <row r="2324" spans="1:2" ht="18" customHeight="1">
      <c r="A2324" s="67"/>
      <c r="B2324" s="71"/>
    </row>
    <row r="2325" spans="1:2" ht="18" customHeight="1">
      <c r="A2325" s="67"/>
      <c r="B2325" s="71"/>
    </row>
    <row r="2326" spans="1:2" ht="18" customHeight="1">
      <c r="A2326" s="67"/>
      <c r="B2326" s="71"/>
    </row>
    <row r="2327" spans="1:2" ht="18" customHeight="1">
      <c r="A2327" s="67"/>
      <c r="B2327" s="71"/>
    </row>
    <row r="2328" spans="1:2" ht="18" customHeight="1">
      <c r="A2328" s="67"/>
      <c r="B2328" s="71"/>
    </row>
    <row r="2329" spans="1:2" ht="18" customHeight="1">
      <c r="A2329" s="67"/>
      <c r="B2329" s="71"/>
    </row>
    <row r="2330" spans="1:2" ht="18" customHeight="1">
      <c r="A2330" s="67"/>
      <c r="B2330" s="71"/>
    </row>
    <row r="2331" spans="1:2" ht="18" customHeight="1">
      <c r="A2331" s="67"/>
      <c r="B2331" s="71"/>
    </row>
    <row r="2332" spans="1:2" ht="18" customHeight="1">
      <c r="A2332" s="67"/>
      <c r="B2332" s="71"/>
    </row>
    <row r="2333" spans="1:2" ht="18" customHeight="1">
      <c r="A2333" s="67"/>
      <c r="B2333" s="71"/>
    </row>
    <row r="2334" spans="1:2" ht="18" customHeight="1">
      <c r="A2334" s="67"/>
      <c r="B2334" s="71"/>
    </row>
    <row r="2335" spans="1:2" ht="18" customHeight="1">
      <c r="A2335" s="67"/>
      <c r="B2335" s="71"/>
    </row>
    <row r="2336" spans="1:2" ht="18" customHeight="1">
      <c r="A2336" s="67"/>
      <c r="B2336" s="71"/>
    </row>
    <row r="2337" spans="1:2" ht="18" customHeight="1">
      <c r="A2337" s="67"/>
      <c r="B2337" s="71"/>
    </row>
    <row r="2338" spans="1:2" ht="18" customHeight="1">
      <c r="A2338" s="67"/>
      <c r="B2338" s="71"/>
    </row>
    <row r="2339" spans="1:2" ht="18" customHeight="1">
      <c r="A2339" s="67"/>
      <c r="B2339" s="71"/>
    </row>
    <row r="2340" spans="1:2" ht="18" customHeight="1">
      <c r="A2340" s="67"/>
      <c r="B2340" s="71"/>
    </row>
    <row r="2341" spans="1:2" ht="18" customHeight="1">
      <c r="A2341" s="67"/>
      <c r="B2341" s="71"/>
    </row>
    <row r="2342" spans="1:2" ht="18" customHeight="1">
      <c r="A2342" s="67"/>
      <c r="B2342" s="71"/>
    </row>
    <row r="2343" spans="1:2" ht="18" customHeight="1">
      <c r="A2343" s="67"/>
      <c r="B2343" s="71"/>
    </row>
    <row r="2344" spans="1:2" ht="18" customHeight="1">
      <c r="A2344" s="67"/>
      <c r="B2344" s="71"/>
    </row>
    <row r="2345" spans="1:2" ht="18" customHeight="1">
      <c r="A2345" s="67"/>
      <c r="B2345" s="71"/>
    </row>
    <row r="2346" spans="1:2" ht="18" customHeight="1">
      <c r="A2346" s="67"/>
      <c r="B2346" s="71"/>
    </row>
    <row r="2347" spans="1:2" ht="18" customHeight="1">
      <c r="A2347" s="67"/>
      <c r="B2347" s="71"/>
    </row>
    <row r="2348" spans="1:2" ht="18" customHeight="1">
      <c r="A2348" s="67"/>
      <c r="B2348" s="71"/>
    </row>
    <row r="2349" spans="1:2" ht="18" customHeight="1">
      <c r="A2349" s="67"/>
      <c r="B2349" s="71"/>
    </row>
    <row r="2350" spans="1:2" ht="18" customHeight="1">
      <c r="A2350" s="67"/>
      <c r="B2350" s="71"/>
    </row>
    <row r="2351" spans="1:2" ht="18" customHeight="1">
      <c r="A2351" s="67"/>
      <c r="B2351" s="71"/>
    </row>
    <row r="2352" spans="1:2" ht="18" customHeight="1">
      <c r="A2352" s="67"/>
      <c r="B2352" s="71"/>
    </row>
    <row r="2353" spans="1:2" ht="18" customHeight="1">
      <c r="A2353" s="67"/>
      <c r="B2353" s="71"/>
    </row>
    <row r="2354" spans="1:2" ht="18" customHeight="1">
      <c r="A2354" s="67"/>
      <c r="B2354" s="71"/>
    </row>
    <row r="2355" spans="1:2" ht="18" customHeight="1">
      <c r="A2355" s="67"/>
      <c r="B2355" s="71"/>
    </row>
    <row r="2356" spans="1:2" ht="18" customHeight="1">
      <c r="A2356" s="67"/>
      <c r="B2356" s="71"/>
    </row>
    <row r="2357" spans="1:2" ht="18" customHeight="1">
      <c r="A2357" s="67"/>
      <c r="B2357" s="71"/>
    </row>
    <row r="2358" spans="1:2" ht="18" customHeight="1">
      <c r="A2358" s="67"/>
      <c r="B2358" s="71"/>
    </row>
    <row r="2359" spans="1:2" ht="18" customHeight="1">
      <c r="A2359" s="67"/>
      <c r="B2359" s="71"/>
    </row>
    <row r="2360" spans="1:2" ht="18" customHeight="1">
      <c r="A2360" s="67"/>
      <c r="B2360" s="71"/>
    </row>
    <row r="2361" spans="1:2" ht="18" customHeight="1">
      <c r="A2361" s="67"/>
      <c r="B2361" s="71"/>
    </row>
    <row r="2362" spans="1:2" ht="18" customHeight="1">
      <c r="A2362" s="67"/>
      <c r="B2362" s="71"/>
    </row>
    <row r="2363" spans="1:2" ht="18" customHeight="1">
      <c r="A2363" s="67"/>
      <c r="B2363" s="71"/>
    </row>
    <row r="2364" spans="1:2" ht="18" customHeight="1">
      <c r="A2364" s="67"/>
      <c r="B2364" s="71"/>
    </row>
    <row r="2365" spans="1:2" ht="18" customHeight="1">
      <c r="A2365" s="67"/>
      <c r="B2365" s="71"/>
    </row>
    <row r="2366" spans="1:2" ht="18" customHeight="1">
      <c r="A2366" s="67"/>
      <c r="B2366" s="71"/>
    </row>
    <row r="2367" spans="1:2" ht="18" customHeight="1">
      <c r="A2367" s="67"/>
      <c r="B2367" s="71"/>
    </row>
    <row r="2368" spans="1:2" ht="18" customHeight="1">
      <c r="A2368" s="67"/>
      <c r="B2368" s="71"/>
    </row>
    <row r="2369" spans="1:2" ht="18" customHeight="1">
      <c r="A2369" s="67"/>
      <c r="B2369" s="71"/>
    </row>
    <row r="2370" spans="1:2" ht="18" customHeight="1">
      <c r="A2370" s="67"/>
      <c r="B2370" s="71"/>
    </row>
    <row r="2371" spans="1:2" ht="18" customHeight="1">
      <c r="A2371" s="67"/>
      <c r="B2371" s="71"/>
    </row>
    <row r="2372" spans="1:2" ht="18" customHeight="1">
      <c r="A2372" s="67"/>
      <c r="B2372" s="71"/>
    </row>
    <row r="2373" spans="1:2" ht="18" customHeight="1">
      <c r="A2373" s="67"/>
      <c r="B2373" s="71"/>
    </row>
    <row r="2374" spans="1:2" ht="18" customHeight="1">
      <c r="A2374" s="67"/>
      <c r="B2374" s="71"/>
    </row>
    <row r="2375" spans="1:2" ht="18" customHeight="1">
      <c r="A2375" s="67"/>
      <c r="B2375" s="71"/>
    </row>
    <row r="2376" spans="1:2" ht="18" customHeight="1">
      <c r="A2376" s="67"/>
      <c r="B2376" s="71"/>
    </row>
    <row r="2377" spans="1:2" ht="18" customHeight="1">
      <c r="A2377" s="67"/>
      <c r="B2377" s="71"/>
    </row>
    <row r="2378" spans="1:2" ht="18" customHeight="1">
      <c r="A2378" s="67"/>
      <c r="B2378" s="71"/>
    </row>
    <row r="2379" spans="1:2" ht="18" customHeight="1">
      <c r="A2379" s="67"/>
      <c r="B2379" s="71"/>
    </row>
    <row r="2380" spans="1:2" ht="18" customHeight="1">
      <c r="A2380" s="67"/>
      <c r="B2380" s="71"/>
    </row>
    <row r="2381" spans="1:2" ht="18" customHeight="1">
      <c r="A2381" s="67"/>
      <c r="B2381" s="71"/>
    </row>
    <row r="2382" spans="1:2" ht="18" customHeight="1">
      <c r="A2382" s="67"/>
      <c r="B2382" s="71"/>
    </row>
    <row r="2383" spans="1:2" ht="18" customHeight="1">
      <c r="A2383" s="67"/>
      <c r="B2383" s="71"/>
    </row>
    <row r="2384" spans="1:2" ht="18" customHeight="1">
      <c r="A2384" s="67"/>
      <c r="B2384" s="71"/>
    </row>
    <row r="2385" spans="1:2" ht="18" customHeight="1">
      <c r="A2385" s="67"/>
      <c r="B2385" s="71"/>
    </row>
    <row r="2386" spans="1:2" ht="18" customHeight="1">
      <c r="A2386" s="67"/>
      <c r="B2386" s="71"/>
    </row>
    <row r="2387" spans="1:2" ht="18" customHeight="1">
      <c r="A2387" s="67"/>
      <c r="B2387" s="71"/>
    </row>
    <row r="2388" spans="1:2" ht="18" customHeight="1">
      <c r="A2388" s="67"/>
      <c r="B2388" s="71"/>
    </row>
    <row r="2389" spans="1:2" ht="18" customHeight="1">
      <c r="A2389" s="67"/>
      <c r="B2389" s="71"/>
    </row>
    <row r="2390" spans="1:2" ht="18" customHeight="1">
      <c r="A2390" s="67"/>
      <c r="B2390" s="71"/>
    </row>
    <row r="2391" spans="1:2" ht="18" customHeight="1">
      <c r="A2391" s="67"/>
      <c r="B2391" s="71"/>
    </row>
    <row r="2392" spans="1:2" ht="18" customHeight="1">
      <c r="A2392" s="67"/>
      <c r="B2392" s="71"/>
    </row>
    <row r="2393" spans="1:2" ht="18" customHeight="1">
      <c r="A2393" s="67"/>
      <c r="B2393" s="71"/>
    </row>
    <row r="2394" spans="1:2" ht="18" customHeight="1">
      <c r="A2394" s="67"/>
      <c r="B2394" s="71"/>
    </row>
    <row r="2395" spans="1:2" ht="18" customHeight="1">
      <c r="A2395" s="67"/>
      <c r="B2395" s="71"/>
    </row>
    <row r="2396" spans="1:2" ht="18" customHeight="1">
      <c r="A2396" s="67"/>
      <c r="B2396" s="71"/>
    </row>
    <row r="2397" spans="1:2" ht="18" customHeight="1">
      <c r="A2397" s="67"/>
      <c r="B2397" s="71"/>
    </row>
    <row r="2398" spans="1:2" ht="18" customHeight="1">
      <c r="A2398" s="67"/>
      <c r="B2398" s="71"/>
    </row>
    <row r="2399" spans="1:2" ht="18" customHeight="1">
      <c r="A2399" s="67"/>
      <c r="B2399" s="71"/>
    </row>
    <row r="2400" spans="1:2" ht="18" customHeight="1">
      <c r="A2400" s="67"/>
      <c r="B2400" s="71"/>
    </row>
    <row r="2401" spans="1:2" ht="18" customHeight="1">
      <c r="A2401" s="67"/>
      <c r="B2401" s="71"/>
    </row>
    <row r="2402" spans="1:2" ht="18" customHeight="1">
      <c r="A2402" s="67"/>
      <c r="B2402" s="71"/>
    </row>
    <row r="2403" spans="1:2" ht="18" customHeight="1">
      <c r="A2403" s="67"/>
      <c r="B2403" s="71"/>
    </row>
    <row r="2404" spans="1:2" ht="18" customHeight="1">
      <c r="A2404" s="67"/>
      <c r="B2404" s="71"/>
    </row>
    <row r="2405" spans="1:2" ht="18" customHeight="1">
      <c r="A2405" s="67"/>
      <c r="B2405" s="71"/>
    </row>
    <row r="2406" spans="1:2" ht="18" customHeight="1">
      <c r="A2406" s="67"/>
      <c r="B2406" s="71"/>
    </row>
    <row r="2407" spans="1:2" ht="18" customHeight="1">
      <c r="A2407" s="67"/>
      <c r="B2407" s="71"/>
    </row>
    <row r="2408" spans="1:2" ht="18" customHeight="1">
      <c r="A2408" s="67"/>
      <c r="B2408" s="71"/>
    </row>
    <row r="2409" spans="1:2" ht="18" customHeight="1">
      <c r="A2409" s="67"/>
      <c r="B2409" s="71"/>
    </row>
    <row r="2410" spans="1:2" ht="18" customHeight="1">
      <c r="A2410" s="67"/>
      <c r="B2410" s="71"/>
    </row>
    <row r="2411" spans="1:2" ht="18" customHeight="1">
      <c r="A2411" s="67"/>
      <c r="B2411" s="71"/>
    </row>
    <row r="2412" spans="1:2" ht="18" customHeight="1">
      <c r="A2412" s="67"/>
      <c r="B2412" s="71"/>
    </row>
    <row r="2413" spans="1:2" ht="18" customHeight="1">
      <c r="A2413" s="67"/>
      <c r="B2413" s="71"/>
    </row>
    <row r="2414" spans="1:2" ht="18" customHeight="1">
      <c r="A2414" s="67"/>
      <c r="B2414" s="71"/>
    </row>
    <row r="2415" spans="1:2" ht="18" customHeight="1">
      <c r="A2415" s="67"/>
      <c r="B2415" s="71"/>
    </row>
    <row r="2416" spans="1:2" ht="18" customHeight="1">
      <c r="A2416" s="67"/>
      <c r="B2416" s="71"/>
    </row>
    <row r="2417" spans="1:2" ht="18" customHeight="1">
      <c r="A2417" s="67"/>
      <c r="B2417" s="71"/>
    </row>
    <row r="2418" spans="1:2" ht="18" customHeight="1">
      <c r="A2418" s="67"/>
      <c r="B2418" s="71"/>
    </row>
    <row r="2419" spans="1:2" ht="18" customHeight="1">
      <c r="A2419" s="67"/>
      <c r="B2419" s="71"/>
    </row>
    <row r="2420" spans="1:2" ht="18" customHeight="1">
      <c r="A2420" s="67"/>
      <c r="B2420" s="71"/>
    </row>
    <row r="2421" spans="1:2" ht="18" customHeight="1">
      <c r="A2421" s="67"/>
      <c r="B2421" s="71"/>
    </row>
    <row r="2422" spans="1:2" ht="18" customHeight="1">
      <c r="A2422" s="67"/>
      <c r="B2422" s="71"/>
    </row>
    <row r="2423" spans="1:2" ht="18" customHeight="1">
      <c r="A2423" s="67"/>
      <c r="B2423" s="71"/>
    </row>
    <row r="2424" spans="1:2" ht="18" customHeight="1">
      <c r="A2424" s="67"/>
      <c r="B2424" s="71"/>
    </row>
    <row r="2425" spans="1:2" ht="18" customHeight="1">
      <c r="A2425" s="67"/>
      <c r="B2425" s="71"/>
    </row>
    <row r="2426" spans="1:2" ht="18" customHeight="1">
      <c r="A2426" s="67"/>
      <c r="B2426" s="71"/>
    </row>
    <row r="2427" spans="1:2" ht="18" customHeight="1">
      <c r="A2427" s="67"/>
      <c r="B2427" s="71"/>
    </row>
    <row r="2428" spans="1:2" ht="18" customHeight="1">
      <c r="A2428" s="67"/>
      <c r="B2428" s="71"/>
    </row>
    <row r="2429" spans="1:2" ht="18" customHeight="1">
      <c r="A2429" s="67"/>
      <c r="B2429" s="71"/>
    </row>
    <row r="2430" spans="1:2" ht="18" customHeight="1">
      <c r="A2430" s="67"/>
      <c r="B2430" s="71"/>
    </row>
    <row r="2431" spans="1:2" ht="18" customHeight="1">
      <c r="A2431" s="67"/>
      <c r="B2431" s="71"/>
    </row>
    <row r="2432" spans="1:2" ht="18" customHeight="1">
      <c r="A2432" s="67"/>
      <c r="B2432" s="71"/>
    </row>
    <row r="2433" spans="1:2" ht="18" customHeight="1">
      <c r="A2433" s="67"/>
      <c r="B2433" s="71"/>
    </row>
    <row r="2434" spans="1:2" ht="18" customHeight="1">
      <c r="A2434" s="67"/>
      <c r="B2434" s="71"/>
    </row>
    <row r="2435" spans="1:2" ht="18" customHeight="1">
      <c r="A2435" s="67"/>
      <c r="B2435" s="71"/>
    </row>
    <row r="2436" spans="1:2" ht="18" customHeight="1">
      <c r="A2436" s="67"/>
      <c r="B2436" s="71"/>
    </row>
    <row r="2437" spans="1:2" ht="18" customHeight="1">
      <c r="A2437" s="67"/>
      <c r="B2437" s="71"/>
    </row>
    <row r="2438" spans="1:2" ht="18" customHeight="1">
      <c r="A2438" s="67"/>
      <c r="B2438" s="71"/>
    </row>
    <row r="2439" spans="1:2" ht="18" customHeight="1">
      <c r="A2439" s="67"/>
      <c r="B2439" s="71"/>
    </row>
    <row r="2440" spans="1:2" ht="18" customHeight="1">
      <c r="A2440" s="67"/>
      <c r="B2440" s="71"/>
    </row>
    <row r="2441" spans="1:2" ht="18" customHeight="1">
      <c r="A2441" s="67"/>
      <c r="B2441" s="71"/>
    </row>
    <row r="2442" spans="1:2" ht="18" customHeight="1">
      <c r="A2442" s="67"/>
      <c r="B2442" s="71"/>
    </row>
    <row r="2443" spans="1:2" ht="18" customHeight="1">
      <c r="A2443" s="67"/>
      <c r="B2443" s="71"/>
    </row>
    <row r="2444" spans="1:2" ht="18" customHeight="1">
      <c r="A2444" s="67"/>
      <c r="B2444" s="71"/>
    </row>
    <row r="2445" spans="1:2" ht="18" customHeight="1">
      <c r="A2445" s="67"/>
      <c r="B2445" s="71"/>
    </row>
    <row r="2446" spans="1:2" ht="18" customHeight="1">
      <c r="A2446" s="67"/>
      <c r="B2446" s="71"/>
    </row>
    <row r="2447" spans="1:2" ht="18" customHeight="1">
      <c r="A2447" s="67"/>
      <c r="B2447" s="71"/>
    </row>
    <row r="2448" spans="1:2" ht="18" customHeight="1">
      <c r="A2448" s="67"/>
      <c r="B2448" s="71"/>
    </row>
    <row r="2449" spans="1:2" ht="18" customHeight="1">
      <c r="A2449" s="67"/>
      <c r="B2449" s="71"/>
    </row>
    <row r="2450" spans="1:2" ht="18" customHeight="1">
      <c r="A2450" s="67"/>
      <c r="B2450" s="71"/>
    </row>
    <row r="2451" spans="1:2" ht="18" customHeight="1">
      <c r="A2451" s="67"/>
      <c r="B2451" s="71"/>
    </row>
    <row r="2452" spans="1:2" ht="18" customHeight="1">
      <c r="A2452" s="67"/>
      <c r="B2452" s="71"/>
    </row>
    <row r="2453" spans="1:2" ht="18" customHeight="1">
      <c r="A2453" s="67"/>
      <c r="B2453" s="71"/>
    </row>
    <row r="2454" spans="1:2" ht="18" customHeight="1">
      <c r="A2454" s="67"/>
      <c r="B2454" s="71"/>
    </row>
    <row r="2455" spans="1:2" ht="18" customHeight="1">
      <c r="A2455" s="67"/>
      <c r="B2455" s="71"/>
    </row>
    <row r="2456" spans="1:2" ht="18" customHeight="1">
      <c r="A2456" s="67"/>
      <c r="B2456" s="71"/>
    </row>
    <row r="2457" spans="1:2" ht="18" customHeight="1">
      <c r="A2457" s="67"/>
      <c r="B2457" s="71"/>
    </row>
    <row r="2458" spans="1:2" ht="18" customHeight="1">
      <c r="A2458" s="67"/>
      <c r="B2458" s="71"/>
    </row>
    <row r="2459" spans="1:2" ht="18" customHeight="1">
      <c r="A2459" s="67"/>
      <c r="B2459" s="71"/>
    </row>
    <row r="2460" spans="1:2" ht="18" customHeight="1">
      <c r="A2460" s="67"/>
      <c r="B2460" s="71"/>
    </row>
    <row r="2461" spans="1:2" ht="18" customHeight="1">
      <c r="A2461" s="67"/>
      <c r="B2461" s="71"/>
    </row>
    <row r="2462" spans="1:2" ht="18" customHeight="1">
      <c r="A2462" s="67"/>
      <c r="B2462" s="71"/>
    </row>
    <row r="2463" spans="1:2" ht="18" customHeight="1">
      <c r="A2463" s="67"/>
      <c r="B2463" s="71"/>
    </row>
    <row r="2464" spans="1:2" ht="18" customHeight="1">
      <c r="A2464" s="67"/>
      <c r="B2464" s="71"/>
    </row>
    <row r="2465" spans="1:2" ht="18" customHeight="1">
      <c r="A2465" s="67"/>
      <c r="B2465" s="71"/>
    </row>
    <row r="2466" spans="1:2" ht="18" customHeight="1">
      <c r="A2466" s="67"/>
      <c r="B2466" s="71"/>
    </row>
    <row r="2467" spans="1:2" ht="18" customHeight="1">
      <c r="A2467" s="67"/>
      <c r="B2467" s="71"/>
    </row>
    <row r="2468" spans="1:2" ht="18" customHeight="1">
      <c r="A2468" s="67"/>
      <c r="B2468" s="71"/>
    </row>
    <row r="2469" spans="1:2" ht="18" customHeight="1">
      <c r="A2469" s="67"/>
      <c r="B2469" s="71"/>
    </row>
    <row r="2470" spans="1:2" ht="18" customHeight="1">
      <c r="A2470" s="67"/>
      <c r="B2470" s="71"/>
    </row>
    <row r="2471" spans="1:2" ht="18" customHeight="1">
      <c r="A2471" s="67"/>
      <c r="B2471" s="71"/>
    </row>
    <row r="2472" spans="1:2" ht="18" customHeight="1">
      <c r="A2472" s="67"/>
      <c r="B2472" s="71"/>
    </row>
    <row r="2473" spans="1:2" ht="18" customHeight="1">
      <c r="A2473" s="67"/>
      <c r="B2473" s="71"/>
    </row>
    <row r="2474" spans="1:2" ht="18" customHeight="1">
      <c r="A2474" s="67"/>
      <c r="B2474" s="71"/>
    </row>
    <row r="2475" spans="1:2" ht="18" customHeight="1">
      <c r="A2475" s="67"/>
      <c r="B2475" s="71"/>
    </row>
    <row r="2476" spans="1:2" ht="18" customHeight="1">
      <c r="A2476" s="67"/>
      <c r="B2476" s="71"/>
    </row>
    <row r="2477" spans="1:2" ht="18" customHeight="1">
      <c r="A2477" s="67"/>
      <c r="B2477" s="71"/>
    </row>
    <row r="2478" spans="1:2" ht="18" customHeight="1">
      <c r="A2478" s="67"/>
      <c r="B2478" s="71"/>
    </row>
    <row r="2479" spans="1:2" ht="18" customHeight="1">
      <c r="A2479" s="67"/>
      <c r="B2479" s="71"/>
    </row>
    <row r="2480" spans="1:2" ht="18" customHeight="1">
      <c r="A2480" s="67"/>
      <c r="B2480" s="71"/>
    </row>
    <row r="2481" spans="1:2" ht="18" customHeight="1">
      <c r="A2481" s="67"/>
      <c r="B2481" s="71"/>
    </row>
    <row r="2482" spans="1:2" ht="18" customHeight="1">
      <c r="A2482" s="67"/>
      <c r="B2482" s="71"/>
    </row>
    <row r="2483" spans="1:2" ht="18" customHeight="1">
      <c r="A2483" s="67"/>
      <c r="B2483" s="71"/>
    </row>
    <row r="2484" spans="1:2" ht="18" customHeight="1">
      <c r="A2484" s="67"/>
      <c r="B2484" s="71"/>
    </row>
    <row r="2485" spans="1:2" ht="18" customHeight="1">
      <c r="A2485" s="67"/>
      <c r="B2485" s="71"/>
    </row>
    <row r="2486" spans="1:2" ht="18" customHeight="1">
      <c r="A2486" s="67"/>
      <c r="B2486" s="71"/>
    </row>
    <row r="2487" spans="1:2" ht="18" customHeight="1">
      <c r="A2487" s="67"/>
      <c r="B2487" s="71"/>
    </row>
    <row r="2488" spans="1:2" ht="18" customHeight="1">
      <c r="A2488" s="67"/>
      <c r="B2488" s="71"/>
    </row>
    <row r="2489" spans="1:2" ht="18" customHeight="1">
      <c r="A2489" s="67"/>
      <c r="B2489" s="71"/>
    </row>
    <row r="2490" spans="1:2" ht="18" customHeight="1">
      <c r="A2490" s="67"/>
      <c r="B2490" s="71"/>
    </row>
    <row r="2491" spans="1:2" ht="18" customHeight="1">
      <c r="A2491" s="67"/>
      <c r="B2491" s="71"/>
    </row>
    <row r="2492" spans="1:2" ht="18" customHeight="1">
      <c r="A2492" s="67"/>
      <c r="B2492" s="71"/>
    </row>
    <row r="2493" spans="1:2" ht="18" customHeight="1">
      <c r="A2493" s="67"/>
      <c r="B2493" s="71"/>
    </row>
    <row r="2494" spans="1:2" ht="18" customHeight="1">
      <c r="A2494" s="67"/>
      <c r="B2494" s="71"/>
    </row>
    <row r="2495" spans="1:2" ht="18" customHeight="1">
      <c r="A2495" s="67"/>
      <c r="B2495" s="71"/>
    </row>
    <row r="2496" spans="1:2" ht="18" customHeight="1">
      <c r="A2496" s="67"/>
      <c r="B2496" s="71"/>
    </row>
    <row r="2497" spans="1:2" ht="18" customHeight="1">
      <c r="A2497" s="67"/>
      <c r="B2497" s="71"/>
    </row>
    <row r="2498" spans="1:2" ht="18" customHeight="1">
      <c r="A2498" s="67"/>
      <c r="B2498" s="71"/>
    </row>
    <row r="2499" spans="1:2" ht="18" customHeight="1">
      <c r="A2499" s="67"/>
      <c r="B2499" s="71"/>
    </row>
    <row r="2500" spans="1:2" ht="18" customHeight="1">
      <c r="A2500" s="67"/>
      <c r="B2500" s="71"/>
    </row>
    <row r="2501" spans="1:2" ht="18" customHeight="1">
      <c r="A2501" s="67"/>
      <c r="B2501" s="71"/>
    </row>
    <row r="2502" spans="1:2" ht="18" customHeight="1">
      <c r="A2502" s="67"/>
      <c r="B2502" s="71"/>
    </row>
    <row r="2503" spans="1:2" ht="18" customHeight="1">
      <c r="A2503" s="67"/>
      <c r="B2503" s="71"/>
    </row>
    <row r="2504" spans="1:2" ht="18" customHeight="1">
      <c r="A2504" s="67"/>
      <c r="B2504" s="71"/>
    </row>
    <row r="2505" spans="1:2" ht="18" customHeight="1">
      <c r="A2505" s="67"/>
      <c r="B2505" s="71"/>
    </row>
    <row r="2506" spans="1:2" ht="18" customHeight="1">
      <c r="A2506" s="67"/>
      <c r="B2506" s="71"/>
    </row>
    <row r="2507" spans="1:2" ht="18" customHeight="1">
      <c r="A2507" s="67"/>
      <c r="B2507" s="71"/>
    </row>
    <row r="2508" spans="1:2" ht="18" customHeight="1">
      <c r="A2508" s="67"/>
      <c r="B2508" s="71"/>
    </row>
    <row r="2509" spans="1:2" ht="18" customHeight="1">
      <c r="A2509" s="67"/>
      <c r="B2509" s="71"/>
    </row>
    <row r="2510" spans="1:2" ht="18" customHeight="1">
      <c r="A2510" s="67"/>
      <c r="B2510" s="71"/>
    </row>
    <row r="2511" spans="1:2" ht="18" customHeight="1">
      <c r="A2511" s="67"/>
      <c r="B2511" s="71"/>
    </row>
    <row r="2512" spans="1:2" ht="18" customHeight="1">
      <c r="A2512" s="67"/>
      <c r="B2512" s="71"/>
    </row>
    <row r="2513" spans="1:2" ht="18" customHeight="1">
      <c r="A2513" s="67"/>
      <c r="B2513" s="71"/>
    </row>
    <row r="2514" spans="1:2" ht="18" customHeight="1">
      <c r="A2514" s="67"/>
      <c r="B2514" s="71"/>
    </row>
    <row r="2515" spans="1:2" ht="18" customHeight="1">
      <c r="A2515" s="67"/>
      <c r="B2515" s="71"/>
    </row>
    <row r="2516" spans="1:2" ht="18" customHeight="1">
      <c r="A2516" s="67"/>
      <c r="B2516" s="71"/>
    </row>
    <row r="2517" spans="1:2" ht="18" customHeight="1">
      <c r="A2517" s="67"/>
      <c r="B2517" s="71"/>
    </row>
    <row r="2518" spans="1:2" ht="18" customHeight="1">
      <c r="A2518" s="67"/>
      <c r="B2518" s="71"/>
    </row>
    <row r="2519" spans="1:2" ht="18" customHeight="1">
      <c r="A2519" s="67"/>
      <c r="B2519" s="71"/>
    </row>
    <row r="2520" spans="1:2" ht="18" customHeight="1">
      <c r="A2520" s="67"/>
      <c r="B2520" s="71"/>
    </row>
    <row r="2521" spans="1:2" ht="18" customHeight="1">
      <c r="A2521" s="67"/>
      <c r="B2521" s="71"/>
    </row>
    <row r="2522" spans="1:2" ht="18" customHeight="1">
      <c r="A2522" s="67"/>
      <c r="B2522" s="71"/>
    </row>
    <row r="2523" spans="1:2" ht="18" customHeight="1">
      <c r="A2523" s="67"/>
      <c r="B2523" s="71"/>
    </row>
    <row r="2524" spans="1:2" ht="18" customHeight="1">
      <c r="A2524" s="67"/>
      <c r="B2524" s="71"/>
    </row>
    <row r="2525" spans="1:2" ht="18" customHeight="1">
      <c r="A2525" s="67"/>
      <c r="B2525" s="71"/>
    </row>
    <row r="2526" spans="1:2" ht="18" customHeight="1">
      <c r="A2526" s="67"/>
      <c r="B2526" s="71"/>
    </row>
    <row r="2527" spans="1:2" ht="18" customHeight="1">
      <c r="A2527" s="67"/>
      <c r="B2527" s="71"/>
    </row>
    <row r="2528" spans="1:2" ht="18" customHeight="1">
      <c r="A2528" s="67"/>
      <c r="B2528" s="71"/>
    </row>
    <row r="2529" spans="1:2" ht="18" customHeight="1">
      <c r="A2529" s="67"/>
      <c r="B2529" s="71"/>
    </row>
    <row r="2530" spans="1:2" ht="18" customHeight="1">
      <c r="A2530" s="67"/>
      <c r="B2530" s="71"/>
    </row>
    <row r="2531" spans="1:2" ht="18" customHeight="1">
      <c r="A2531" s="67"/>
      <c r="B2531" s="71"/>
    </row>
    <row r="2532" spans="1:2" ht="18" customHeight="1">
      <c r="A2532" s="67"/>
      <c r="B2532" s="71"/>
    </row>
    <row r="2533" spans="1:2" ht="18" customHeight="1">
      <c r="A2533" s="67"/>
      <c r="B2533" s="71"/>
    </row>
    <row r="2534" spans="1:2" ht="18" customHeight="1">
      <c r="A2534" s="67"/>
      <c r="B2534" s="71"/>
    </row>
    <row r="2535" spans="1:2" ht="18" customHeight="1">
      <c r="A2535" s="67"/>
      <c r="B2535" s="71"/>
    </row>
    <row r="2536" spans="1:2" ht="18" customHeight="1">
      <c r="A2536" s="67"/>
      <c r="B2536" s="71"/>
    </row>
    <row r="2537" spans="1:2" ht="18" customHeight="1">
      <c r="A2537" s="67"/>
      <c r="B2537" s="71"/>
    </row>
    <row r="2538" spans="1:2" ht="18" customHeight="1">
      <c r="A2538" s="67"/>
      <c r="B2538" s="71"/>
    </row>
    <row r="2539" spans="1:2" ht="18" customHeight="1">
      <c r="A2539" s="67"/>
      <c r="B2539" s="71"/>
    </row>
    <row r="2540" spans="1:2" ht="18" customHeight="1">
      <c r="A2540" s="67"/>
      <c r="B2540" s="71"/>
    </row>
    <row r="2541" spans="1:2" ht="18" customHeight="1">
      <c r="A2541" s="67"/>
      <c r="B2541" s="71"/>
    </row>
    <row r="2542" spans="1:2" ht="18" customHeight="1">
      <c r="A2542" s="67"/>
      <c r="B2542" s="71"/>
    </row>
    <row r="2543" spans="1:2" ht="18" customHeight="1">
      <c r="A2543" s="67"/>
      <c r="B2543" s="71"/>
    </row>
    <row r="2544" spans="1:2" ht="18" customHeight="1">
      <c r="A2544" s="67"/>
      <c r="B2544" s="71"/>
    </row>
    <row r="2545" spans="1:2" ht="18" customHeight="1">
      <c r="A2545" s="67"/>
      <c r="B2545" s="71"/>
    </row>
    <row r="2546" spans="1:2" ht="18" customHeight="1">
      <c r="A2546" s="67"/>
      <c r="B2546" s="71"/>
    </row>
    <row r="2547" spans="1:2" ht="18" customHeight="1">
      <c r="A2547" s="67"/>
      <c r="B2547" s="71"/>
    </row>
    <row r="2548" spans="1:2" ht="18" customHeight="1">
      <c r="A2548" s="67"/>
      <c r="B2548" s="71"/>
    </row>
    <row r="2549" spans="1:2" ht="18" customHeight="1">
      <c r="A2549" s="67"/>
      <c r="B2549" s="71"/>
    </row>
    <row r="2550" spans="1:2" ht="18" customHeight="1">
      <c r="A2550" s="67"/>
      <c r="B2550" s="71"/>
    </row>
    <row r="2551" spans="1:2" ht="18" customHeight="1">
      <c r="A2551" s="67"/>
      <c r="B2551" s="71"/>
    </row>
    <row r="2552" spans="1:2" ht="18" customHeight="1">
      <c r="A2552" s="67"/>
      <c r="B2552" s="71"/>
    </row>
    <row r="2553" spans="1:2" ht="18" customHeight="1">
      <c r="A2553" s="67"/>
      <c r="B2553" s="71"/>
    </row>
    <row r="2554" spans="1:2" ht="18" customHeight="1">
      <c r="A2554" s="67"/>
      <c r="B2554" s="71"/>
    </row>
    <row r="2555" spans="1:2" ht="18" customHeight="1">
      <c r="A2555" s="67"/>
      <c r="B2555" s="71"/>
    </row>
    <row r="2556" spans="1:2" ht="18" customHeight="1">
      <c r="A2556" s="67"/>
      <c r="B2556" s="71"/>
    </row>
    <row r="2557" spans="1:2" ht="18" customHeight="1">
      <c r="A2557" s="67"/>
      <c r="B2557" s="71"/>
    </row>
    <row r="2558" spans="1:2" ht="18" customHeight="1">
      <c r="A2558" s="67"/>
      <c r="B2558" s="71"/>
    </row>
    <row r="2559" spans="1:2" ht="18" customHeight="1">
      <c r="A2559" s="67"/>
      <c r="B2559" s="71"/>
    </row>
    <row r="2560" spans="1:2" ht="18" customHeight="1">
      <c r="A2560" s="67"/>
      <c r="B2560" s="71"/>
    </row>
    <row r="2561" spans="1:2" ht="18" customHeight="1">
      <c r="A2561" s="67"/>
      <c r="B2561" s="71"/>
    </row>
    <row r="2562" spans="1:2" ht="18" customHeight="1">
      <c r="A2562" s="67"/>
      <c r="B2562" s="71"/>
    </row>
    <row r="2563" spans="1:2" ht="18" customHeight="1">
      <c r="A2563" s="67"/>
      <c r="B2563" s="71"/>
    </row>
    <row r="2564" spans="1:2" ht="18" customHeight="1">
      <c r="A2564" s="67"/>
      <c r="B2564" s="71"/>
    </row>
    <row r="2565" spans="1:2" ht="18" customHeight="1">
      <c r="A2565" s="67"/>
      <c r="B2565" s="71"/>
    </row>
    <row r="2566" spans="1:2" ht="18" customHeight="1">
      <c r="A2566" s="67"/>
      <c r="B2566" s="71"/>
    </row>
    <row r="2567" spans="1:2" ht="18" customHeight="1">
      <c r="A2567" s="67"/>
      <c r="B2567" s="71"/>
    </row>
    <row r="2568" spans="1:2" ht="18" customHeight="1">
      <c r="A2568" s="67"/>
      <c r="B2568" s="71"/>
    </row>
    <row r="2569" spans="1:2" ht="18" customHeight="1">
      <c r="A2569" s="67"/>
      <c r="B2569" s="71"/>
    </row>
    <row r="2570" spans="1:2" ht="18" customHeight="1">
      <c r="A2570" s="67"/>
      <c r="B2570" s="71"/>
    </row>
    <row r="2571" spans="1:2" ht="18" customHeight="1">
      <c r="A2571" s="67"/>
      <c r="B2571" s="71"/>
    </row>
    <row r="2572" spans="1:2" ht="18" customHeight="1">
      <c r="A2572" s="67"/>
      <c r="B2572" s="71"/>
    </row>
    <row r="2573" spans="1:2" ht="18" customHeight="1">
      <c r="A2573" s="67"/>
      <c r="B2573" s="71"/>
    </row>
    <row r="2574" spans="1:2" ht="18" customHeight="1">
      <c r="A2574" s="67"/>
      <c r="B2574" s="71"/>
    </row>
    <row r="2575" spans="1:2" ht="18" customHeight="1">
      <c r="A2575" s="67"/>
      <c r="B2575" s="71"/>
    </row>
    <row r="2576" spans="1:2" ht="18" customHeight="1">
      <c r="A2576" s="67"/>
      <c r="B2576" s="71"/>
    </row>
    <row r="2577" spans="1:2" ht="18" customHeight="1">
      <c r="A2577" s="67"/>
      <c r="B2577" s="71"/>
    </row>
    <row r="2578" spans="1:2" ht="18" customHeight="1">
      <c r="A2578" s="67"/>
      <c r="B2578" s="71"/>
    </row>
    <row r="2579" spans="1:2" ht="18" customHeight="1">
      <c r="A2579" s="67"/>
      <c r="B2579" s="71"/>
    </row>
    <row r="2580" spans="1:2" ht="18" customHeight="1">
      <c r="A2580" s="67"/>
      <c r="B2580" s="71"/>
    </row>
    <row r="2581" spans="1:2" ht="18" customHeight="1">
      <c r="A2581" s="67"/>
      <c r="B2581" s="71"/>
    </row>
    <row r="2582" spans="1:2" ht="18" customHeight="1">
      <c r="A2582" s="67"/>
      <c r="B2582" s="71"/>
    </row>
    <row r="2583" spans="1:2" ht="18" customHeight="1">
      <c r="A2583" s="67"/>
      <c r="B2583" s="71"/>
    </row>
    <row r="2584" spans="1:2" ht="18" customHeight="1">
      <c r="A2584" s="67"/>
      <c r="B2584" s="71"/>
    </row>
    <row r="2585" spans="1:2" ht="18" customHeight="1">
      <c r="A2585" s="67"/>
      <c r="B2585" s="71"/>
    </row>
    <row r="2586" spans="1:2" ht="18" customHeight="1">
      <c r="A2586" s="67"/>
      <c r="B2586" s="71"/>
    </row>
    <row r="2587" spans="1:2" ht="18" customHeight="1">
      <c r="A2587" s="67"/>
      <c r="B2587" s="71"/>
    </row>
    <row r="2588" spans="1:2" ht="18" customHeight="1">
      <c r="A2588" s="67"/>
      <c r="B2588" s="71"/>
    </row>
    <row r="2589" spans="1:2" ht="18" customHeight="1">
      <c r="A2589" s="67"/>
      <c r="B2589" s="71"/>
    </row>
    <row r="2590" spans="1:2" ht="18" customHeight="1">
      <c r="A2590" s="67"/>
      <c r="B2590" s="71"/>
    </row>
    <row r="2591" spans="1:2" ht="18" customHeight="1">
      <c r="A2591" s="67"/>
      <c r="B2591" s="71"/>
    </row>
    <row r="2592" spans="1:2" ht="18" customHeight="1">
      <c r="A2592" s="67"/>
      <c r="B2592" s="71"/>
    </row>
    <row r="2593" spans="1:2" ht="18" customHeight="1">
      <c r="A2593" s="67"/>
      <c r="B2593" s="71"/>
    </row>
    <row r="2594" spans="1:2" ht="18" customHeight="1">
      <c r="A2594" s="67"/>
      <c r="B2594" s="71"/>
    </row>
    <row r="2595" spans="1:2" ht="18" customHeight="1">
      <c r="A2595" s="67"/>
      <c r="B2595" s="71"/>
    </row>
    <row r="2596" spans="1:2" ht="18" customHeight="1">
      <c r="A2596" s="67"/>
      <c r="B2596" s="71"/>
    </row>
    <row r="2597" spans="1:2" ht="18" customHeight="1">
      <c r="A2597" s="67"/>
      <c r="B2597" s="71"/>
    </row>
    <row r="2598" spans="1:2" ht="18" customHeight="1">
      <c r="A2598" s="67"/>
      <c r="B2598" s="71"/>
    </row>
    <row r="2599" spans="1:2" ht="18" customHeight="1">
      <c r="A2599" s="67"/>
      <c r="B2599" s="71"/>
    </row>
    <row r="2600" spans="1:2" ht="18" customHeight="1">
      <c r="A2600" s="67"/>
      <c r="B2600" s="71"/>
    </row>
    <row r="2601" spans="1:2" ht="18" customHeight="1">
      <c r="A2601" s="67"/>
      <c r="B2601" s="71"/>
    </row>
    <row r="2602" spans="1:2" ht="18" customHeight="1">
      <c r="A2602" s="67"/>
      <c r="B2602" s="71"/>
    </row>
    <row r="2603" spans="1:2" ht="18" customHeight="1">
      <c r="A2603" s="67"/>
      <c r="B2603" s="71"/>
    </row>
    <row r="2604" spans="1:2" ht="18" customHeight="1">
      <c r="A2604" s="67"/>
      <c r="B2604" s="71"/>
    </row>
    <row r="2605" spans="1:2" ht="18" customHeight="1">
      <c r="A2605" s="67"/>
      <c r="B2605" s="71"/>
    </row>
    <row r="2606" spans="1:2" ht="18" customHeight="1">
      <c r="A2606" s="67"/>
      <c r="B2606" s="71"/>
    </row>
    <row r="2607" spans="1:2" ht="18" customHeight="1">
      <c r="A2607" s="67"/>
      <c r="B2607" s="71"/>
    </row>
    <row r="2608" spans="1:2" ht="18" customHeight="1">
      <c r="A2608" s="67"/>
      <c r="B2608" s="71"/>
    </row>
    <row r="2609" spans="1:2" ht="18" customHeight="1">
      <c r="A2609" s="67"/>
      <c r="B2609" s="71"/>
    </row>
    <row r="2610" spans="1:2" ht="18" customHeight="1">
      <c r="A2610" s="67"/>
      <c r="B2610" s="71"/>
    </row>
    <row r="2611" spans="1:2" ht="18" customHeight="1">
      <c r="A2611" s="67"/>
      <c r="B2611" s="71"/>
    </row>
    <row r="2612" spans="1:2" ht="18" customHeight="1">
      <c r="A2612" s="67"/>
      <c r="B2612" s="71"/>
    </row>
    <row r="2613" spans="1:2" ht="18" customHeight="1">
      <c r="A2613" s="67"/>
      <c r="B2613" s="71"/>
    </row>
    <row r="2614" spans="1:2" ht="18" customHeight="1">
      <c r="A2614" s="67"/>
      <c r="B2614" s="71"/>
    </row>
    <row r="2615" spans="1:2" ht="18" customHeight="1">
      <c r="A2615" s="67"/>
      <c r="B2615" s="71"/>
    </row>
    <row r="2616" spans="1:2" ht="18" customHeight="1">
      <c r="A2616" s="67"/>
      <c r="B2616" s="71"/>
    </row>
    <row r="2617" spans="1:2" ht="18" customHeight="1">
      <c r="A2617" s="67"/>
      <c r="B2617" s="71"/>
    </row>
    <row r="2618" spans="1:2" ht="18" customHeight="1">
      <c r="A2618" s="67"/>
      <c r="B2618" s="71"/>
    </row>
    <row r="2619" spans="1:2" ht="18" customHeight="1">
      <c r="A2619" s="67"/>
      <c r="B2619" s="71"/>
    </row>
    <row r="2620" spans="1:2" ht="18" customHeight="1">
      <c r="A2620" s="67"/>
      <c r="B2620" s="71"/>
    </row>
    <row r="2621" spans="1:2" ht="18" customHeight="1">
      <c r="A2621" s="67"/>
      <c r="B2621" s="71"/>
    </row>
    <row r="2622" spans="1:2" ht="18" customHeight="1">
      <c r="A2622" s="67"/>
      <c r="B2622" s="71"/>
    </row>
    <row r="2623" spans="1:2" ht="18" customHeight="1">
      <c r="A2623" s="67"/>
      <c r="B2623" s="71"/>
    </row>
    <row r="2624" spans="1:2" ht="18" customHeight="1">
      <c r="A2624" s="67"/>
      <c r="B2624" s="71"/>
    </row>
    <row r="2625" spans="1:2" ht="18" customHeight="1">
      <c r="A2625" s="67"/>
      <c r="B2625" s="71"/>
    </row>
    <row r="2626" spans="1:2" ht="18" customHeight="1">
      <c r="A2626" s="67"/>
      <c r="B2626" s="71"/>
    </row>
    <row r="2627" spans="1:2" ht="18" customHeight="1">
      <c r="A2627" s="67"/>
      <c r="B2627" s="71"/>
    </row>
    <row r="2628" spans="1:2" ht="18" customHeight="1">
      <c r="A2628" s="67"/>
      <c r="B2628" s="71"/>
    </row>
    <row r="2629" spans="1:2" ht="18" customHeight="1">
      <c r="A2629" s="67"/>
      <c r="B2629" s="71"/>
    </row>
    <row r="2630" spans="1:2" ht="18" customHeight="1">
      <c r="A2630" s="67"/>
      <c r="B2630" s="71"/>
    </row>
    <row r="2631" spans="1:2" ht="18" customHeight="1">
      <c r="A2631" s="67"/>
      <c r="B2631" s="71"/>
    </row>
    <row r="2632" spans="1:2" ht="18" customHeight="1">
      <c r="A2632" s="67"/>
      <c r="B2632" s="71"/>
    </row>
    <row r="2633" spans="1:2" ht="18" customHeight="1">
      <c r="A2633" s="67"/>
      <c r="B2633" s="71"/>
    </row>
    <row r="2634" spans="1:2" ht="18" customHeight="1">
      <c r="A2634" s="67"/>
      <c r="B2634" s="71"/>
    </row>
    <row r="2635" spans="1:2" ht="18" customHeight="1">
      <c r="A2635" s="67"/>
      <c r="B2635" s="71"/>
    </row>
    <row r="2636" spans="1:2" ht="18" customHeight="1">
      <c r="A2636" s="67"/>
      <c r="B2636" s="71"/>
    </row>
    <row r="2637" spans="1:2" ht="18" customHeight="1">
      <c r="A2637" s="67"/>
      <c r="B2637" s="71"/>
    </row>
    <row r="2638" spans="1:2" ht="18" customHeight="1">
      <c r="A2638" s="67"/>
      <c r="B2638" s="71"/>
    </row>
    <row r="2639" spans="1:2" ht="18" customHeight="1">
      <c r="A2639" s="67"/>
      <c r="B2639" s="71"/>
    </row>
    <row r="2640" spans="1:2" ht="18" customHeight="1">
      <c r="A2640" s="67"/>
      <c r="B2640" s="71"/>
    </row>
    <row r="2641" spans="1:2" ht="18" customHeight="1">
      <c r="A2641" s="67"/>
      <c r="B2641" s="71"/>
    </row>
    <row r="2642" spans="1:2" ht="18" customHeight="1">
      <c r="A2642" s="67"/>
      <c r="B2642" s="71"/>
    </row>
    <row r="2643" spans="1:2" ht="18" customHeight="1">
      <c r="A2643" s="67"/>
      <c r="B2643" s="71"/>
    </row>
    <row r="2644" spans="1:2" ht="18" customHeight="1">
      <c r="A2644" s="67"/>
      <c r="B2644" s="71"/>
    </row>
    <row r="2645" spans="1:2" ht="18" customHeight="1">
      <c r="A2645" s="67"/>
      <c r="B2645" s="71"/>
    </row>
    <row r="2646" spans="1:2" ht="18" customHeight="1">
      <c r="A2646" s="67"/>
      <c r="B2646" s="71"/>
    </row>
    <row r="2647" spans="1:2" ht="18" customHeight="1">
      <c r="A2647" s="67"/>
      <c r="B2647" s="71"/>
    </row>
    <row r="2648" spans="1:2" ht="18" customHeight="1">
      <c r="A2648" s="67"/>
      <c r="B2648" s="71"/>
    </row>
    <row r="2649" spans="1:2" ht="18" customHeight="1">
      <c r="A2649" s="67"/>
      <c r="B2649" s="71"/>
    </row>
    <row r="2650" spans="1:2" ht="18" customHeight="1">
      <c r="A2650" s="67"/>
      <c r="B2650" s="71"/>
    </row>
    <row r="2651" spans="1:2" ht="18" customHeight="1">
      <c r="A2651" s="67"/>
      <c r="B2651" s="71"/>
    </row>
    <row r="2652" spans="1:2" ht="18" customHeight="1">
      <c r="A2652" s="67"/>
      <c r="B2652" s="71"/>
    </row>
    <row r="2653" spans="1:2" ht="18" customHeight="1">
      <c r="A2653" s="67"/>
      <c r="B2653" s="71"/>
    </row>
    <row r="2654" spans="1:2" ht="18" customHeight="1">
      <c r="A2654" s="67"/>
      <c r="B2654" s="71"/>
    </row>
    <row r="2655" spans="1:2" ht="18" customHeight="1">
      <c r="A2655" s="67"/>
      <c r="B2655" s="71"/>
    </row>
    <row r="2656" spans="1:2" ht="18" customHeight="1">
      <c r="A2656" s="67"/>
      <c r="B2656" s="71"/>
    </row>
    <row r="2657" spans="1:2" ht="18" customHeight="1">
      <c r="A2657" s="67"/>
      <c r="B2657" s="71"/>
    </row>
    <row r="2658" spans="1:2" ht="18" customHeight="1">
      <c r="A2658" s="67"/>
      <c r="B2658" s="71"/>
    </row>
    <row r="2659" spans="1:2" ht="18" customHeight="1">
      <c r="A2659" s="67"/>
      <c r="B2659" s="71"/>
    </row>
    <row r="2660" spans="1:2" ht="18" customHeight="1">
      <c r="A2660" s="67"/>
      <c r="B2660" s="71"/>
    </row>
    <row r="2661" spans="1:2" ht="18" customHeight="1">
      <c r="A2661" s="67"/>
      <c r="B2661" s="71"/>
    </row>
    <row r="2662" spans="1:2" ht="18" customHeight="1">
      <c r="A2662" s="67"/>
      <c r="B2662" s="71"/>
    </row>
    <row r="2663" spans="1:2" ht="18" customHeight="1">
      <c r="A2663" s="67"/>
      <c r="B2663" s="71"/>
    </row>
    <row r="2664" spans="1:2" ht="18" customHeight="1">
      <c r="A2664" s="67"/>
      <c r="B2664" s="71"/>
    </row>
    <row r="2665" spans="1:2" ht="18" customHeight="1">
      <c r="A2665" s="67"/>
      <c r="B2665" s="71"/>
    </row>
    <row r="2666" spans="1:2" ht="18" customHeight="1">
      <c r="A2666" s="67"/>
      <c r="B2666" s="71"/>
    </row>
    <row r="2667" spans="1:2" ht="18" customHeight="1">
      <c r="A2667" s="67"/>
      <c r="B2667" s="71"/>
    </row>
    <row r="2668" spans="1:2" ht="18" customHeight="1">
      <c r="A2668" s="67"/>
      <c r="B2668" s="71"/>
    </row>
    <row r="2669" spans="1:2" ht="18" customHeight="1">
      <c r="A2669" s="67"/>
      <c r="B2669" s="71"/>
    </row>
    <row r="2670" spans="1:2" ht="18" customHeight="1">
      <c r="A2670" s="67"/>
      <c r="B2670" s="71"/>
    </row>
    <row r="2671" spans="1:2" ht="18" customHeight="1">
      <c r="A2671" s="67"/>
      <c r="B2671" s="71"/>
    </row>
    <row r="2672" spans="1:2" ht="18" customHeight="1">
      <c r="A2672" s="67"/>
      <c r="B2672" s="71"/>
    </row>
    <row r="2673" spans="1:2" ht="18" customHeight="1">
      <c r="A2673" s="67"/>
      <c r="B2673" s="71"/>
    </row>
    <row r="2674" spans="1:2" ht="18" customHeight="1">
      <c r="A2674" s="67"/>
      <c r="B2674" s="71"/>
    </row>
    <row r="2675" spans="1:2" ht="18" customHeight="1">
      <c r="A2675" s="67"/>
      <c r="B2675" s="71"/>
    </row>
    <row r="2676" spans="1:2" ht="18" customHeight="1">
      <c r="A2676" s="67"/>
      <c r="B2676" s="71"/>
    </row>
    <row r="2677" spans="1:2" ht="18" customHeight="1">
      <c r="A2677" s="67"/>
      <c r="B2677" s="71"/>
    </row>
    <row r="2678" spans="1:2" ht="18" customHeight="1">
      <c r="A2678" s="67"/>
      <c r="B2678" s="71"/>
    </row>
    <row r="2679" spans="1:2" ht="18" customHeight="1">
      <c r="A2679" s="67"/>
      <c r="B2679" s="71"/>
    </row>
    <row r="2680" spans="1:2" ht="18" customHeight="1">
      <c r="A2680" s="67"/>
      <c r="B2680" s="71"/>
    </row>
    <row r="2681" spans="1:2" ht="18" customHeight="1">
      <c r="A2681" s="67"/>
      <c r="B2681" s="71"/>
    </row>
    <row r="2682" spans="1:2" ht="18" customHeight="1">
      <c r="A2682" s="67"/>
      <c r="B2682" s="71"/>
    </row>
    <row r="2683" spans="1:2" ht="18" customHeight="1">
      <c r="A2683" s="67"/>
      <c r="B2683" s="71"/>
    </row>
    <row r="2684" spans="1:2" ht="18" customHeight="1">
      <c r="A2684" s="67"/>
      <c r="B2684" s="71"/>
    </row>
    <row r="2685" spans="1:2" ht="18" customHeight="1">
      <c r="A2685" s="67"/>
      <c r="B2685" s="71"/>
    </row>
    <row r="2686" spans="1:2" ht="18" customHeight="1">
      <c r="A2686" s="67"/>
      <c r="B2686" s="71"/>
    </row>
    <row r="2687" spans="1:2" ht="18" customHeight="1">
      <c r="A2687" s="67"/>
      <c r="B2687" s="71"/>
    </row>
    <row r="2688" spans="1:2" ht="18" customHeight="1">
      <c r="A2688" s="67"/>
      <c r="B2688" s="71"/>
    </row>
    <row r="2689" spans="1:2" ht="18" customHeight="1">
      <c r="A2689" s="67"/>
      <c r="B2689" s="71"/>
    </row>
    <row r="2690" spans="1:2" ht="18" customHeight="1">
      <c r="A2690" s="67"/>
      <c r="B2690" s="71"/>
    </row>
    <row r="2691" spans="1:2" ht="18" customHeight="1">
      <c r="A2691" s="67"/>
      <c r="B2691" s="71"/>
    </row>
    <row r="2692" spans="1:2" ht="18" customHeight="1">
      <c r="A2692" s="67"/>
      <c r="B2692" s="71"/>
    </row>
    <row r="2693" spans="1:2" ht="18" customHeight="1">
      <c r="A2693" s="67"/>
      <c r="B2693" s="71"/>
    </row>
    <row r="2694" spans="1:2" ht="18" customHeight="1">
      <c r="A2694" s="67"/>
      <c r="B2694" s="71"/>
    </row>
    <row r="2695" spans="1:2" ht="18" customHeight="1">
      <c r="A2695" s="67"/>
      <c r="B2695" s="71"/>
    </row>
    <row r="2696" spans="1:2" ht="18" customHeight="1">
      <c r="A2696" s="67"/>
      <c r="B2696" s="71"/>
    </row>
    <row r="2697" spans="1:2" ht="18" customHeight="1">
      <c r="A2697" s="67"/>
      <c r="B2697" s="71"/>
    </row>
    <row r="2698" spans="1:2" ht="18" customHeight="1">
      <c r="A2698" s="67"/>
      <c r="B2698" s="71"/>
    </row>
    <row r="2699" spans="1:2" ht="18" customHeight="1">
      <c r="A2699" s="67"/>
      <c r="B2699" s="71"/>
    </row>
    <row r="2700" spans="1:2" ht="18" customHeight="1">
      <c r="A2700" s="67"/>
      <c r="B2700" s="71"/>
    </row>
    <row r="2701" spans="1:2" ht="18" customHeight="1">
      <c r="A2701" s="67"/>
      <c r="B2701" s="71"/>
    </row>
    <row r="2702" spans="1:2" ht="18" customHeight="1">
      <c r="A2702" s="67"/>
      <c r="B2702" s="71"/>
    </row>
    <row r="2703" spans="1:2" ht="18" customHeight="1">
      <c r="A2703" s="67"/>
      <c r="B2703" s="71"/>
    </row>
    <row r="2704" spans="1:2" ht="18" customHeight="1">
      <c r="A2704" s="67"/>
      <c r="B2704" s="71"/>
    </row>
    <row r="2705" spans="1:2" ht="18" customHeight="1">
      <c r="A2705" s="67"/>
      <c r="B2705" s="71"/>
    </row>
    <row r="2706" spans="1:2" ht="18" customHeight="1">
      <c r="A2706" s="67"/>
      <c r="B2706" s="71"/>
    </row>
    <row r="2707" spans="1:2" ht="18" customHeight="1">
      <c r="A2707" s="67"/>
      <c r="B2707" s="71"/>
    </row>
    <row r="2708" spans="1:2" ht="18" customHeight="1">
      <c r="A2708" s="67"/>
      <c r="B2708" s="71"/>
    </row>
    <row r="2709" spans="1:2" ht="18" customHeight="1">
      <c r="A2709" s="67"/>
      <c r="B2709" s="71"/>
    </row>
    <row r="2710" spans="1:2" ht="18" customHeight="1">
      <c r="A2710" s="67"/>
      <c r="B2710" s="71"/>
    </row>
    <row r="2711" spans="1:2" ht="18" customHeight="1">
      <c r="A2711" s="67"/>
      <c r="B2711" s="71"/>
    </row>
    <row r="2712" spans="1:2" ht="18" customHeight="1">
      <c r="A2712" s="67"/>
      <c r="B2712" s="71"/>
    </row>
    <row r="2713" spans="1:2" ht="18" customHeight="1">
      <c r="A2713" s="67"/>
      <c r="B2713" s="71"/>
    </row>
    <row r="2714" spans="1:2" ht="18" customHeight="1">
      <c r="A2714" s="67"/>
      <c r="B2714" s="71"/>
    </row>
    <row r="2715" spans="1:2" ht="18" customHeight="1">
      <c r="A2715" s="67"/>
      <c r="B2715" s="71"/>
    </row>
    <row r="2716" spans="1:2" ht="18" customHeight="1">
      <c r="A2716" s="67"/>
      <c r="B2716" s="71"/>
    </row>
    <row r="2717" spans="1:2" ht="18" customHeight="1">
      <c r="A2717" s="67"/>
      <c r="B2717" s="71"/>
    </row>
    <row r="2718" spans="1:2" ht="18" customHeight="1">
      <c r="A2718" s="67"/>
      <c r="B2718" s="71"/>
    </row>
    <row r="2719" spans="1:2" ht="18" customHeight="1">
      <c r="A2719" s="67"/>
      <c r="B2719" s="71"/>
    </row>
    <row r="2720" spans="1:2" ht="18" customHeight="1">
      <c r="A2720" s="67"/>
      <c r="B2720" s="71"/>
    </row>
    <row r="2721" spans="1:2" ht="18" customHeight="1">
      <c r="A2721" s="67"/>
      <c r="B2721" s="71"/>
    </row>
    <row r="2722" spans="1:2" ht="18" customHeight="1">
      <c r="A2722" s="67"/>
      <c r="B2722" s="71"/>
    </row>
    <row r="2723" spans="1:2" ht="18" customHeight="1">
      <c r="A2723" s="67"/>
      <c r="B2723" s="71"/>
    </row>
    <row r="2724" spans="1:2" ht="18" customHeight="1">
      <c r="A2724" s="67"/>
      <c r="B2724" s="71"/>
    </row>
    <row r="2725" spans="1:2" ht="18" customHeight="1">
      <c r="A2725" s="67"/>
      <c r="B2725" s="71"/>
    </row>
    <row r="2726" spans="1:2" ht="18" customHeight="1">
      <c r="A2726" s="67"/>
      <c r="B2726" s="71"/>
    </row>
    <row r="2727" spans="1:2" ht="18" customHeight="1">
      <c r="A2727" s="67"/>
      <c r="B2727" s="71"/>
    </row>
    <row r="2728" spans="1:2" ht="18" customHeight="1">
      <c r="A2728" s="67"/>
      <c r="B2728" s="71"/>
    </row>
    <row r="2729" spans="1:2" ht="18" customHeight="1">
      <c r="A2729" s="67"/>
      <c r="B2729" s="71"/>
    </row>
    <row r="2730" spans="1:2" ht="18" customHeight="1">
      <c r="A2730" s="67"/>
      <c r="B2730" s="71"/>
    </row>
    <row r="2731" spans="1:2" ht="18" customHeight="1">
      <c r="A2731" s="67"/>
      <c r="B2731" s="71"/>
    </row>
    <row r="2732" spans="1:2" ht="18" customHeight="1">
      <c r="A2732" s="67"/>
      <c r="B2732" s="71"/>
    </row>
    <row r="2733" spans="1:2" ht="18" customHeight="1">
      <c r="A2733" s="67"/>
      <c r="B2733" s="71"/>
    </row>
    <row r="2734" spans="1:2" ht="18" customHeight="1">
      <c r="A2734" s="67"/>
      <c r="B2734" s="71"/>
    </row>
    <row r="2735" spans="1:2" ht="18" customHeight="1">
      <c r="A2735" s="67"/>
      <c r="B2735" s="71"/>
    </row>
    <row r="2736" spans="1:2" ht="18" customHeight="1">
      <c r="A2736" s="67"/>
      <c r="B2736" s="71"/>
    </row>
    <row r="2737" spans="1:2" ht="18" customHeight="1">
      <c r="A2737" s="67"/>
      <c r="B2737" s="71"/>
    </row>
    <row r="2738" spans="1:2" ht="18" customHeight="1">
      <c r="A2738" s="67"/>
      <c r="B2738" s="71"/>
    </row>
    <row r="2739" spans="1:2" ht="18" customHeight="1">
      <c r="A2739" s="67"/>
      <c r="B2739" s="71"/>
    </row>
    <row r="2740" spans="1:2" ht="18" customHeight="1">
      <c r="A2740" s="67"/>
      <c r="B2740" s="71"/>
    </row>
    <row r="2741" spans="1:2" ht="18" customHeight="1">
      <c r="A2741" s="67"/>
      <c r="B2741" s="71"/>
    </row>
    <row r="2742" spans="1:2" ht="18" customHeight="1">
      <c r="A2742" s="67"/>
      <c r="B2742" s="71"/>
    </row>
    <row r="2743" spans="1:2" ht="18" customHeight="1">
      <c r="A2743" s="67"/>
      <c r="B2743" s="71"/>
    </row>
    <row r="2744" spans="1:2" ht="18" customHeight="1">
      <c r="A2744" s="67"/>
      <c r="B2744" s="71"/>
    </row>
    <row r="2745" spans="1:2" ht="18" customHeight="1">
      <c r="A2745" s="67"/>
      <c r="B2745" s="71"/>
    </row>
    <row r="2746" spans="1:2" ht="18" customHeight="1">
      <c r="A2746" s="67"/>
      <c r="B2746" s="71"/>
    </row>
    <row r="2747" spans="1:2" ht="18" customHeight="1">
      <c r="A2747" s="67"/>
      <c r="B2747" s="71"/>
    </row>
    <row r="2748" spans="1:2" ht="18" customHeight="1">
      <c r="A2748" s="67"/>
      <c r="B2748" s="71"/>
    </row>
    <row r="2749" spans="1:2" ht="18" customHeight="1">
      <c r="A2749" s="67"/>
      <c r="B2749" s="71"/>
    </row>
    <row r="2750" spans="1:2" ht="18" customHeight="1">
      <c r="A2750" s="67"/>
      <c r="B2750" s="71"/>
    </row>
    <row r="2751" spans="1:2" ht="18" customHeight="1">
      <c r="A2751" s="67"/>
      <c r="B2751" s="71"/>
    </row>
    <row r="2752" spans="1:2" ht="18" customHeight="1">
      <c r="A2752" s="67"/>
      <c r="B2752" s="71"/>
    </row>
    <row r="2753" spans="1:2" ht="18" customHeight="1">
      <c r="A2753" s="67"/>
      <c r="B2753" s="71"/>
    </row>
    <row r="2754" spans="1:2" ht="18" customHeight="1">
      <c r="A2754" s="67"/>
      <c r="B2754" s="71"/>
    </row>
    <row r="2755" spans="1:2" ht="18" customHeight="1">
      <c r="A2755" s="67"/>
      <c r="B2755" s="71"/>
    </row>
    <row r="2756" spans="1:2" ht="18" customHeight="1">
      <c r="A2756" s="67"/>
      <c r="B2756" s="71"/>
    </row>
    <row r="2757" spans="1:2" ht="18" customHeight="1">
      <c r="A2757" s="67"/>
      <c r="B2757" s="71"/>
    </row>
    <row r="2758" spans="1:2" ht="18" customHeight="1">
      <c r="A2758" s="67"/>
      <c r="B2758" s="71"/>
    </row>
    <row r="2759" spans="1:2" ht="18" customHeight="1">
      <c r="A2759" s="67"/>
      <c r="B2759" s="71"/>
    </row>
    <row r="2760" spans="1:2" ht="18" customHeight="1">
      <c r="A2760" s="67"/>
      <c r="B2760" s="71"/>
    </row>
    <row r="2761" spans="1:2" ht="18" customHeight="1">
      <c r="A2761" s="67"/>
      <c r="B2761" s="71"/>
    </row>
    <row r="2762" spans="1:2" ht="18" customHeight="1">
      <c r="A2762" s="67"/>
      <c r="B2762" s="71"/>
    </row>
    <row r="2763" spans="1:2" ht="18" customHeight="1">
      <c r="A2763" s="67"/>
      <c r="B2763" s="71"/>
    </row>
    <row r="2764" spans="1:2" ht="18" customHeight="1">
      <c r="A2764" s="67"/>
      <c r="B2764" s="71"/>
    </row>
    <row r="2765" spans="1:2" ht="18" customHeight="1">
      <c r="A2765" s="67"/>
      <c r="B2765" s="71"/>
    </row>
    <row r="2766" spans="1:2" ht="18" customHeight="1">
      <c r="A2766" s="67"/>
      <c r="B2766" s="71"/>
    </row>
    <row r="2767" spans="1:2" ht="18" customHeight="1">
      <c r="A2767" s="67"/>
      <c r="B2767" s="71"/>
    </row>
    <row r="2768" spans="1:2" ht="18" customHeight="1">
      <c r="A2768" s="67"/>
      <c r="B2768" s="71"/>
    </row>
    <row r="2769" spans="1:2" ht="18" customHeight="1">
      <c r="A2769" s="67"/>
      <c r="B2769" s="71"/>
    </row>
    <row r="2770" spans="1:2" ht="18" customHeight="1">
      <c r="A2770" s="67"/>
      <c r="B2770" s="71"/>
    </row>
    <row r="2771" spans="1:2" ht="18" customHeight="1">
      <c r="A2771" s="67"/>
      <c r="B2771" s="71"/>
    </row>
    <row r="2772" spans="1:2" ht="18" customHeight="1">
      <c r="A2772" s="67"/>
      <c r="B2772" s="71"/>
    </row>
    <row r="2773" spans="1:2" ht="18" customHeight="1">
      <c r="A2773" s="67"/>
      <c r="B2773" s="71"/>
    </row>
    <row r="2774" spans="1:2" ht="18" customHeight="1">
      <c r="A2774" s="67"/>
      <c r="B2774" s="71"/>
    </row>
    <row r="2775" spans="1:2" ht="18" customHeight="1">
      <c r="A2775" s="67"/>
      <c r="B2775" s="71"/>
    </row>
    <row r="2776" spans="1:2" ht="18" customHeight="1">
      <c r="A2776" s="67"/>
      <c r="B2776" s="71"/>
    </row>
    <row r="2777" spans="1:2" ht="18" customHeight="1">
      <c r="A2777" s="67"/>
      <c r="B2777" s="71"/>
    </row>
    <row r="2778" spans="1:2" ht="18" customHeight="1">
      <c r="A2778" s="67"/>
      <c r="B2778" s="71"/>
    </row>
    <row r="2779" spans="1:2" ht="18" customHeight="1">
      <c r="A2779" s="67"/>
      <c r="B2779" s="71"/>
    </row>
    <row r="2780" spans="1:2" ht="18" customHeight="1">
      <c r="A2780" s="67"/>
      <c r="B2780" s="71"/>
    </row>
    <row r="2781" spans="1:2" ht="18" customHeight="1">
      <c r="A2781" s="67"/>
      <c r="B2781" s="71"/>
    </row>
    <row r="2782" spans="1:2" ht="18" customHeight="1">
      <c r="A2782" s="67"/>
      <c r="B2782" s="71"/>
    </row>
    <row r="2783" spans="1:2" ht="18" customHeight="1">
      <c r="A2783" s="67"/>
      <c r="B2783" s="71"/>
    </row>
    <row r="2784" spans="1:2" ht="18" customHeight="1">
      <c r="A2784" s="67"/>
      <c r="B2784" s="71"/>
    </row>
    <row r="2785" spans="1:2" ht="18" customHeight="1">
      <c r="A2785" s="67"/>
      <c r="B2785" s="71"/>
    </row>
    <row r="2786" spans="1:2" ht="18" customHeight="1">
      <c r="A2786" s="67"/>
      <c r="B2786" s="71"/>
    </row>
    <row r="2787" spans="1:2" ht="18" customHeight="1">
      <c r="A2787" s="67"/>
      <c r="B2787" s="71"/>
    </row>
    <row r="2788" spans="1:2" ht="18" customHeight="1">
      <c r="A2788" s="67"/>
      <c r="B2788" s="71"/>
    </row>
    <row r="2789" spans="1:2" ht="18" customHeight="1">
      <c r="A2789" s="67"/>
      <c r="B2789" s="71"/>
    </row>
    <row r="2790" spans="1:2" ht="18" customHeight="1">
      <c r="A2790" s="67"/>
      <c r="B2790" s="71"/>
    </row>
    <row r="2791" spans="1:2" ht="18" customHeight="1">
      <c r="A2791" s="67"/>
      <c r="B2791" s="71"/>
    </row>
    <row r="2792" spans="1:2" ht="18" customHeight="1">
      <c r="A2792" s="67"/>
      <c r="B2792" s="71"/>
    </row>
    <row r="2793" spans="1:2" ht="18" customHeight="1">
      <c r="A2793" s="67"/>
      <c r="B2793" s="71"/>
    </row>
    <row r="2794" spans="1:2" ht="18" customHeight="1">
      <c r="A2794" s="67"/>
      <c r="B2794" s="71"/>
    </row>
    <row r="2795" spans="1:2" ht="18" customHeight="1">
      <c r="A2795" s="67"/>
      <c r="B2795" s="71"/>
    </row>
    <row r="2796" spans="1:2" ht="18" customHeight="1">
      <c r="A2796" s="67"/>
      <c r="B2796" s="71"/>
    </row>
    <row r="2797" spans="1:2" ht="18" customHeight="1">
      <c r="A2797" s="67"/>
      <c r="B2797" s="71"/>
    </row>
    <row r="2798" spans="1:2" ht="18" customHeight="1">
      <c r="A2798" s="67"/>
      <c r="B2798" s="71"/>
    </row>
    <row r="2799" spans="1:2" ht="18" customHeight="1">
      <c r="A2799" s="67"/>
      <c r="B2799" s="71"/>
    </row>
    <row r="2800" spans="1:2" ht="18" customHeight="1">
      <c r="A2800" s="67"/>
      <c r="B2800" s="71"/>
    </row>
    <row r="2801" spans="1:2" ht="18" customHeight="1">
      <c r="A2801" s="67"/>
      <c r="B2801" s="71"/>
    </row>
    <row r="2802" spans="1:2" ht="18" customHeight="1">
      <c r="A2802" s="67"/>
      <c r="B2802" s="71"/>
    </row>
    <row r="2803" spans="1:2" ht="18" customHeight="1">
      <c r="A2803" s="67"/>
      <c r="B2803" s="71"/>
    </row>
    <row r="2804" spans="1:2" ht="18" customHeight="1">
      <c r="A2804" s="67"/>
      <c r="B2804" s="71"/>
    </row>
    <row r="2805" spans="1:2" ht="18" customHeight="1">
      <c r="A2805" s="67"/>
      <c r="B2805" s="71"/>
    </row>
    <row r="2806" spans="1:2" ht="18" customHeight="1">
      <c r="A2806" s="67"/>
      <c r="B2806" s="71"/>
    </row>
    <row r="2807" spans="1:2" ht="18" customHeight="1">
      <c r="A2807" s="67"/>
      <c r="B2807" s="71"/>
    </row>
    <row r="2808" spans="1:2" ht="18" customHeight="1">
      <c r="A2808" s="67"/>
      <c r="B2808" s="71"/>
    </row>
    <row r="2809" spans="1:2" ht="18" customHeight="1">
      <c r="A2809" s="67"/>
      <c r="B2809" s="71"/>
    </row>
    <row r="2810" spans="1:2" ht="18" customHeight="1">
      <c r="A2810" s="67"/>
      <c r="B2810" s="71"/>
    </row>
    <row r="2811" spans="1:2" ht="18" customHeight="1">
      <c r="A2811" s="67"/>
      <c r="B2811" s="71"/>
    </row>
    <row r="2812" spans="1:2" ht="18" customHeight="1">
      <c r="A2812" s="67"/>
      <c r="B2812" s="71"/>
    </row>
    <row r="2813" spans="1:2" ht="18" customHeight="1">
      <c r="A2813" s="67"/>
      <c r="B2813" s="71"/>
    </row>
    <row r="2814" spans="1:2" ht="18" customHeight="1">
      <c r="A2814" s="67"/>
      <c r="B2814" s="71"/>
    </row>
    <row r="2815" spans="1:2" ht="18" customHeight="1">
      <c r="A2815" s="67"/>
      <c r="B2815" s="71"/>
    </row>
    <row r="2816" spans="1:2" ht="18" customHeight="1">
      <c r="A2816" s="67"/>
      <c r="B2816" s="71"/>
    </row>
    <row r="2817" spans="1:2" ht="18" customHeight="1">
      <c r="A2817" s="67"/>
      <c r="B2817" s="71"/>
    </row>
    <row r="2818" spans="1:2" ht="18" customHeight="1">
      <c r="A2818" s="67"/>
      <c r="B2818" s="71"/>
    </row>
    <row r="2819" spans="1:2" ht="18" customHeight="1">
      <c r="A2819" s="67"/>
      <c r="B2819" s="71"/>
    </row>
    <row r="2820" spans="1:2" ht="18" customHeight="1">
      <c r="A2820" s="67"/>
      <c r="B2820" s="71"/>
    </row>
    <row r="2821" spans="1:2" ht="18" customHeight="1">
      <c r="A2821" s="67"/>
      <c r="B2821" s="71"/>
    </row>
    <row r="2822" spans="1:2" ht="18" customHeight="1">
      <c r="A2822" s="67"/>
      <c r="B2822" s="71"/>
    </row>
    <row r="2823" spans="1:2" ht="18" customHeight="1">
      <c r="A2823" s="67"/>
      <c r="B2823" s="71"/>
    </row>
    <row r="2824" spans="1:2" ht="18" customHeight="1">
      <c r="A2824" s="67"/>
      <c r="B2824" s="71"/>
    </row>
    <row r="2825" spans="1:2" ht="18" customHeight="1">
      <c r="A2825" s="67"/>
      <c r="B2825" s="71"/>
    </row>
    <row r="2826" spans="1:2" ht="18" customHeight="1">
      <c r="A2826" s="67"/>
      <c r="B2826" s="71"/>
    </row>
    <row r="2827" spans="1:2" ht="18" customHeight="1">
      <c r="A2827" s="67"/>
      <c r="B2827" s="71"/>
    </row>
    <row r="2828" spans="1:2" ht="18" customHeight="1">
      <c r="A2828" s="67"/>
      <c r="B2828" s="71"/>
    </row>
    <row r="2829" spans="1:2" ht="18" customHeight="1">
      <c r="A2829" s="67"/>
      <c r="B2829" s="71"/>
    </row>
    <row r="2830" spans="1:2" ht="18" customHeight="1">
      <c r="A2830" s="67"/>
      <c r="B2830" s="71"/>
    </row>
    <row r="2831" spans="1:2" ht="18" customHeight="1">
      <c r="A2831" s="67"/>
      <c r="B2831" s="71"/>
    </row>
    <row r="2832" spans="1:2" ht="18" customHeight="1">
      <c r="A2832" s="67"/>
      <c r="B2832" s="71"/>
    </row>
    <row r="2833" spans="1:2" ht="18" customHeight="1">
      <c r="A2833" s="67"/>
      <c r="B2833" s="71"/>
    </row>
    <row r="2834" spans="1:2" ht="18" customHeight="1">
      <c r="A2834" s="67"/>
      <c r="B2834" s="71"/>
    </row>
    <row r="2835" spans="1:2" ht="18" customHeight="1">
      <c r="A2835" s="67"/>
      <c r="B2835" s="71"/>
    </row>
    <row r="2836" spans="1:2" ht="18" customHeight="1">
      <c r="A2836" s="67"/>
      <c r="B2836" s="71"/>
    </row>
    <row r="2837" spans="1:2" ht="18" customHeight="1">
      <c r="A2837" s="67"/>
      <c r="B2837" s="71"/>
    </row>
    <row r="2838" spans="1:2" ht="18" customHeight="1">
      <c r="A2838" s="67"/>
      <c r="B2838" s="71"/>
    </row>
    <row r="2839" spans="1:2" ht="18" customHeight="1">
      <c r="A2839" s="67"/>
      <c r="B2839" s="71"/>
    </row>
    <row r="2840" spans="1:2" ht="18" customHeight="1">
      <c r="A2840" s="67"/>
      <c r="B2840" s="71"/>
    </row>
    <row r="2841" spans="1:2" ht="18" customHeight="1">
      <c r="A2841" s="67"/>
      <c r="B2841" s="71"/>
    </row>
    <row r="2842" spans="1:2" ht="18" customHeight="1">
      <c r="A2842" s="67"/>
      <c r="B2842" s="71"/>
    </row>
    <row r="2843" spans="1:2" ht="18" customHeight="1">
      <c r="A2843" s="67"/>
      <c r="B2843" s="71"/>
    </row>
    <row r="2844" spans="1:2" ht="18" customHeight="1">
      <c r="A2844" s="67"/>
      <c r="B2844" s="71"/>
    </row>
    <row r="2845" spans="1:2" ht="18" customHeight="1">
      <c r="A2845" s="67"/>
      <c r="B2845" s="71"/>
    </row>
    <row r="2846" spans="1:2" ht="18" customHeight="1">
      <c r="A2846" s="67"/>
      <c r="B2846" s="71"/>
    </row>
    <row r="2847" spans="1:2" ht="18" customHeight="1">
      <c r="A2847" s="67"/>
      <c r="B2847" s="71"/>
    </row>
    <row r="2848" spans="1:2" ht="18" customHeight="1">
      <c r="A2848" s="67"/>
      <c r="B2848" s="71"/>
    </row>
    <row r="2849" spans="1:2" ht="18" customHeight="1">
      <c r="A2849" s="67"/>
      <c r="B2849" s="71"/>
    </row>
    <row r="2850" spans="1:2" ht="18" customHeight="1">
      <c r="A2850" s="67"/>
      <c r="B2850" s="71"/>
    </row>
    <row r="2851" spans="1:2" ht="18" customHeight="1">
      <c r="A2851" s="67"/>
      <c r="B2851" s="71"/>
    </row>
    <row r="2852" spans="1:2" ht="18" customHeight="1">
      <c r="A2852" s="67"/>
      <c r="B2852" s="71"/>
    </row>
    <row r="2853" spans="1:2" ht="18" customHeight="1">
      <c r="A2853" s="67"/>
      <c r="B2853" s="71"/>
    </row>
    <row r="2854" spans="1:2" ht="18" customHeight="1">
      <c r="A2854" s="67"/>
      <c r="B2854" s="71"/>
    </row>
    <row r="2855" spans="1:2" ht="18" customHeight="1">
      <c r="A2855" s="67"/>
      <c r="B2855" s="71"/>
    </row>
    <row r="2856" spans="1:2" ht="18" customHeight="1">
      <c r="A2856" s="67"/>
      <c r="B2856" s="71"/>
    </row>
    <row r="2857" spans="1:2" ht="18" customHeight="1">
      <c r="A2857" s="67"/>
      <c r="B2857" s="71"/>
    </row>
    <row r="2858" spans="1:2" ht="18" customHeight="1">
      <c r="A2858" s="67"/>
      <c r="B2858" s="71"/>
    </row>
    <row r="2859" spans="1:2" ht="18" customHeight="1">
      <c r="A2859" s="67"/>
      <c r="B2859" s="71"/>
    </row>
    <row r="2860" spans="1:2" ht="18" customHeight="1">
      <c r="A2860" s="67"/>
      <c r="B2860" s="71"/>
    </row>
    <row r="2861" spans="1:2" ht="18" customHeight="1">
      <c r="A2861" s="67"/>
      <c r="B2861" s="71"/>
    </row>
    <row r="2862" spans="1:2" ht="18" customHeight="1">
      <c r="A2862" s="67"/>
      <c r="B2862" s="71"/>
    </row>
    <row r="2863" spans="1:2" ht="18" customHeight="1">
      <c r="A2863" s="67"/>
      <c r="B2863" s="71"/>
    </row>
    <row r="2864" spans="1:2" ht="18" customHeight="1">
      <c r="A2864" s="67"/>
      <c r="B2864" s="71"/>
    </row>
    <row r="2865" spans="1:2" ht="18" customHeight="1">
      <c r="A2865" s="67"/>
      <c r="B2865" s="71"/>
    </row>
    <row r="2866" spans="1:2" ht="18" customHeight="1">
      <c r="A2866" s="67"/>
      <c r="B2866" s="71"/>
    </row>
    <row r="2867" spans="1:2" ht="18" customHeight="1">
      <c r="A2867" s="67"/>
      <c r="B2867" s="71"/>
    </row>
    <row r="2868" spans="1:2" ht="18" customHeight="1">
      <c r="A2868" s="67"/>
      <c r="B2868" s="71"/>
    </row>
    <row r="2869" spans="1:2" ht="18" customHeight="1">
      <c r="A2869" s="67"/>
      <c r="B2869" s="71"/>
    </row>
    <row r="2870" spans="1:2" ht="18" customHeight="1">
      <c r="A2870" s="67"/>
      <c r="B2870" s="71"/>
    </row>
    <row r="2871" spans="1:2" ht="18" customHeight="1">
      <c r="A2871" s="67"/>
      <c r="B2871" s="71"/>
    </row>
    <row r="2872" spans="1:2" ht="18" customHeight="1">
      <c r="A2872" s="67"/>
      <c r="B2872" s="71"/>
    </row>
    <row r="2873" spans="1:2" ht="18" customHeight="1">
      <c r="A2873" s="67"/>
      <c r="B2873" s="71"/>
    </row>
    <row r="2874" spans="1:2" ht="18" customHeight="1">
      <c r="A2874" s="67"/>
      <c r="B2874" s="71"/>
    </row>
    <row r="2875" spans="1:2" ht="18" customHeight="1">
      <c r="A2875" s="67"/>
      <c r="B2875" s="71"/>
    </row>
    <row r="2876" spans="1:2" ht="18" customHeight="1">
      <c r="A2876" s="67"/>
      <c r="B2876" s="71"/>
    </row>
    <row r="2877" spans="1:2" ht="18" customHeight="1">
      <c r="A2877" s="67"/>
      <c r="B2877" s="71"/>
    </row>
    <row r="2878" spans="1:2" ht="18" customHeight="1">
      <c r="A2878" s="67"/>
      <c r="B2878" s="71"/>
    </row>
    <row r="2879" spans="1:2" ht="18" customHeight="1">
      <c r="A2879" s="67"/>
      <c r="B2879" s="71"/>
    </row>
    <row r="2880" spans="1:2" ht="18" customHeight="1">
      <c r="A2880" s="67"/>
      <c r="B2880" s="71"/>
    </row>
    <row r="2881" spans="1:2" ht="18" customHeight="1">
      <c r="A2881" s="67"/>
      <c r="B2881" s="71"/>
    </row>
    <row r="2882" spans="1:2" ht="18" customHeight="1">
      <c r="A2882" s="67"/>
      <c r="B2882" s="71"/>
    </row>
    <row r="2883" spans="1:2" ht="18" customHeight="1">
      <c r="A2883" s="67"/>
      <c r="B2883" s="71"/>
    </row>
    <row r="2884" spans="1:2" ht="18" customHeight="1">
      <c r="A2884" s="67"/>
      <c r="B2884" s="71"/>
    </row>
    <row r="2885" spans="1:2" ht="18" customHeight="1">
      <c r="A2885" s="67"/>
      <c r="B2885" s="71"/>
    </row>
    <row r="2886" spans="1:2" ht="18" customHeight="1">
      <c r="A2886" s="67"/>
      <c r="B2886" s="71"/>
    </row>
    <row r="2887" spans="1:2" ht="18" customHeight="1">
      <c r="A2887" s="67"/>
      <c r="B2887" s="71"/>
    </row>
    <row r="2888" spans="1:2" ht="18" customHeight="1">
      <c r="A2888" s="67"/>
      <c r="B2888" s="71"/>
    </row>
    <row r="2889" spans="1:2" ht="18" customHeight="1">
      <c r="A2889" s="67"/>
      <c r="B2889" s="71"/>
    </row>
    <row r="2890" spans="1:2" ht="18" customHeight="1">
      <c r="A2890" s="67"/>
      <c r="B2890" s="71"/>
    </row>
    <row r="2891" spans="1:2" ht="18" customHeight="1">
      <c r="A2891" s="67"/>
      <c r="B2891" s="71"/>
    </row>
    <row r="2892" spans="1:2" ht="18" customHeight="1">
      <c r="A2892" s="67"/>
      <c r="B2892" s="71"/>
    </row>
    <row r="2893" spans="1:2" ht="18" customHeight="1">
      <c r="A2893" s="67"/>
      <c r="B2893" s="71"/>
    </row>
    <row r="2894" spans="1:2" ht="18" customHeight="1">
      <c r="A2894" s="67"/>
      <c r="B2894" s="71"/>
    </row>
    <row r="2895" spans="1:2" ht="18" customHeight="1">
      <c r="A2895" s="67"/>
      <c r="B2895" s="71"/>
    </row>
    <row r="2896" spans="1:2" ht="18" customHeight="1">
      <c r="A2896" s="67"/>
      <c r="B2896" s="71"/>
    </row>
    <row r="2897" spans="1:2" ht="18" customHeight="1">
      <c r="A2897" s="67"/>
      <c r="B2897" s="71"/>
    </row>
    <row r="2898" spans="1:2" ht="18" customHeight="1">
      <c r="A2898" s="67"/>
      <c r="B2898" s="71"/>
    </row>
    <row r="2899" spans="1:2" ht="18" customHeight="1">
      <c r="A2899" s="67"/>
      <c r="B2899" s="71"/>
    </row>
    <row r="2900" spans="1:2" ht="18" customHeight="1">
      <c r="A2900" s="67"/>
      <c r="B2900" s="71"/>
    </row>
    <row r="2901" spans="1:2" ht="18" customHeight="1">
      <c r="A2901" s="67"/>
      <c r="B2901" s="71"/>
    </row>
    <row r="2902" spans="1:2" ht="18" customHeight="1">
      <c r="A2902" s="67"/>
      <c r="B2902" s="71"/>
    </row>
    <row r="2903" spans="1:2" ht="18" customHeight="1">
      <c r="A2903" s="67"/>
      <c r="B2903" s="71"/>
    </row>
    <row r="2904" spans="1:2" ht="18" customHeight="1">
      <c r="A2904" s="67"/>
      <c r="B2904" s="71"/>
    </row>
    <row r="2905" spans="1:2" ht="18" customHeight="1">
      <c r="A2905" s="67"/>
      <c r="B2905" s="71"/>
    </row>
    <row r="2906" spans="1:2" ht="18" customHeight="1">
      <c r="A2906" s="67"/>
      <c r="B2906" s="71"/>
    </row>
    <row r="2907" spans="1:2" ht="18" customHeight="1">
      <c r="A2907" s="67"/>
      <c r="B2907" s="71"/>
    </row>
    <row r="2908" spans="1:2" ht="18" customHeight="1">
      <c r="A2908" s="67"/>
      <c r="B2908" s="71"/>
    </row>
    <row r="2909" spans="1:2" ht="18" customHeight="1">
      <c r="A2909" s="67"/>
      <c r="B2909" s="71"/>
    </row>
    <row r="2910" spans="1:2" ht="18" customHeight="1">
      <c r="A2910" s="67"/>
      <c r="B2910" s="71"/>
    </row>
    <row r="2911" spans="1:2" ht="18" customHeight="1">
      <c r="A2911" s="67"/>
      <c r="B2911" s="71"/>
    </row>
    <row r="2912" spans="1:2" ht="18" customHeight="1">
      <c r="A2912" s="67"/>
      <c r="B2912" s="71"/>
    </row>
    <row r="2913" spans="1:2" ht="18" customHeight="1">
      <c r="A2913" s="67"/>
      <c r="B2913" s="71"/>
    </row>
    <row r="2914" spans="1:2" ht="18" customHeight="1">
      <c r="A2914" s="67"/>
      <c r="B2914" s="71"/>
    </row>
    <row r="2915" spans="1:2" ht="18" customHeight="1">
      <c r="A2915" s="67"/>
      <c r="B2915" s="71"/>
    </row>
    <row r="2916" spans="1:2" ht="18" customHeight="1">
      <c r="A2916" s="67"/>
      <c r="B2916" s="71"/>
    </row>
    <row r="2917" spans="1:2" ht="18" customHeight="1">
      <c r="A2917" s="67"/>
      <c r="B2917" s="71"/>
    </row>
    <row r="2918" spans="1:2" ht="18" customHeight="1">
      <c r="A2918" s="67"/>
      <c r="B2918" s="71"/>
    </row>
    <row r="2919" spans="1:2" ht="18" customHeight="1">
      <c r="A2919" s="67"/>
      <c r="B2919" s="71"/>
    </row>
    <row r="2920" spans="1:2" ht="18" customHeight="1">
      <c r="A2920" s="67"/>
      <c r="B2920" s="71"/>
    </row>
    <row r="2921" spans="1:2" ht="18" customHeight="1">
      <c r="A2921" s="67"/>
      <c r="B2921" s="71"/>
    </row>
    <row r="2922" spans="1:2" ht="18" customHeight="1">
      <c r="A2922" s="67"/>
      <c r="B2922" s="71"/>
    </row>
    <row r="2923" spans="1:2" ht="18" customHeight="1">
      <c r="A2923" s="67"/>
      <c r="B2923" s="71"/>
    </row>
    <row r="2924" spans="1:2" ht="18" customHeight="1">
      <c r="A2924" s="67"/>
      <c r="B2924" s="71"/>
    </row>
    <row r="2925" spans="1:2" ht="18" customHeight="1">
      <c r="A2925" s="67"/>
      <c r="B2925" s="71"/>
    </row>
    <row r="2926" spans="1:2" ht="18" customHeight="1">
      <c r="A2926" s="67"/>
      <c r="B2926" s="71"/>
    </row>
    <row r="2927" spans="1:2" ht="18" customHeight="1">
      <c r="A2927" s="67"/>
      <c r="B2927" s="71"/>
    </row>
    <row r="2928" spans="1:2" ht="18" customHeight="1">
      <c r="A2928" s="67"/>
      <c r="B2928" s="71"/>
    </row>
    <row r="2929" spans="1:2" ht="18" customHeight="1">
      <c r="A2929" s="67"/>
      <c r="B2929" s="71"/>
    </row>
    <row r="2930" spans="1:2" ht="18" customHeight="1">
      <c r="A2930" s="67"/>
      <c r="B2930" s="71"/>
    </row>
    <row r="2931" spans="1:2" ht="18" customHeight="1">
      <c r="A2931" s="67"/>
      <c r="B2931" s="71"/>
    </row>
    <row r="2932" spans="1:2" ht="18" customHeight="1">
      <c r="A2932" s="67"/>
      <c r="B2932" s="71"/>
    </row>
    <row r="2933" spans="1:2" ht="18" customHeight="1">
      <c r="A2933" s="67"/>
      <c r="B2933" s="71"/>
    </row>
    <row r="2934" spans="1:2" ht="18" customHeight="1">
      <c r="A2934" s="67"/>
      <c r="B2934" s="71"/>
    </row>
    <row r="2935" spans="1:2" ht="18" customHeight="1">
      <c r="A2935" s="67"/>
      <c r="B2935" s="71"/>
    </row>
    <row r="2936" spans="1:2" ht="18" customHeight="1">
      <c r="A2936" s="67"/>
      <c r="B2936" s="71"/>
    </row>
    <row r="2937" spans="1:2" ht="18" customHeight="1">
      <c r="A2937" s="67"/>
      <c r="B2937" s="71"/>
    </row>
    <row r="2938" spans="1:2" ht="18" customHeight="1">
      <c r="A2938" s="67"/>
      <c r="B2938" s="71"/>
    </row>
    <row r="2939" spans="1:2" ht="18" customHeight="1">
      <c r="A2939" s="67"/>
      <c r="B2939" s="71"/>
    </row>
    <row r="2940" spans="1:2" ht="18" customHeight="1">
      <c r="A2940" s="67"/>
      <c r="B2940" s="71"/>
    </row>
    <row r="2941" spans="1:2" ht="18" customHeight="1">
      <c r="A2941" s="67"/>
      <c r="B2941" s="71"/>
    </row>
    <row r="2942" spans="1:2" ht="18" customHeight="1">
      <c r="A2942" s="67"/>
      <c r="B2942" s="71"/>
    </row>
    <row r="2943" spans="1:2" ht="18" customHeight="1">
      <c r="A2943" s="67"/>
      <c r="B2943" s="71"/>
    </row>
    <row r="2944" spans="1:2" ht="18" customHeight="1">
      <c r="A2944" s="67"/>
      <c r="B2944" s="71"/>
    </row>
    <row r="2945" spans="1:2" ht="18" customHeight="1">
      <c r="A2945" s="67"/>
      <c r="B2945" s="71"/>
    </row>
    <row r="2946" spans="1:2" ht="18" customHeight="1">
      <c r="A2946" s="67"/>
      <c r="B2946" s="71"/>
    </row>
    <row r="2947" spans="1:2" ht="18" customHeight="1">
      <c r="A2947" s="67"/>
      <c r="B2947" s="71"/>
    </row>
    <row r="2948" spans="1:2" ht="18" customHeight="1">
      <c r="A2948" s="67"/>
      <c r="B2948" s="71"/>
    </row>
    <row r="2949" spans="1:2" ht="18" customHeight="1">
      <c r="A2949" s="67"/>
      <c r="B2949" s="71"/>
    </row>
    <row r="2950" spans="1:2" ht="18" customHeight="1">
      <c r="A2950" s="67"/>
      <c r="B2950" s="71"/>
    </row>
    <row r="2951" spans="1:2" ht="18" customHeight="1">
      <c r="A2951" s="67"/>
      <c r="B2951" s="71"/>
    </row>
    <row r="2952" spans="1:2" ht="18" customHeight="1">
      <c r="A2952" s="67"/>
      <c r="B2952" s="71"/>
    </row>
    <row r="2953" spans="1:2" ht="18" customHeight="1">
      <c r="A2953" s="67"/>
      <c r="B2953" s="71"/>
    </row>
    <row r="2954" spans="1:2" ht="18" customHeight="1">
      <c r="A2954" s="67"/>
      <c r="B2954" s="71"/>
    </row>
    <row r="2955" spans="1:2" ht="18" customHeight="1">
      <c r="A2955" s="67"/>
      <c r="B2955" s="71"/>
    </row>
    <row r="2956" spans="1:2" ht="18" customHeight="1">
      <c r="A2956" s="67"/>
      <c r="B2956" s="71"/>
    </row>
    <row r="2957" spans="1:2" ht="18" customHeight="1">
      <c r="A2957" s="67"/>
      <c r="B2957" s="71"/>
    </row>
    <row r="2958" spans="1:2" ht="18" customHeight="1">
      <c r="A2958" s="67"/>
      <c r="B2958" s="71"/>
    </row>
    <row r="2959" spans="1:2" ht="18" customHeight="1">
      <c r="A2959" s="67"/>
      <c r="B2959" s="71"/>
    </row>
    <row r="2960" spans="1:2" ht="18" customHeight="1">
      <c r="A2960" s="67"/>
      <c r="B2960" s="71"/>
    </row>
    <row r="2961" spans="1:2" ht="18" customHeight="1">
      <c r="A2961" s="67"/>
      <c r="B2961" s="71"/>
    </row>
    <row r="2962" spans="1:2" ht="18" customHeight="1">
      <c r="A2962" s="67"/>
      <c r="B2962" s="71"/>
    </row>
    <row r="2963" spans="1:2" ht="18" customHeight="1">
      <c r="A2963" s="67"/>
      <c r="B2963" s="71"/>
    </row>
    <row r="2964" spans="1:2" ht="18" customHeight="1">
      <c r="A2964" s="67"/>
      <c r="B2964" s="71"/>
    </row>
    <row r="2965" spans="1:2" ht="18" customHeight="1">
      <c r="A2965" s="67"/>
      <c r="B2965" s="71"/>
    </row>
    <row r="2966" spans="1:2" ht="18" customHeight="1">
      <c r="A2966" s="67"/>
      <c r="B2966" s="71"/>
    </row>
    <row r="2967" spans="1:2" ht="18" customHeight="1">
      <c r="A2967" s="67"/>
      <c r="B2967" s="71"/>
    </row>
    <row r="2968" spans="1:2" ht="18" customHeight="1">
      <c r="A2968" s="67"/>
      <c r="B2968" s="71"/>
    </row>
    <row r="2969" spans="1:2" ht="18" customHeight="1">
      <c r="A2969" s="67"/>
      <c r="B2969" s="71"/>
    </row>
    <row r="2970" spans="1:2" ht="18" customHeight="1">
      <c r="A2970" s="67"/>
      <c r="B2970" s="71"/>
    </row>
    <row r="2971" spans="1:2" ht="18" customHeight="1">
      <c r="A2971" s="67"/>
      <c r="B2971" s="71"/>
    </row>
    <row r="2972" spans="1:2" ht="18" customHeight="1">
      <c r="A2972" s="67"/>
      <c r="B2972" s="71"/>
    </row>
    <row r="2973" spans="1:2" ht="18" customHeight="1">
      <c r="A2973" s="67"/>
      <c r="B2973" s="71"/>
    </row>
    <row r="2974" spans="1:2" ht="18" customHeight="1">
      <c r="A2974" s="67"/>
      <c r="B2974" s="71"/>
    </row>
    <row r="2975" spans="1:2" ht="18" customHeight="1">
      <c r="A2975" s="67"/>
      <c r="B2975" s="71"/>
    </row>
    <row r="2976" spans="1:2" ht="18" customHeight="1">
      <c r="A2976" s="67"/>
      <c r="B2976" s="71"/>
    </row>
    <row r="2977" spans="1:2" ht="18" customHeight="1">
      <c r="A2977" s="67"/>
      <c r="B2977" s="71"/>
    </row>
    <row r="2978" spans="1:2" ht="18" customHeight="1">
      <c r="A2978" s="67"/>
      <c r="B2978" s="71"/>
    </row>
    <row r="2979" spans="1:2" ht="18" customHeight="1">
      <c r="A2979" s="67"/>
      <c r="B2979" s="71"/>
    </row>
    <row r="2980" spans="1:2" ht="18" customHeight="1">
      <c r="A2980" s="67"/>
      <c r="B2980" s="71"/>
    </row>
    <row r="2981" spans="1:2" ht="18" customHeight="1">
      <c r="A2981" s="67"/>
      <c r="B2981" s="71"/>
    </row>
    <row r="2982" spans="1:2" ht="18" customHeight="1">
      <c r="A2982" s="67"/>
      <c r="B2982" s="71"/>
    </row>
    <row r="2983" spans="1:2" ht="18" customHeight="1">
      <c r="A2983" s="67"/>
      <c r="B2983" s="71"/>
    </row>
    <row r="2984" spans="1:2" ht="18" customHeight="1">
      <c r="A2984" s="67"/>
      <c r="B2984" s="71"/>
    </row>
    <row r="2985" spans="1:2" ht="18" customHeight="1">
      <c r="A2985" s="67"/>
      <c r="B2985" s="71"/>
    </row>
    <row r="2986" spans="1:2" ht="18" customHeight="1">
      <c r="A2986" s="67"/>
      <c r="B2986" s="71"/>
    </row>
    <row r="2987" spans="1:2" ht="18" customHeight="1">
      <c r="A2987" s="67"/>
      <c r="B2987" s="71"/>
    </row>
    <row r="2988" spans="1:2" ht="18" customHeight="1">
      <c r="A2988" s="67"/>
      <c r="B2988" s="71"/>
    </row>
    <row r="2989" spans="1:2" ht="18" customHeight="1">
      <c r="A2989" s="67"/>
      <c r="B2989" s="71"/>
    </row>
    <row r="2990" spans="1:2" ht="18" customHeight="1">
      <c r="A2990" s="67"/>
      <c r="B2990" s="71"/>
    </row>
    <row r="2991" spans="1:2" ht="18" customHeight="1">
      <c r="A2991" s="67"/>
      <c r="B2991" s="71"/>
    </row>
    <row r="2992" spans="1:2" ht="18" customHeight="1">
      <c r="A2992" s="67"/>
      <c r="B2992" s="71"/>
    </row>
    <row r="2993" spans="1:2" ht="18" customHeight="1">
      <c r="A2993" s="67"/>
      <c r="B2993" s="71"/>
    </row>
    <row r="2994" spans="1:2" ht="18" customHeight="1">
      <c r="A2994" s="67"/>
      <c r="B2994" s="71"/>
    </row>
    <row r="2995" spans="1:2" ht="18" customHeight="1">
      <c r="A2995" s="67"/>
      <c r="B2995" s="71"/>
    </row>
    <row r="2996" spans="1:2" ht="18" customHeight="1">
      <c r="A2996" s="67"/>
      <c r="B2996" s="71"/>
    </row>
    <row r="2997" spans="1:2" ht="18" customHeight="1">
      <c r="A2997" s="67"/>
      <c r="B2997" s="71"/>
    </row>
    <row r="2998" spans="1:2" ht="18" customHeight="1">
      <c r="A2998" s="67"/>
      <c r="B2998" s="71"/>
    </row>
    <row r="2999" spans="1:2" ht="18" customHeight="1">
      <c r="A2999" s="67"/>
      <c r="B2999" s="71"/>
    </row>
    <row r="3000" spans="1:2" ht="18" customHeight="1">
      <c r="A3000" s="67"/>
      <c r="B3000" s="71"/>
    </row>
    <row r="3001" spans="1:2" ht="18" customHeight="1">
      <c r="A3001" s="67"/>
      <c r="B3001" s="71"/>
    </row>
    <row r="3002" spans="1:2" ht="18" customHeight="1">
      <c r="A3002" s="67"/>
      <c r="B3002" s="71"/>
    </row>
    <row r="3003" spans="1:2" ht="18" customHeight="1">
      <c r="A3003" s="67"/>
      <c r="B3003" s="71"/>
    </row>
    <row r="3004" spans="1:2" ht="18" customHeight="1">
      <c r="A3004" s="67"/>
      <c r="B3004" s="71"/>
    </row>
    <row r="3005" spans="1:2" ht="18" customHeight="1">
      <c r="A3005" s="67"/>
      <c r="B3005" s="71"/>
    </row>
    <row r="3006" spans="1:2" ht="18" customHeight="1">
      <c r="A3006" s="67"/>
      <c r="B3006" s="71"/>
    </row>
    <row r="3007" spans="1:2" ht="18" customHeight="1">
      <c r="A3007" s="67"/>
      <c r="B3007" s="71"/>
    </row>
    <row r="3008" spans="1:2" ht="18" customHeight="1">
      <c r="A3008" s="67"/>
      <c r="B3008" s="71"/>
    </row>
    <row r="3009" spans="1:2" ht="18" customHeight="1">
      <c r="A3009" s="67"/>
      <c r="B3009" s="71"/>
    </row>
    <row r="3010" spans="1:2" ht="18" customHeight="1">
      <c r="A3010" s="67"/>
      <c r="B3010" s="71"/>
    </row>
    <row r="3011" spans="1:2" ht="18" customHeight="1">
      <c r="A3011" s="67"/>
      <c r="B3011" s="71"/>
    </row>
    <row r="3012" spans="1:2" ht="18" customHeight="1">
      <c r="A3012" s="67"/>
      <c r="B3012" s="71"/>
    </row>
    <row r="3013" spans="1:2" ht="18" customHeight="1">
      <c r="A3013" s="67"/>
      <c r="B3013" s="71"/>
    </row>
    <row r="3014" spans="1:2" ht="18" customHeight="1">
      <c r="A3014" s="67"/>
      <c r="B3014" s="71"/>
    </row>
    <row r="3015" spans="1:2" ht="18" customHeight="1">
      <c r="A3015" s="67"/>
      <c r="B3015" s="71"/>
    </row>
    <row r="3016" spans="1:2" ht="18" customHeight="1">
      <c r="A3016" s="67"/>
      <c r="B3016" s="71"/>
    </row>
    <row r="3017" spans="1:2" ht="18" customHeight="1">
      <c r="A3017" s="67"/>
      <c r="B3017" s="71"/>
    </row>
    <row r="3018" spans="1:2" ht="18" customHeight="1">
      <c r="A3018" s="67"/>
      <c r="B3018" s="71"/>
    </row>
    <row r="3019" spans="1:2" ht="18" customHeight="1">
      <c r="A3019" s="67"/>
      <c r="B3019" s="71"/>
    </row>
    <row r="3020" spans="1:2" ht="18" customHeight="1">
      <c r="A3020" s="67"/>
      <c r="B3020" s="71"/>
    </row>
    <row r="3021" spans="1:2" ht="18" customHeight="1">
      <c r="A3021" s="67"/>
      <c r="B3021" s="71"/>
    </row>
    <row r="3022" spans="1:2" ht="18" customHeight="1">
      <c r="A3022" s="67"/>
      <c r="B3022" s="71"/>
    </row>
    <row r="3023" spans="1:2" ht="18" customHeight="1">
      <c r="A3023" s="67"/>
      <c r="B3023" s="71"/>
    </row>
    <row r="3024" spans="1:2" ht="18" customHeight="1">
      <c r="A3024" s="67"/>
      <c r="B3024" s="71"/>
    </row>
    <row r="3025" spans="1:2" ht="18" customHeight="1">
      <c r="A3025" s="67"/>
      <c r="B3025" s="71"/>
    </row>
    <row r="3026" spans="1:2" ht="18" customHeight="1">
      <c r="A3026" s="67"/>
      <c r="B3026" s="71"/>
    </row>
    <row r="3027" spans="1:2" ht="18" customHeight="1">
      <c r="A3027" s="67"/>
      <c r="B3027" s="71"/>
    </row>
    <row r="3028" spans="1:2" ht="18" customHeight="1">
      <c r="A3028" s="67"/>
      <c r="B3028" s="71"/>
    </row>
    <row r="3029" spans="1:2" ht="18" customHeight="1">
      <c r="A3029" s="67"/>
      <c r="B3029" s="71"/>
    </row>
    <row r="3030" spans="1:2" ht="18" customHeight="1">
      <c r="A3030" s="67"/>
      <c r="B3030" s="71"/>
    </row>
    <row r="3031" spans="1:2" ht="18" customHeight="1">
      <c r="A3031" s="67"/>
      <c r="B3031" s="71"/>
    </row>
    <row r="3032" spans="1:2" ht="18" customHeight="1">
      <c r="A3032" s="67"/>
      <c r="B3032" s="71"/>
    </row>
    <row r="3033" spans="1:2" ht="18" customHeight="1">
      <c r="A3033" s="67"/>
      <c r="B3033" s="71"/>
    </row>
    <row r="3034" spans="1:2" ht="18" customHeight="1">
      <c r="A3034" s="67"/>
      <c r="B3034" s="71"/>
    </row>
    <row r="3035" spans="1:2" ht="18" customHeight="1">
      <c r="A3035" s="67"/>
      <c r="B3035" s="71"/>
    </row>
    <row r="3036" spans="1:2" ht="18" customHeight="1">
      <c r="A3036" s="67"/>
      <c r="B3036" s="71"/>
    </row>
    <row r="3037" spans="1:2" ht="18" customHeight="1">
      <c r="A3037" s="67"/>
      <c r="B3037" s="71"/>
    </row>
    <row r="3038" spans="1:2" ht="18" customHeight="1">
      <c r="A3038" s="67"/>
      <c r="B3038" s="71"/>
    </row>
    <row r="3039" spans="1:2" ht="18" customHeight="1">
      <c r="A3039" s="67"/>
      <c r="B3039" s="71"/>
    </row>
    <row r="3040" spans="1:2" ht="18" customHeight="1">
      <c r="A3040" s="67"/>
      <c r="B3040" s="71"/>
    </row>
    <row r="3041" spans="1:2" ht="18" customHeight="1">
      <c r="A3041" s="67"/>
      <c r="B3041" s="71"/>
    </row>
    <row r="3042" spans="1:2" ht="18" customHeight="1">
      <c r="A3042" s="67"/>
      <c r="B3042" s="71"/>
    </row>
    <row r="3043" spans="1:2" ht="18" customHeight="1">
      <c r="A3043" s="67"/>
      <c r="B3043" s="71"/>
    </row>
    <row r="3044" spans="1:2" ht="18" customHeight="1">
      <c r="A3044" s="67"/>
      <c r="B3044" s="71"/>
    </row>
    <row r="3045" spans="1:2" ht="18" customHeight="1">
      <c r="A3045" s="67"/>
      <c r="B3045" s="71"/>
    </row>
    <row r="3046" spans="1:2" ht="18" customHeight="1">
      <c r="A3046" s="67"/>
      <c r="B3046" s="71"/>
    </row>
    <row r="3047" spans="1:2" ht="18" customHeight="1">
      <c r="A3047" s="67"/>
      <c r="B3047" s="71"/>
    </row>
    <row r="3048" spans="1:2" ht="18" customHeight="1">
      <c r="A3048" s="67"/>
      <c r="B3048" s="71"/>
    </row>
    <row r="3049" spans="1:2" ht="18" customHeight="1">
      <c r="A3049" s="67"/>
      <c r="B3049" s="71"/>
    </row>
    <row r="3050" spans="1:2" ht="18" customHeight="1">
      <c r="A3050" s="67"/>
      <c r="B3050" s="71"/>
    </row>
    <row r="3051" spans="1:2" ht="18" customHeight="1">
      <c r="A3051" s="67"/>
      <c r="B3051" s="71"/>
    </row>
    <row r="3052" spans="1:2" ht="18" customHeight="1">
      <c r="A3052" s="67"/>
      <c r="B3052" s="71"/>
    </row>
    <row r="3053" spans="1:2" ht="18" customHeight="1">
      <c r="A3053" s="67"/>
      <c r="B3053" s="71"/>
    </row>
    <row r="3054" spans="1:2" ht="18" customHeight="1">
      <c r="A3054" s="67"/>
      <c r="B3054" s="71"/>
    </row>
    <row r="3055" spans="1:2" ht="18" customHeight="1">
      <c r="A3055" s="67"/>
      <c r="B3055" s="71"/>
    </row>
    <row r="3056" spans="1:2" ht="18" customHeight="1">
      <c r="A3056" s="67"/>
      <c r="B3056" s="71"/>
    </row>
    <row r="3057" spans="1:2" ht="18" customHeight="1">
      <c r="A3057" s="67"/>
      <c r="B3057" s="71"/>
    </row>
    <row r="3058" spans="1:2" ht="18" customHeight="1">
      <c r="A3058" s="67"/>
      <c r="B3058" s="71"/>
    </row>
    <row r="3059" spans="1:2" ht="18" customHeight="1">
      <c r="A3059" s="67"/>
      <c r="B3059" s="71"/>
    </row>
    <row r="3060" spans="1:2" ht="18" customHeight="1">
      <c r="A3060" s="67"/>
      <c r="B3060" s="71"/>
    </row>
    <row r="3061" spans="1:2" ht="18" customHeight="1">
      <c r="A3061" s="67"/>
      <c r="B3061" s="71"/>
    </row>
    <row r="3062" spans="1:2" ht="18" customHeight="1">
      <c r="A3062" s="67"/>
      <c r="B3062" s="71"/>
    </row>
    <row r="3063" spans="1:2" ht="18" customHeight="1">
      <c r="A3063" s="67"/>
      <c r="B3063" s="71"/>
    </row>
    <row r="3064" spans="1:2" ht="18" customHeight="1">
      <c r="A3064" s="67"/>
      <c r="B3064" s="71"/>
    </row>
    <row r="3065" spans="1:2" ht="18" customHeight="1">
      <c r="A3065" s="67"/>
      <c r="B3065" s="71"/>
    </row>
    <row r="3066" spans="1:2" ht="18" customHeight="1">
      <c r="A3066" s="67"/>
      <c r="B3066" s="71"/>
    </row>
    <row r="3067" spans="1:2" ht="18" customHeight="1">
      <c r="A3067" s="67"/>
      <c r="B3067" s="71"/>
    </row>
    <row r="3068" spans="1:2" ht="18" customHeight="1">
      <c r="A3068" s="67"/>
      <c r="B3068" s="71"/>
    </row>
    <row r="3069" spans="1:2" ht="18" customHeight="1">
      <c r="A3069" s="67"/>
      <c r="B3069" s="71"/>
    </row>
    <row r="3070" spans="1:2" ht="18" customHeight="1">
      <c r="A3070" s="67"/>
      <c r="B3070" s="71"/>
    </row>
    <row r="3071" spans="1:2" ht="18" customHeight="1">
      <c r="A3071" s="67"/>
      <c r="B3071" s="71"/>
    </row>
    <row r="3072" spans="1:2" ht="18" customHeight="1">
      <c r="A3072" s="67"/>
      <c r="B3072" s="71"/>
    </row>
    <row r="3073" spans="1:2" ht="18" customHeight="1">
      <c r="A3073" s="67"/>
      <c r="B3073" s="71"/>
    </row>
    <row r="3074" spans="1:2" ht="18" customHeight="1">
      <c r="A3074" s="67"/>
      <c r="B3074" s="71"/>
    </row>
    <row r="3075" spans="1:2" ht="18" customHeight="1">
      <c r="A3075" s="67"/>
      <c r="B3075" s="71"/>
    </row>
    <row r="3076" spans="1:2" ht="18" customHeight="1">
      <c r="A3076" s="67"/>
      <c r="B3076" s="71"/>
    </row>
    <row r="3077" spans="1:2" ht="18" customHeight="1">
      <c r="A3077" s="67"/>
      <c r="B3077" s="71"/>
    </row>
    <row r="3078" spans="1:2" ht="18" customHeight="1">
      <c r="A3078" s="67"/>
      <c r="B3078" s="71"/>
    </row>
    <row r="3079" spans="1:2" ht="18" customHeight="1">
      <c r="A3079" s="67"/>
      <c r="B3079" s="71"/>
    </row>
    <row r="3080" spans="1:2" ht="18" customHeight="1">
      <c r="A3080" s="67"/>
      <c r="B3080" s="71"/>
    </row>
    <row r="3081" spans="1:2" ht="18" customHeight="1">
      <c r="A3081" s="67"/>
      <c r="B3081" s="71"/>
    </row>
    <row r="3082" spans="1:2" ht="18" customHeight="1">
      <c r="A3082" s="67"/>
      <c r="B3082" s="71"/>
    </row>
    <row r="3083" spans="1:2" ht="18" customHeight="1">
      <c r="A3083" s="67"/>
      <c r="B3083" s="71"/>
    </row>
    <row r="3084" spans="1:2" ht="18" customHeight="1">
      <c r="A3084" s="67"/>
      <c r="B3084" s="71"/>
    </row>
    <row r="3085" spans="1:2" ht="18" customHeight="1">
      <c r="A3085" s="67"/>
      <c r="B3085" s="71"/>
    </row>
    <row r="3086" spans="1:2" ht="18" customHeight="1">
      <c r="A3086" s="67"/>
      <c r="B3086" s="71"/>
    </row>
    <row r="3087" spans="1:2" ht="18" customHeight="1">
      <c r="A3087" s="67"/>
      <c r="B3087" s="71"/>
    </row>
    <row r="3088" spans="1:2" ht="18" customHeight="1">
      <c r="A3088" s="67"/>
      <c r="B3088" s="71"/>
    </row>
    <row r="3089" spans="1:2" ht="18" customHeight="1">
      <c r="A3089" s="67"/>
      <c r="B3089" s="71"/>
    </row>
    <row r="3090" spans="1:2" ht="18" customHeight="1">
      <c r="A3090" s="67"/>
      <c r="B3090" s="71"/>
    </row>
    <row r="3091" spans="1:2" ht="18" customHeight="1">
      <c r="A3091" s="67"/>
      <c r="B3091" s="71"/>
    </row>
    <row r="3092" spans="1:2" ht="18" customHeight="1">
      <c r="A3092" s="67"/>
      <c r="B3092" s="71"/>
    </row>
    <row r="3093" spans="1:2" ht="18" customHeight="1">
      <c r="A3093" s="67"/>
      <c r="B3093" s="71"/>
    </row>
    <row r="3094" spans="1:2" ht="18" customHeight="1">
      <c r="A3094" s="67"/>
      <c r="B3094" s="71"/>
    </row>
    <row r="3095" spans="1:2" ht="18" customHeight="1">
      <c r="A3095" s="67"/>
      <c r="B3095" s="71"/>
    </row>
    <row r="3096" spans="1:2" ht="18" customHeight="1">
      <c r="A3096" s="67"/>
      <c r="B3096" s="71"/>
    </row>
    <row r="3097" spans="1:2" ht="18" customHeight="1">
      <c r="A3097" s="67"/>
      <c r="B3097" s="71"/>
    </row>
    <row r="3098" spans="1:2" ht="18" customHeight="1">
      <c r="A3098" s="67"/>
      <c r="B3098" s="71"/>
    </row>
    <row r="3099" spans="1:2" ht="18" customHeight="1">
      <c r="A3099" s="67"/>
      <c r="B3099" s="71"/>
    </row>
    <row r="3100" spans="1:2" ht="18" customHeight="1">
      <c r="A3100" s="67"/>
      <c r="B3100" s="71"/>
    </row>
    <row r="3101" spans="1:2" ht="18" customHeight="1">
      <c r="A3101" s="67"/>
      <c r="B3101" s="71"/>
    </row>
    <row r="3102" spans="1:2" ht="18" customHeight="1">
      <c r="A3102" s="67"/>
      <c r="B3102" s="71"/>
    </row>
    <row r="3103" spans="1:2" ht="18" customHeight="1">
      <c r="A3103" s="67"/>
      <c r="B3103" s="71"/>
    </row>
    <row r="3104" spans="1:2" ht="18" customHeight="1">
      <c r="A3104" s="67"/>
      <c r="B3104" s="71"/>
    </row>
    <row r="3105" spans="1:2" ht="18" customHeight="1">
      <c r="A3105" s="67"/>
      <c r="B3105" s="71"/>
    </row>
    <row r="3106" spans="1:2" ht="18" customHeight="1">
      <c r="A3106" s="67"/>
      <c r="B3106" s="71"/>
    </row>
    <row r="3107" spans="1:2" ht="18" customHeight="1">
      <c r="A3107" s="67"/>
      <c r="B3107" s="71"/>
    </row>
    <row r="3108" spans="1:2" ht="18" customHeight="1">
      <c r="A3108" s="67"/>
      <c r="B3108" s="71"/>
    </row>
    <row r="3109" spans="1:2" ht="18" customHeight="1">
      <c r="A3109" s="67"/>
      <c r="B3109" s="71"/>
    </row>
    <row r="3110" spans="1:2" ht="18" customHeight="1">
      <c r="A3110" s="67"/>
      <c r="B3110" s="71"/>
    </row>
    <row r="3111" spans="1:2" ht="18" customHeight="1">
      <c r="A3111" s="67"/>
      <c r="B3111" s="71"/>
    </row>
    <row r="3112" spans="1:2" ht="18" customHeight="1">
      <c r="A3112" s="67"/>
      <c r="B3112" s="71"/>
    </row>
    <row r="3113" spans="1:2" ht="18" customHeight="1">
      <c r="A3113" s="67"/>
      <c r="B3113" s="71"/>
    </row>
    <row r="3114" spans="1:2" ht="18" customHeight="1">
      <c r="A3114" s="67"/>
      <c r="B3114" s="71"/>
    </row>
    <row r="3115" spans="1:2" ht="18" customHeight="1">
      <c r="A3115" s="67"/>
      <c r="B3115" s="71"/>
    </row>
    <row r="3116" spans="1:2" ht="18" customHeight="1">
      <c r="A3116" s="67"/>
      <c r="B3116" s="71"/>
    </row>
    <row r="3117" spans="1:2" ht="18" customHeight="1">
      <c r="A3117" s="67"/>
      <c r="B3117" s="71"/>
    </row>
    <row r="3118" spans="1:2" ht="18" customHeight="1">
      <c r="A3118" s="67"/>
      <c r="B3118" s="71"/>
    </row>
    <row r="3119" spans="1:2" ht="18" customHeight="1">
      <c r="A3119" s="67"/>
      <c r="B3119" s="71"/>
    </row>
    <row r="3120" spans="1:2" ht="18" customHeight="1">
      <c r="A3120" s="67"/>
      <c r="B3120" s="71"/>
    </row>
    <row r="3121" spans="1:2" ht="18" customHeight="1">
      <c r="A3121" s="67"/>
      <c r="B3121" s="71"/>
    </row>
    <row r="3122" spans="1:2" ht="18" customHeight="1">
      <c r="A3122" s="67"/>
      <c r="B3122" s="71"/>
    </row>
    <row r="3123" spans="1:2" ht="18" customHeight="1">
      <c r="A3123" s="67"/>
      <c r="B3123" s="71"/>
    </row>
    <row r="3124" spans="1:2" ht="18" customHeight="1">
      <c r="A3124" s="67"/>
      <c r="B3124" s="71"/>
    </row>
    <row r="3125" spans="1:2" ht="18" customHeight="1">
      <c r="A3125" s="67"/>
      <c r="B3125" s="71"/>
    </row>
    <row r="3126" spans="1:2" ht="18" customHeight="1">
      <c r="A3126" s="67"/>
      <c r="B3126" s="71"/>
    </row>
    <row r="3127" spans="1:2" ht="18" customHeight="1">
      <c r="A3127" s="67"/>
      <c r="B3127" s="71"/>
    </row>
    <row r="3128" spans="1:2" ht="18" customHeight="1">
      <c r="A3128" s="67"/>
      <c r="B3128" s="71"/>
    </row>
    <row r="3129" spans="1:2" ht="18" customHeight="1">
      <c r="A3129" s="67"/>
      <c r="B3129" s="71"/>
    </row>
    <row r="3130" spans="1:2" ht="18" customHeight="1">
      <c r="A3130" s="67"/>
      <c r="B3130" s="71"/>
    </row>
    <row r="3131" spans="1:2" ht="18" customHeight="1">
      <c r="A3131" s="67"/>
      <c r="B3131" s="71"/>
    </row>
    <row r="3132" spans="1:2" ht="18" customHeight="1">
      <c r="A3132" s="67"/>
      <c r="B3132" s="71"/>
    </row>
    <row r="3133" spans="1:2" ht="18" customHeight="1">
      <c r="A3133" s="67"/>
      <c r="B3133" s="71"/>
    </row>
    <row r="3134" spans="1:2" ht="18" customHeight="1">
      <c r="A3134" s="67"/>
      <c r="B3134" s="71"/>
    </row>
    <row r="3135" spans="1:2" ht="18" customHeight="1">
      <c r="A3135" s="67"/>
      <c r="B3135" s="71"/>
    </row>
    <row r="3136" spans="1:2" ht="18" customHeight="1">
      <c r="A3136" s="67"/>
      <c r="B3136" s="71"/>
    </row>
    <row r="3137" spans="1:2" ht="18" customHeight="1">
      <c r="A3137" s="67"/>
      <c r="B3137" s="71"/>
    </row>
    <row r="3138" spans="1:2" ht="18" customHeight="1">
      <c r="A3138" s="67"/>
      <c r="B3138" s="71"/>
    </row>
    <row r="3139" spans="1:2" ht="18" customHeight="1">
      <c r="A3139" s="67"/>
      <c r="B3139" s="71"/>
    </row>
    <row r="3140" spans="1:2" ht="18" customHeight="1">
      <c r="A3140" s="67"/>
      <c r="B3140" s="71"/>
    </row>
    <row r="3141" spans="1:2" ht="18" customHeight="1">
      <c r="A3141" s="67"/>
      <c r="B3141" s="71"/>
    </row>
    <row r="3142" spans="1:2" ht="18" customHeight="1">
      <c r="A3142" s="67"/>
      <c r="B3142" s="71"/>
    </row>
    <row r="3143" spans="1:2" ht="18" customHeight="1">
      <c r="A3143" s="67"/>
      <c r="B3143" s="71"/>
    </row>
    <row r="3144" spans="1:2" ht="18" customHeight="1">
      <c r="A3144" s="67"/>
      <c r="B3144" s="71"/>
    </row>
    <row r="3145" spans="1:2" ht="18" customHeight="1">
      <c r="A3145" s="67"/>
      <c r="B3145" s="71"/>
    </row>
    <row r="3146" spans="1:2" ht="18" customHeight="1">
      <c r="A3146" s="67"/>
      <c r="B3146" s="71"/>
    </row>
    <row r="3147" spans="1:2" ht="18" customHeight="1">
      <c r="A3147" s="67"/>
      <c r="B3147" s="71"/>
    </row>
    <row r="3148" spans="1:2" ht="18" customHeight="1">
      <c r="A3148" s="67"/>
      <c r="B3148" s="71"/>
    </row>
    <row r="3149" spans="1:2" ht="18" customHeight="1">
      <c r="A3149" s="67"/>
      <c r="B3149" s="71"/>
    </row>
    <row r="3150" spans="1:2" ht="18" customHeight="1">
      <c r="A3150" s="67"/>
      <c r="B3150" s="71"/>
    </row>
    <row r="3151" spans="1:2" ht="18" customHeight="1">
      <c r="A3151" s="67"/>
      <c r="B3151" s="71"/>
    </row>
    <row r="3152" spans="1:2" ht="18" customHeight="1">
      <c r="A3152" s="67"/>
      <c r="B3152" s="71"/>
    </row>
    <row r="3153" spans="1:2" ht="18" customHeight="1">
      <c r="A3153" s="67"/>
      <c r="B3153" s="71"/>
    </row>
    <row r="3154" spans="1:2" ht="18" customHeight="1">
      <c r="A3154" s="67"/>
      <c r="B3154" s="71"/>
    </row>
    <row r="3155" spans="1:2" ht="18" customHeight="1">
      <c r="A3155" s="67"/>
      <c r="B3155" s="71"/>
    </row>
    <row r="3156" spans="1:2" ht="18" customHeight="1">
      <c r="A3156" s="67"/>
      <c r="B3156" s="71"/>
    </row>
    <row r="3157" spans="1:2" ht="18" customHeight="1">
      <c r="A3157" s="67"/>
      <c r="B3157" s="71"/>
    </row>
    <row r="3158" spans="1:2" ht="18" customHeight="1">
      <c r="A3158" s="67"/>
      <c r="B3158" s="71"/>
    </row>
    <row r="3159" spans="1:2" ht="18" customHeight="1">
      <c r="A3159" s="67"/>
      <c r="B3159" s="71"/>
    </row>
    <row r="3160" spans="1:2" ht="18" customHeight="1">
      <c r="A3160" s="67"/>
      <c r="B3160" s="71"/>
    </row>
    <row r="3161" spans="1:2" ht="18" customHeight="1">
      <c r="A3161" s="67"/>
      <c r="B3161" s="71"/>
    </row>
    <row r="3162" spans="1:2" ht="18" customHeight="1">
      <c r="A3162" s="67"/>
      <c r="B3162" s="71"/>
    </row>
    <row r="3163" spans="1:2" ht="18" customHeight="1">
      <c r="A3163" s="67"/>
      <c r="B3163" s="71"/>
    </row>
    <row r="3164" spans="1:2" ht="18" customHeight="1">
      <c r="A3164" s="67"/>
      <c r="B3164" s="71"/>
    </row>
    <row r="3165" spans="1:2" ht="18" customHeight="1">
      <c r="A3165" s="67"/>
      <c r="B3165" s="71"/>
    </row>
    <row r="3166" spans="1:2" ht="18" customHeight="1">
      <c r="A3166" s="67"/>
      <c r="B3166" s="71"/>
    </row>
    <row r="3167" spans="1:2" ht="18" customHeight="1">
      <c r="A3167" s="67"/>
      <c r="B3167" s="71"/>
    </row>
    <row r="3168" spans="1:2" ht="18" customHeight="1">
      <c r="A3168" s="67"/>
      <c r="B3168" s="71"/>
    </row>
    <row r="3169" spans="1:2" ht="18" customHeight="1">
      <c r="A3169" s="67"/>
      <c r="B3169" s="71"/>
    </row>
    <row r="3170" spans="1:2" ht="18" customHeight="1">
      <c r="A3170" s="67"/>
      <c r="B3170" s="71"/>
    </row>
    <row r="3171" spans="1:2" ht="18" customHeight="1">
      <c r="A3171" s="67"/>
      <c r="B3171" s="71"/>
    </row>
    <row r="3172" spans="1:2" ht="18" customHeight="1">
      <c r="A3172" s="67"/>
      <c r="B3172" s="71"/>
    </row>
    <row r="3173" spans="1:2" ht="18" customHeight="1">
      <c r="A3173" s="67"/>
      <c r="B3173" s="71"/>
    </row>
    <row r="3174" spans="1:2" ht="18" customHeight="1">
      <c r="A3174" s="67"/>
      <c r="B3174" s="71"/>
    </row>
    <row r="3175" spans="1:2" ht="18" customHeight="1">
      <c r="A3175" s="67"/>
      <c r="B3175" s="71"/>
    </row>
    <row r="3176" spans="1:2" ht="18" customHeight="1">
      <c r="A3176" s="67"/>
      <c r="B3176" s="71"/>
    </row>
    <row r="3177" spans="1:2" ht="18" customHeight="1">
      <c r="A3177" s="67"/>
      <c r="B3177" s="71"/>
    </row>
    <row r="3178" spans="1:2" ht="18" customHeight="1">
      <c r="A3178" s="67"/>
      <c r="B3178" s="71"/>
    </row>
    <row r="3179" spans="1:2" ht="18" customHeight="1">
      <c r="A3179" s="67"/>
      <c r="B3179" s="71"/>
    </row>
    <row r="3180" spans="1:2" ht="18" customHeight="1">
      <c r="A3180" s="67"/>
      <c r="B3180" s="71"/>
    </row>
    <row r="3181" spans="1:2" ht="18" customHeight="1">
      <c r="A3181" s="67"/>
      <c r="B3181" s="71"/>
    </row>
    <row r="3182" spans="1:2" ht="18" customHeight="1">
      <c r="A3182" s="67"/>
      <c r="B3182" s="71"/>
    </row>
    <row r="3183" spans="1:2" ht="18" customHeight="1">
      <c r="A3183" s="67"/>
      <c r="B3183" s="71"/>
    </row>
    <row r="3184" spans="1:2" ht="18" customHeight="1">
      <c r="A3184" s="67"/>
      <c r="B3184" s="71"/>
    </row>
    <row r="3185" spans="1:2" ht="18" customHeight="1">
      <c r="A3185" s="67"/>
      <c r="B3185" s="71"/>
    </row>
    <row r="3186" spans="1:2" ht="18" customHeight="1">
      <c r="A3186" s="67"/>
      <c r="B3186" s="71"/>
    </row>
    <row r="3187" spans="1:2" ht="18" customHeight="1">
      <c r="A3187" s="67"/>
      <c r="B3187" s="71"/>
    </row>
    <row r="3188" spans="1:2" ht="18" customHeight="1">
      <c r="A3188" s="67"/>
      <c r="B3188" s="71"/>
    </row>
    <row r="3189" spans="1:2" ht="18" customHeight="1">
      <c r="A3189" s="67"/>
      <c r="B3189" s="71"/>
    </row>
    <row r="3190" spans="1:2" ht="18" customHeight="1">
      <c r="A3190" s="67"/>
      <c r="B3190" s="71"/>
    </row>
    <row r="3191" spans="1:2" ht="18" customHeight="1">
      <c r="A3191" s="67"/>
      <c r="B3191" s="71"/>
    </row>
    <row r="3192" spans="1:2" ht="18" customHeight="1">
      <c r="A3192" s="67"/>
      <c r="B3192" s="71"/>
    </row>
    <row r="3193" spans="1:2" ht="18" customHeight="1">
      <c r="A3193" s="67"/>
      <c r="B3193" s="71"/>
    </row>
    <row r="3194" spans="1:2" ht="18" customHeight="1">
      <c r="A3194" s="67"/>
      <c r="B3194" s="71"/>
    </row>
    <row r="3195" spans="1:2" ht="18" customHeight="1">
      <c r="A3195" s="67"/>
      <c r="B3195" s="71"/>
    </row>
    <row r="3196" spans="1:2" ht="18" customHeight="1">
      <c r="A3196" s="67"/>
      <c r="B3196" s="71"/>
    </row>
    <row r="3197" spans="1:2" ht="18" customHeight="1">
      <c r="A3197" s="67"/>
      <c r="B3197" s="71"/>
    </row>
    <row r="3198" spans="1:2" ht="18" customHeight="1">
      <c r="A3198" s="67"/>
      <c r="B3198" s="71"/>
    </row>
    <row r="3199" spans="1:2" ht="18" customHeight="1">
      <c r="A3199" s="67"/>
      <c r="B3199" s="71"/>
    </row>
    <row r="3200" spans="1:2" ht="18" customHeight="1">
      <c r="A3200" s="67"/>
      <c r="B3200" s="71"/>
    </row>
    <row r="3201" spans="1:2" ht="18" customHeight="1">
      <c r="A3201" s="67"/>
      <c r="B3201" s="71"/>
    </row>
    <row r="3202" spans="1:2" ht="18" customHeight="1">
      <c r="A3202" s="67"/>
      <c r="B3202" s="71"/>
    </row>
    <row r="3203" spans="1:2" ht="18" customHeight="1">
      <c r="A3203" s="67"/>
      <c r="B3203" s="71"/>
    </row>
    <row r="3204" spans="1:2" ht="18" customHeight="1">
      <c r="A3204" s="67"/>
      <c r="B3204" s="71"/>
    </row>
    <row r="3205" spans="1:2" ht="18" customHeight="1">
      <c r="A3205" s="67"/>
      <c r="B3205" s="71"/>
    </row>
    <row r="3206" spans="1:2" ht="18" customHeight="1">
      <c r="A3206" s="67"/>
      <c r="B3206" s="71"/>
    </row>
    <row r="3207" spans="1:2" ht="18" customHeight="1">
      <c r="A3207" s="67"/>
      <c r="B3207" s="71"/>
    </row>
    <row r="3208" spans="1:2" ht="18" customHeight="1">
      <c r="A3208" s="67"/>
      <c r="B3208" s="71"/>
    </row>
    <row r="3209" spans="1:2" ht="18" customHeight="1">
      <c r="A3209" s="67"/>
      <c r="B3209" s="71"/>
    </row>
    <row r="3210" spans="1:2" ht="18" customHeight="1">
      <c r="A3210" s="67"/>
      <c r="B3210" s="71"/>
    </row>
    <row r="3211" spans="1:2" ht="18" customHeight="1">
      <c r="A3211" s="67"/>
      <c r="B3211" s="71"/>
    </row>
    <row r="3212" spans="1:2" ht="18" customHeight="1">
      <c r="A3212" s="67"/>
      <c r="B3212" s="71"/>
    </row>
    <row r="3213" spans="1:2" ht="18" customHeight="1">
      <c r="A3213" s="67"/>
      <c r="B3213" s="71"/>
    </row>
    <row r="3214" spans="1:2" ht="18" customHeight="1">
      <c r="A3214" s="67"/>
      <c r="B3214" s="71"/>
    </row>
    <row r="3215" spans="1:2" ht="18" customHeight="1">
      <c r="A3215" s="67"/>
      <c r="B3215" s="71"/>
    </row>
    <row r="3216" spans="1:2" ht="18" customHeight="1">
      <c r="A3216" s="67"/>
      <c r="B3216" s="71"/>
    </row>
    <row r="3217" spans="1:2" ht="18" customHeight="1">
      <c r="A3217" s="67"/>
      <c r="B3217" s="71"/>
    </row>
    <row r="3218" spans="1:2" ht="18" customHeight="1">
      <c r="A3218" s="67"/>
      <c r="B3218" s="71"/>
    </row>
    <row r="3219" spans="1:2" ht="18" customHeight="1">
      <c r="A3219" s="67"/>
      <c r="B3219" s="71"/>
    </row>
    <row r="3220" spans="1:2" ht="18" customHeight="1">
      <c r="A3220" s="67"/>
      <c r="B3220" s="71"/>
    </row>
    <row r="3221" spans="1:2" ht="18" customHeight="1">
      <c r="A3221" s="67"/>
      <c r="B3221" s="71"/>
    </row>
    <row r="3222" spans="1:2" ht="18" customHeight="1">
      <c r="A3222" s="67"/>
      <c r="B3222" s="71"/>
    </row>
    <row r="3223" spans="1:2" ht="18" customHeight="1">
      <c r="A3223" s="67"/>
      <c r="B3223" s="71"/>
    </row>
    <row r="3224" spans="1:2" ht="18" customHeight="1">
      <c r="A3224" s="67"/>
      <c r="B3224" s="71"/>
    </row>
    <row r="3225" spans="1:2" ht="18" customHeight="1">
      <c r="A3225" s="67"/>
      <c r="B3225" s="71"/>
    </row>
    <row r="3226" spans="1:2" ht="18" customHeight="1">
      <c r="A3226" s="67"/>
      <c r="B3226" s="71"/>
    </row>
    <row r="3227" spans="1:2" ht="18" customHeight="1">
      <c r="A3227" s="67"/>
      <c r="B3227" s="71"/>
    </row>
    <row r="3228" spans="1:2" ht="18" customHeight="1">
      <c r="A3228" s="67"/>
      <c r="B3228" s="71"/>
    </row>
    <row r="3229" spans="1:2" ht="18" customHeight="1">
      <c r="A3229" s="67"/>
      <c r="B3229" s="71"/>
    </row>
    <row r="3230" spans="1:2" ht="18" customHeight="1">
      <c r="A3230" s="67"/>
      <c r="B3230" s="71"/>
    </row>
    <row r="3231" spans="1:2" ht="18" customHeight="1">
      <c r="A3231" s="67"/>
      <c r="B3231" s="71"/>
    </row>
    <row r="3232" spans="1:2" ht="18" customHeight="1">
      <c r="A3232" s="67"/>
      <c r="B3232" s="71"/>
    </row>
    <row r="3233" spans="1:2" ht="18" customHeight="1">
      <c r="A3233" s="67"/>
      <c r="B3233" s="71"/>
    </row>
    <row r="3234" spans="1:2" ht="18" customHeight="1">
      <c r="A3234" s="67"/>
      <c r="B3234" s="71"/>
    </row>
    <row r="3235" spans="1:2" ht="18" customHeight="1">
      <c r="A3235" s="67"/>
      <c r="B3235" s="71"/>
    </row>
    <row r="3236" spans="1:2" ht="18" customHeight="1">
      <c r="A3236" s="67"/>
      <c r="B3236" s="71"/>
    </row>
    <row r="3237" spans="1:2" ht="18" customHeight="1">
      <c r="A3237" s="67"/>
      <c r="B3237" s="71"/>
    </row>
    <row r="3238" spans="1:2" ht="18" customHeight="1">
      <c r="A3238" s="67"/>
      <c r="B3238" s="71"/>
    </row>
    <row r="3239" spans="1:2" ht="18" customHeight="1">
      <c r="A3239" s="67"/>
      <c r="B3239" s="71"/>
    </row>
    <row r="3240" spans="1:2" ht="18" customHeight="1">
      <c r="A3240" s="67"/>
      <c r="B3240" s="71"/>
    </row>
    <row r="3241" spans="1:2" ht="18" customHeight="1">
      <c r="A3241" s="67"/>
      <c r="B3241" s="71"/>
    </row>
    <row r="3242" spans="1:2" ht="18" customHeight="1">
      <c r="A3242" s="67"/>
      <c r="B3242" s="71"/>
    </row>
    <row r="3243" spans="1:2" ht="18" customHeight="1">
      <c r="A3243" s="67"/>
      <c r="B3243" s="71"/>
    </row>
    <row r="3244" spans="1:2" ht="18" customHeight="1">
      <c r="A3244" s="67"/>
      <c r="B3244" s="71"/>
    </row>
    <row r="3245" spans="1:2" ht="18" customHeight="1">
      <c r="A3245" s="67"/>
      <c r="B3245" s="71"/>
    </row>
    <row r="3246" spans="1:2" ht="18" customHeight="1">
      <c r="A3246" s="67"/>
      <c r="B3246" s="71"/>
    </row>
    <row r="3247" spans="1:2" ht="18" customHeight="1">
      <c r="A3247" s="67"/>
      <c r="B3247" s="71"/>
    </row>
    <row r="3248" spans="1:2" ht="18" customHeight="1">
      <c r="A3248" s="67"/>
      <c r="B3248" s="71"/>
    </row>
    <row r="3249" spans="1:2" ht="18" customHeight="1">
      <c r="A3249" s="67"/>
      <c r="B3249" s="71"/>
    </row>
    <row r="3250" spans="1:2" ht="18" customHeight="1">
      <c r="A3250" s="67"/>
      <c r="B3250" s="71"/>
    </row>
    <row r="3251" spans="1:2" ht="18" customHeight="1">
      <c r="A3251" s="67"/>
      <c r="B3251" s="71"/>
    </row>
    <row r="3252" spans="1:2" ht="18" customHeight="1">
      <c r="A3252" s="67"/>
      <c r="B3252" s="71"/>
    </row>
    <row r="3253" spans="1:2" ht="18" customHeight="1">
      <c r="A3253" s="67"/>
      <c r="B3253" s="71"/>
    </row>
    <row r="3254" spans="1:2" ht="18" customHeight="1">
      <c r="A3254" s="67"/>
      <c r="B3254" s="71"/>
    </row>
    <row r="3255" spans="1:2" ht="18" customHeight="1">
      <c r="A3255" s="67"/>
      <c r="B3255" s="71"/>
    </row>
    <row r="3256" spans="1:2" ht="18" customHeight="1">
      <c r="A3256" s="67"/>
      <c r="B3256" s="71"/>
    </row>
    <row r="3257" spans="1:2" ht="18" customHeight="1">
      <c r="A3257" s="67"/>
      <c r="B3257" s="71"/>
    </row>
    <row r="3258" spans="1:2" ht="18" customHeight="1">
      <c r="A3258" s="67"/>
      <c r="B3258" s="71"/>
    </row>
    <row r="3259" spans="1:2" ht="18" customHeight="1">
      <c r="A3259" s="67"/>
      <c r="B3259" s="71"/>
    </row>
    <row r="3260" spans="1:2" ht="18" customHeight="1">
      <c r="A3260" s="67"/>
      <c r="B3260" s="71"/>
    </row>
    <row r="3261" spans="1:2" ht="18" customHeight="1">
      <c r="A3261" s="67"/>
      <c r="B3261" s="71"/>
    </row>
    <row r="3262" spans="1:2" ht="18" customHeight="1">
      <c r="A3262" s="67"/>
      <c r="B3262" s="71"/>
    </row>
    <row r="3263" spans="1:2" ht="18" customHeight="1">
      <c r="A3263" s="67"/>
      <c r="B3263" s="71"/>
    </row>
    <row r="3264" spans="1:2" ht="18" customHeight="1">
      <c r="A3264" s="67"/>
      <c r="B3264" s="71"/>
    </row>
    <row r="3265" spans="1:2" ht="18" customHeight="1">
      <c r="A3265" s="67"/>
      <c r="B3265" s="71"/>
    </row>
    <row r="3266" spans="1:2" ht="18" customHeight="1">
      <c r="A3266" s="67"/>
      <c r="B3266" s="71"/>
    </row>
    <row r="3267" spans="1:2" ht="18" customHeight="1">
      <c r="A3267" s="67"/>
      <c r="B3267" s="71"/>
    </row>
    <row r="3268" spans="1:2" ht="18" customHeight="1">
      <c r="A3268" s="67"/>
      <c r="B3268" s="71"/>
    </row>
    <row r="3269" spans="1:2" ht="18" customHeight="1">
      <c r="A3269" s="67"/>
      <c r="B3269" s="71"/>
    </row>
    <row r="3270" spans="1:2" ht="18" customHeight="1">
      <c r="A3270" s="67"/>
      <c r="B3270" s="71"/>
    </row>
    <row r="3271" spans="1:2" ht="18" customHeight="1">
      <c r="A3271" s="67"/>
      <c r="B3271" s="71"/>
    </row>
    <row r="3272" spans="1:2" ht="18" customHeight="1">
      <c r="A3272" s="67"/>
      <c r="B3272" s="71"/>
    </row>
    <row r="3273" spans="1:2" ht="18" customHeight="1">
      <c r="A3273" s="67"/>
      <c r="B3273" s="71"/>
    </row>
    <row r="3274" spans="1:2" ht="18" customHeight="1">
      <c r="A3274" s="67"/>
      <c r="B3274" s="71"/>
    </row>
    <row r="3275" spans="1:2" ht="18" customHeight="1">
      <c r="A3275" s="67"/>
      <c r="B3275" s="71"/>
    </row>
    <row r="3276" spans="1:2" ht="18" customHeight="1">
      <c r="A3276" s="67"/>
      <c r="B3276" s="71"/>
    </row>
    <row r="3277" spans="1:2" ht="18" customHeight="1">
      <c r="A3277" s="67"/>
      <c r="B3277" s="71"/>
    </row>
    <row r="3278" spans="1:2" ht="18" customHeight="1">
      <c r="A3278" s="67"/>
      <c r="B3278" s="71"/>
    </row>
    <row r="3279" spans="1:2" ht="18" customHeight="1">
      <c r="A3279" s="67"/>
      <c r="B3279" s="71"/>
    </row>
    <row r="3280" spans="1:2" ht="18" customHeight="1">
      <c r="A3280" s="67"/>
      <c r="B3280" s="71"/>
    </row>
    <row r="3281" spans="1:2" ht="18" customHeight="1">
      <c r="A3281" s="67"/>
      <c r="B3281" s="71"/>
    </row>
    <row r="3282" spans="1:2" ht="18" customHeight="1">
      <c r="A3282" s="67"/>
      <c r="B3282" s="71"/>
    </row>
    <row r="3283" spans="1:2" ht="18" customHeight="1">
      <c r="A3283" s="67"/>
      <c r="B3283" s="71"/>
    </row>
    <row r="3284" spans="1:2" ht="18" customHeight="1">
      <c r="A3284" s="67"/>
      <c r="B3284" s="71"/>
    </row>
    <row r="3285" spans="1:2" ht="18" customHeight="1">
      <c r="A3285" s="67"/>
      <c r="B3285" s="71"/>
    </row>
    <row r="3286" spans="1:2" ht="18" customHeight="1">
      <c r="A3286" s="67"/>
      <c r="B3286" s="71"/>
    </row>
    <row r="3287" spans="1:2" ht="18" customHeight="1">
      <c r="A3287" s="67"/>
      <c r="B3287" s="71"/>
    </row>
    <row r="3288" spans="1:2" ht="18" customHeight="1">
      <c r="A3288" s="67"/>
      <c r="B3288" s="71"/>
    </row>
    <row r="3289" spans="1:2" ht="18" customHeight="1">
      <c r="A3289" s="67"/>
      <c r="B3289" s="71"/>
    </row>
    <row r="3290" spans="1:2" ht="18" customHeight="1">
      <c r="A3290" s="67"/>
      <c r="B3290" s="71"/>
    </row>
    <row r="3291" spans="1:2" ht="18" customHeight="1">
      <c r="A3291" s="67"/>
      <c r="B3291" s="71"/>
    </row>
    <row r="3292" spans="1:2" ht="18" customHeight="1">
      <c r="A3292" s="67"/>
      <c r="B3292" s="71"/>
    </row>
    <row r="3293" spans="1:2" ht="18" customHeight="1">
      <c r="A3293" s="67"/>
      <c r="B3293" s="71"/>
    </row>
    <row r="3294" spans="1:2" ht="18" customHeight="1">
      <c r="A3294" s="67"/>
      <c r="B3294" s="71"/>
    </row>
    <row r="3295" spans="1:2" ht="18" customHeight="1">
      <c r="A3295" s="67"/>
      <c r="B3295" s="71"/>
    </row>
    <row r="3296" spans="1:2" ht="18" customHeight="1">
      <c r="A3296" s="67"/>
      <c r="B3296" s="71"/>
    </row>
    <row r="3297" spans="1:2" ht="18" customHeight="1">
      <c r="A3297" s="67"/>
      <c r="B3297" s="71"/>
    </row>
    <row r="3298" spans="1:2" ht="18" customHeight="1">
      <c r="A3298" s="67"/>
      <c r="B3298" s="71"/>
    </row>
    <row r="3299" spans="1:2" ht="18" customHeight="1">
      <c r="A3299" s="67"/>
      <c r="B3299" s="71"/>
    </row>
    <row r="3300" spans="1:2" ht="18" customHeight="1">
      <c r="A3300" s="67"/>
      <c r="B3300" s="71"/>
    </row>
    <row r="3301" spans="1:2" ht="18" customHeight="1">
      <c r="A3301" s="67"/>
      <c r="B3301" s="71"/>
    </row>
    <row r="3302" spans="1:2" ht="18" customHeight="1">
      <c r="A3302" s="67"/>
      <c r="B3302" s="71"/>
    </row>
    <row r="3303" spans="1:2" ht="18" customHeight="1">
      <c r="A3303" s="67"/>
      <c r="B3303" s="71"/>
    </row>
    <row r="3304" spans="1:2" ht="18" customHeight="1">
      <c r="A3304" s="67"/>
      <c r="B3304" s="71"/>
    </row>
    <row r="3305" spans="1:2" ht="18" customHeight="1">
      <c r="A3305" s="67"/>
      <c r="B3305" s="71"/>
    </row>
    <row r="3306" spans="1:2" ht="18" customHeight="1">
      <c r="A3306" s="67"/>
      <c r="B3306" s="71"/>
    </row>
    <row r="3307" spans="1:2" ht="18" customHeight="1">
      <c r="A3307" s="67"/>
      <c r="B3307" s="71"/>
    </row>
    <row r="3308" spans="1:2" ht="18" customHeight="1">
      <c r="A3308" s="67"/>
      <c r="B3308" s="71"/>
    </row>
    <row r="3309" spans="1:2" ht="18" customHeight="1">
      <c r="A3309" s="67"/>
      <c r="B3309" s="71"/>
    </row>
    <row r="3310" spans="1:2" ht="18" customHeight="1">
      <c r="A3310" s="67"/>
      <c r="B3310" s="71"/>
    </row>
    <row r="3311" spans="1:2" ht="18" customHeight="1">
      <c r="A3311" s="67"/>
      <c r="B3311" s="71"/>
    </row>
    <row r="3312" spans="1:2" ht="18" customHeight="1">
      <c r="A3312" s="67"/>
      <c r="B3312" s="71"/>
    </row>
    <row r="3313" spans="1:2" ht="18" customHeight="1">
      <c r="A3313" s="67"/>
      <c r="B3313" s="71"/>
    </row>
    <row r="3314" spans="1:2" ht="18" customHeight="1">
      <c r="A3314" s="67"/>
      <c r="B3314" s="71"/>
    </row>
    <row r="3315" spans="1:2" ht="18" customHeight="1">
      <c r="A3315" s="67"/>
      <c r="B3315" s="71"/>
    </row>
    <row r="3316" spans="1:2" ht="18" customHeight="1">
      <c r="A3316" s="67"/>
      <c r="B3316" s="71"/>
    </row>
    <row r="3317" spans="1:2" ht="18" customHeight="1">
      <c r="A3317" s="67"/>
      <c r="B3317" s="71"/>
    </row>
    <row r="3318" spans="1:2" ht="18" customHeight="1">
      <c r="A3318" s="67"/>
      <c r="B3318" s="71"/>
    </row>
    <row r="3319" spans="1:2" ht="18" customHeight="1">
      <c r="A3319" s="67"/>
      <c r="B3319" s="71"/>
    </row>
    <row r="3320" spans="1:2" ht="18" customHeight="1">
      <c r="A3320" s="67"/>
      <c r="B3320" s="71"/>
    </row>
    <row r="3321" spans="1:2" ht="18" customHeight="1">
      <c r="A3321" s="67"/>
      <c r="B3321" s="71"/>
    </row>
    <row r="3322" spans="1:2" ht="18" customHeight="1">
      <c r="A3322" s="67"/>
      <c r="B3322" s="71"/>
    </row>
    <row r="3323" spans="1:2" ht="18" customHeight="1">
      <c r="A3323" s="67"/>
      <c r="B3323" s="71"/>
    </row>
    <row r="3324" spans="1:2" ht="18" customHeight="1">
      <c r="A3324" s="67"/>
      <c r="B3324" s="71"/>
    </row>
    <row r="3325" spans="1:2" ht="18" customHeight="1">
      <c r="A3325" s="67"/>
      <c r="B3325" s="71"/>
    </row>
    <row r="3326" spans="1:2" ht="18" customHeight="1">
      <c r="A3326" s="67"/>
      <c r="B3326" s="71"/>
    </row>
    <row r="3327" spans="1:2" ht="18" customHeight="1">
      <c r="A3327" s="67"/>
      <c r="B3327" s="71"/>
    </row>
    <row r="3328" spans="1:2" ht="18" customHeight="1">
      <c r="A3328" s="67"/>
      <c r="B3328" s="71"/>
    </row>
    <row r="3329" spans="1:2" ht="18" customHeight="1">
      <c r="A3329" s="67"/>
      <c r="B3329" s="71"/>
    </row>
    <row r="3330" spans="1:2" ht="18" customHeight="1">
      <c r="A3330" s="67"/>
      <c r="B3330" s="71"/>
    </row>
    <row r="3331" spans="1:2" ht="18" customHeight="1">
      <c r="A3331" s="67"/>
      <c r="B3331" s="71"/>
    </row>
    <row r="3332" spans="1:2" ht="18" customHeight="1">
      <c r="A3332" s="67"/>
      <c r="B3332" s="71"/>
    </row>
    <row r="3333" spans="1:2" ht="18" customHeight="1">
      <c r="A3333" s="67"/>
      <c r="B3333" s="71"/>
    </row>
    <row r="3334" spans="1:2" ht="18" customHeight="1">
      <c r="A3334" s="67"/>
      <c r="B3334" s="71"/>
    </row>
    <row r="3335" spans="1:2" ht="18" customHeight="1">
      <c r="A3335" s="67"/>
      <c r="B3335" s="71"/>
    </row>
    <row r="3336" spans="1:2" ht="18" customHeight="1">
      <c r="A3336" s="67"/>
      <c r="B3336" s="71"/>
    </row>
    <row r="3337" spans="1:2" ht="18" customHeight="1">
      <c r="A3337" s="67"/>
      <c r="B3337" s="71"/>
    </row>
    <row r="3338" spans="1:2" ht="18" customHeight="1">
      <c r="A3338" s="67"/>
      <c r="B3338" s="71"/>
    </row>
    <row r="3339" spans="1:2" ht="18" customHeight="1">
      <c r="A3339" s="67"/>
      <c r="B3339" s="71"/>
    </row>
    <row r="3340" spans="1:2" ht="18" customHeight="1">
      <c r="A3340" s="67"/>
      <c r="B3340" s="71"/>
    </row>
    <row r="3341" spans="1:2" ht="18" customHeight="1">
      <c r="A3341" s="67"/>
      <c r="B3341" s="71"/>
    </row>
    <row r="3342" spans="1:2" ht="18" customHeight="1">
      <c r="A3342" s="67"/>
      <c r="B3342" s="71"/>
    </row>
    <row r="3343" spans="1:2" ht="18" customHeight="1">
      <c r="A3343" s="67"/>
      <c r="B3343" s="71"/>
    </row>
    <row r="3344" spans="1:2" ht="18" customHeight="1">
      <c r="A3344" s="67"/>
      <c r="B3344" s="71"/>
    </row>
    <row r="3345" spans="1:2" ht="18" customHeight="1">
      <c r="A3345" s="67"/>
      <c r="B3345" s="71"/>
    </row>
    <row r="3346" spans="1:2" ht="18" customHeight="1">
      <c r="A3346" s="67"/>
      <c r="B3346" s="71"/>
    </row>
    <row r="3347" spans="1:2" ht="18" customHeight="1">
      <c r="A3347" s="67"/>
      <c r="B3347" s="71"/>
    </row>
    <row r="3348" spans="1:2" ht="18" customHeight="1">
      <c r="A3348" s="67"/>
      <c r="B3348" s="71"/>
    </row>
    <row r="3349" spans="1:2" ht="18" customHeight="1">
      <c r="A3349" s="67"/>
      <c r="B3349" s="71"/>
    </row>
    <row r="3350" spans="1:2" ht="18" customHeight="1">
      <c r="A3350" s="67"/>
      <c r="B3350" s="71"/>
    </row>
    <row r="3351" spans="1:2" ht="18" customHeight="1">
      <c r="A3351" s="67"/>
      <c r="B3351" s="71"/>
    </row>
    <row r="3352" spans="1:2" ht="18" customHeight="1">
      <c r="A3352" s="67"/>
      <c r="B3352" s="71"/>
    </row>
    <row r="3353" spans="1:2" ht="18" customHeight="1">
      <c r="A3353" s="67"/>
      <c r="B3353" s="71"/>
    </row>
    <row r="3354" spans="1:2" ht="18" customHeight="1">
      <c r="A3354" s="67"/>
      <c r="B3354" s="71"/>
    </row>
    <row r="3355" spans="1:2" ht="18" customHeight="1">
      <c r="A3355" s="67"/>
      <c r="B3355" s="71"/>
    </row>
    <row r="3356" spans="1:2" ht="18" customHeight="1">
      <c r="A3356" s="67"/>
      <c r="B3356" s="71"/>
    </row>
    <row r="3357" spans="1:2" ht="18" customHeight="1">
      <c r="A3357" s="67"/>
      <c r="B3357" s="71"/>
    </row>
    <row r="3358" spans="1:2" ht="18" customHeight="1">
      <c r="A3358" s="67"/>
      <c r="B3358" s="71"/>
    </row>
    <row r="3359" spans="1:2" ht="18" customHeight="1">
      <c r="A3359" s="67"/>
      <c r="B3359" s="71"/>
    </row>
    <row r="3360" spans="1:2" ht="18" customHeight="1">
      <c r="A3360" s="67"/>
      <c r="B3360" s="71"/>
    </row>
    <row r="3361" spans="1:2" ht="18" customHeight="1">
      <c r="A3361" s="67"/>
      <c r="B3361" s="71"/>
    </row>
    <row r="3362" spans="1:2" ht="18" customHeight="1">
      <c r="A3362" s="67"/>
      <c r="B3362" s="71"/>
    </row>
    <row r="3363" spans="1:2" ht="18" customHeight="1">
      <c r="A3363" s="67"/>
      <c r="B3363" s="71"/>
    </row>
    <row r="3364" spans="1:2" ht="18" customHeight="1">
      <c r="A3364" s="67"/>
      <c r="B3364" s="71"/>
    </row>
    <row r="3365" spans="1:2" ht="18" customHeight="1">
      <c r="A3365" s="67"/>
      <c r="B3365" s="71"/>
    </row>
    <row r="3366" spans="1:2" ht="18" customHeight="1">
      <c r="A3366" s="67"/>
      <c r="B3366" s="71"/>
    </row>
    <row r="3367" spans="1:2" ht="18" customHeight="1">
      <c r="A3367" s="67"/>
      <c r="B3367" s="71"/>
    </row>
    <row r="3368" spans="1:2" ht="18" customHeight="1">
      <c r="A3368" s="67"/>
      <c r="B3368" s="71"/>
    </row>
    <row r="3369" spans="1:2" ht="18" customHeight="1">
      <c r="A3369" s="67"/>
      <c r="B3369" s="71"/>
    </row>
    <row r="3370" spans="1:2" ht="18" customHeight="1">
      <c r="A3370" s="67"/>
      <c r="B3370" s="71"/>
    </row>
    <row r="3371" spans="1:2" ht="18" customHeight="1">
      <c r="A3371" s="67"/>
      <c r="B3371" s="71"/>
    </row>
    <row r="3372" spans="1:2" ht="18" customHeight="1">
      <c r="A3372" s="67"/>
      <c r="B3372" s="71"/>
    </row>
    <row r="3373" spans="1:2" ht="18" customHeight="1">
      <c r="A3373" s="67"/>
      <c r="B3373" s="71"/>
    </row>
    <row r="3374" spans="1:2" ht="18" customHeight="1">
      <c r="A3374" s="67"/>
      <c r="B3374" s="71"/>
    </row>
    <row r="3375" spans="1:2" ht="18" customHeight="1">
      <c r="A3375" s="67"/>
      <c r="B3375" s="71"/>
    </row>
    <row r="3376" spans="1:2" ht="18" customHeight="1">
      <c r="A3376" s="67"/>
      <c r="B3376" s="71"/>
    </row>
    <row r="3377" spans="1:2" ht="18" customHeight="1">
      <c r="A3377" s="67"/>
      <c r="B3377" s="71"/>
    </row>
    <row r="3378" spans="1:2" ht="18" customHeight="1">
      <c r="A3378" s="67"/>
      <c r="B3378" s="71"/>
    </row>
    <row r="3379" spans="1:2" ht="18" customHeight="1">
      <c r="A3379" s="67"/>
      <c r="B3379" s="71"/>
    </row>
    <row r="3380" spans="1:2" ht="18" customHeight="1">
      <c r="A3380" s="67"/>
      <c r="B3380" s="71"/>
    </row>
    <row r="3381" spans="1:2" ht="18" customHeight="1">
      <c r="A3381" s="67"/>
      <c r="B3381" s="71"/>
    </row>
    <row r="3382" spans="1:2" ht="18" customHeight="1">
      <c r="A3382" s="67"/>
      <c r="B3382" s="71"/>
    </row>
    <row r="3383" spans="1:2" ht="18" customHeight="1">
      <c r="A3383" s="67"/>
      <c r="B3383" s="71"/>
    </row>
    <row r="3384" spans="1:2" ht="18" customHeight="1">
      <c r="A3384" s="67"/>
      <c r="B3384" s="71"/>
    </row>
    <row r="3385" spans="1:2" ht="18" customHeight="1">
      <c r="A3385" s="67"/>
      <c r="B3385" s="71"/>
    </row>
    <row r="3386" spans="1:2" ht="18" customHeight="1">
      <c r="A3386" s="67"/>
      <c r="B3386" s="71"/>
    </row>
    <row r="3387" spans="1:2" ht="18" customHeight="1">
      <c r="A3387" s="67"/>
      <c r="B3387" s="71"/>
    </row>
    <row r="3388" spans="1:2" ht="18" customHeight="1">
      <c r="A3388" s="67"/>
      <c r="B3388" s="71"/>
    </row>
    <row r="3389" spans="1:2" ht="18" customHeight="1">
      <c r="A3389" s="67"/>
      <c r="B3389" s="71"/>
    </row>
    <row r="3390" spans="1:2" ht="18" customHeight="1">
      <c r="A3390" s="67"/>
      <c r="B3390" s="71"/>
    </row>
    <row r="3391" spans="1:2" ht="18" customHeight="1">
      <c r="A3391" s="67"/>
      <c r="B3391" s="71"/>
    </row>
    <row r="3392" spans="1:2" ht="18" customHeight="1">
      <c r="A3392" s="67"/>
      <c r="B3392" s="71"/>
    </row>
    <row r="3393" spans="1:2" ht="18" customHeight="1">
      <c r="A3393" s="67"/>
      <c r="B3393" s="71"/>
    </row>
    <row r="3394" spans="1:2" ht="18" customHeight="1">
      <c r="A3394" s="67"/>
      <c r="B3394" s="71"/>
    </row>
    <row r="3395" spans="1:2" ht="18" customHeight="1">
      <c r="A3395" s="67"/>
      <c r="B3395" s="71"/>
    </row>
    <row r="3396" spans="1:2" ht="18" customHeight="1">
      <c r="A3396" s="67"/>
      <c r="B3396" s="71"/>
    </row>
    <row r="3397" spans="1:2" ht="18" customHeight="1">
      <c r="A3397" s="67"/>
      <c r="B3397" s="71"/>
    </row>
    <row r="3398" spans="1:2" ht="18" customHeight="1">
      <c r="A3398" s="67"/>
      <c r="B3398" s="71"/>
    </row>
    <row r="3399" spans="1:2" ht="18" customHeight="1">
      <c r="A3399" s="67"/>
      <c r="B3399" s="71"/>
    </row>
    <row r="3400" spans="1:2" ht="18" customHeight="1">
      <c r="A3400" s="67"/>
      <c r="B3400" s="71"/>
    </row>
    <row r="3401" spans="1:2" ht="18" customHeight="1">
      <c r="A3401" s="67"/>
      <c r="B3401" s="71"/>
    </row>
    <row r="3402" spans="1:2" ht="18" customHeight="1">
      <c r="A3402" s="67"/>
      <c r="B3402" s="71"/>
    </row>
    <row r="3403" spans="1:2" ht="18" customHeight="1">
      <c r="A3403" s="67"/>
      <c r="B3403" s="71"/>
    </row>
    <row r="3404" spans="1:2" ht="18" customHeight="1">
      <c r="A3404" s="67"/>
      <c r="B3404" s="71"/>
    </row>
    <row r="3405" spans="1:2" ht="18" customHeight="1">
      <c r="A3405" s="67"/>
      <c r="B3405" s="71"/>
    </row>
    <row r="3406" spans="1:2" ht="18" customHeight="1">
      <c r="A3406" s="67"/>
      <c r="B3406" s="71"/>
    </row>
    <row r="3407" spans="1:2" ht="18" customHeight="1">
      <c r="A3407" s="67"/>
      <c r="B3407" s="71"/>
    </row>
    <row r="3408" spans="1:2" ht="18" customHeight="1">
      <c r="A3408" s="67"/>
      <c r="B3408" s="71"/>
    </row>
    <row r="3409" spans="1:2" ht="18" customHeight="1">
      <c r="A3409" s="67"/>
      <c r="B3409" s="71"/>
    </row>
    <row r="3410" spans="1:2" ht="18" customHeight="1">
      <c r="A3410" s="67"/>
      <c r="B3410" s="71"/>
    </row>
    <row r="3411" spans="1:2" ht="18" customHeight="1">
      <c r="A3411" s="67"/>
      <c r="B3411" s="71"/>
    </row>
    <row r="3412" spans="1:2" ht="18" customHeight="1">
      <c r="A3412" s="67"/>
      <c r="B3412" s="71"/>
    </row>
    <row r="3413" spans="1:2" ht="18" customHeight="1">
      <c r="A3413" s="67"/>
      <c r="B3413" s="71"/>
    </row>
    <row r="3414" spans="1:2" ht="18" customHeight="1">
      <c r="A3414" s="67"/>
      <c r="B3414" s="71"/>
    </row>
    <row r="3415" spans="1:2" ht="18" customHeight="1">
      <c r="A3415" s="67"/>
      <c r="B3415" s="71"/>
    </row>
    <row r="3416" spans="1:2" ht="18" customHeight="1">
      <c r="A3416" s="67"/>
      <c r="B3416" s="71"/>
    </row>
    <row r="3417" spans="1:2" ht="18" customHeight="1">
      <c r="A3417" s="67"/>
      <c r="B3417" s="71"/>
    </row>
    <row r="3418" spans="1:2" ht="18" customHeight="1">
      <c r="A3418" s="67"/>
      <c r="B3418" s="71"/>
    </row>
    <row r="3419" spans="1:2" ht="18" customHeight="1">
      <c r="A3419" s="67"/>
      <c r="B3419" s="71"/>
    </row>
    <row r="3420" spans="1:2" ht="18" customHeight="1">
      <c r="A3420" s="67"/>
      <c r="B3420" s="71"/>
    </row>
    <row r="3421" spans="1:2" ht="18" customHeight="1">
      <c r="A3421" s="67"/>
      <c r="B3421" s="71"/>
    </row>
    <row r="3422" spans="1:2" ht="18" customHeight="1">
      <c r="A3422" s="67"/>
      <c r="B3422" s="71"/>
    </row>
    <row r="3423" spans="1:2" ht="18" customHeight="1">
      <c r="A3423" s="67"/>
      <c r="B3423" s="71"/>
    </row>
    <row r="3424" spans="1:2" ht="18" customHeight="1">
      <c r="A3424" s="67"/>
      <c r="B3424" s="71"/>
    </row>
    <row r="3425" spans="1:2" ht="18" customHeight="1">
      <c r="A3425" s="67"/>
      <c r="B3425" s="71"/>
    </row>
    <row r="3426" spans="1:2" ht="18" customHeight="1">
      <c r="A3426" s="67"/>
      <c r="B3426" s="71"/>
    </row>
    <row r="3427" spans="1:2" ht="18" customHeight="1">
      <c r="A3427" s="67"/>
      <c r="B3427" s="71"/>
    </row>
    <row r="3428" spans="1:2" ht="18" customHeight="1">
      <c r="A3428" s="67"/>
      <c r="B3428" s="71"/>
    </row>
    <row r="3429" spans="1:2" ht="18" customHeight="1">
      <c r="A3429" s="67"/>
      <c r="B3429" s="71"/>
    </row>
    <row r="3430" spans="1:2" ht="18" customHeight="1">
      <c r="A3430" s="67"/>
      <c r="B3430" s="71"/>
    </row>
    <row r="3431" spans="1:2" ht="18" customHeight="1">
      <c r="A3431" s="67"/>
      <c r="B3431" s="71"/>
    </row>
    <row r="3432" spans="1:2" ht="18" customHeight="1">
      <c r="A3432" s="67"/>
      <c r="B3432" s="71"/>
    </row>
    <row r="3433" spans="1:2" ht="18" customHeight="1">
      <c r="A3433" s="67"/>
      <c r="B3433" s="71"/>
    </row>
    <row r="3434" spans="1:2" ht="18" customHeight="1">
      <c r="A3434" s="67"/>
      <c r="B3434" s="71"/>
    </row>
    <row r="3435" spans="1:2" ht="18" customHeight="1">
      <c r="A3435" s="67"/>
      <c r="B3435" s="71"/>
    </row>
    <row r="3436" spans="1:2" ht="18" customHeight="1">
      <c r="A3436" s="67"/>
      <c r="B3436" s="71"/>
    </row>
    <row r="3437" spans="1:2" ht="18" customHeight="1">
      <c r="A3437" s="67"/>
      <c r="B3437" s="71"/>
    </row>
    <row r="3438" spans="1:2" ht="18" customHeight="1">
      <c r="A3438" s="67"/>
      <c r="B3438" s="71"/>
    </row>
    <row r="3439" spans="1:2" ht="18" customHeight="1">
      <c r="A3439" s="67"/>
      <c r="B3439" s="71"/>
    </row>
    <row r="3440" spans="1:2" ht="18" customHeight="1">
      <c r="A3440" s="67"/>
      <c r="B3440" s="71"/>
    </row>
    <row r="3441" spans="1:2" ht="18" customHeight="1">
      <c r="A3441" s="67"/>
      <c r="B3441" s="71"/>
    </row>
    <row r="3442" spans="1:2" ht="18" customHeight="1">
      <c r="A3442" s="67"/>
      <c r="B3442" s="71"/>
    </row>
    <row r="3443" spans="1:2" ht="18" customHeight="1">
      <c r="A3443" s="67"/>
      <c r="B3443" s="71"/>
    </row>
    <row r="3444" spans="1:2" ht="18" customHeight="1">
      <c r="A3444" s="67"/>
      <c r="B3444" s="71"/>
    </row>
    <row r="3445" spans="1:2" ht="18" customHeight="1">
      <c r="A3445" s="67"/>
      <c r="B3445" s="71"/>
    </row>
    <row r="3446" spans="1:2" ht="18" customHeight="1">
      <c r="A3446" s="67"/>
      <c r="B3446" s="71"/>
    </row>
    <row r="3447" spans="1:2" ht="18" customHeight="1">
      <c r="A3447" s="67"/>
      <c r="B3447" s="71"/>
    </row>
    <row r="3448" spans="1:2" ht="18" customHeight="1">
      <c r="A3448" s="67"/>
      <c r="B3448" s="71"/>
    </row>
    <row r="3449" spans="1:2" ht="18" customHeight="1">
      <c r="A3449" s="67"/>
      <c r="B3449" s="71"/>
    </row>
    <row r="3450" spans="1:2" ht="18" customHeight="1">
      <c r="A3450" s="67"/>
      <c r="B3450" s="71"/>
    </row>
    <row r="3451" spans="1:2" ht="18" customHeight="1">
      <c r="A3451" s="67"/>
      <c r="B3451" s="71"/>
    </row>
    <row r="3452" spans="1:2" ht="18" customHeight="1">
      <c r="A3452" s="67"/>
      <c r="B3452" s="71"/>
    </row>
    <row r="3453" spans="1:2" ht="18" customHeight="1">
      <c r="A3453" s="67"/>
      <c r="B3453" s="71"/>
    </row>
    <row r="3454" spans="1:2" ht="18" customHeight="1">
      <c r="A3454" s="67"/>
      <c r="B3454" s="71"/>
    </row>
    <row r="3455" spans="1:2" ht="18" customHeight="1">
      <c r="A3455" s="67"/>
      <c r="B3455" s="71"/>
    </row>
    <row r="3456" spans="1:2" ht="18" customHeight="1">
      <c r="A3456" s="67"/>
      <c r="B3456" s="71"/>
    </row>
    <row r="3457" spans="1:2" ht="18" customHeight="1">
      <c r="A3457" s="67"/>
      <c r="B3457" s="71"/>
    </row>
    <row r="3458" spans="1:2" ht="18" customHeight="1">
      <c r="A3458" s="67"/>
      <c r="B3458" s="71"/>
    </row>
    <row r="3459" spans="1:2" ht="18" customHeight="1">
      <c r="A3459" s="67"/>
      <c r="B3459" s="71"/>
    </row>
    <row r="3460" spans="1:2" ht="18" customHeight="1">
      <c r="A3460" s="67"/>
      <c r="B3460" s="71"/>
    </row>
    <row r="3461" spans="1:2" ht="18" customHeight="1">
      <c r="A3461" s="67"/>
      <c r="B3461" s="71"/>
    </row>
    <row r="3462" spans="1:2" ht="18" customHeight="1">
      <c r="A3462" s="67"/>
      <c r="B3462" s="71"/>
    </row>
    <row r="3463" spans="1:2" ht="18" customHeight="1">
      <c r="A3463" s="67"/>
      <c r="B3463" s="71"/>
    </row>
    <row r="3464" spans="1:2" ht="18" customHeight="1">
      <c r="A3464" s="67"/>
      <c r="B3464" s="71"/>
    </row>
    <row r="3465" spans="1:2" ht="18" customHeight="1">
      <c r="A3465" s="67"/>
      <c r="B3465" s="71"/>
    </row>
    <row r="3466" spans="1:2" ht="18" customHeight="1">
      <c r="A3466" s="67"/>
      <c r="B3466" s="71"/>
    </row>
    <row r="3467" spans="1:2" ht="18" customHeight="1">
      <c r="A3467" s="67"/>
      <c r="B3467" s="71"/>
    </row>
    <row r="3468" spans="1:2" ht="18" customHeight="1">
      <c r="A3468" s="67"/>
      <c r="B3468" s="71"/>
    </row>
    <row r="3469" spans="1:2" ht="18" customHeight="1">
      <c r="A3469" s="67"/>
      <c r="B3469" s="71"/>
    </row>
    <row r="3470" spans="1:2" ht="18" customHeight="1">
      <c r="A3470" s="67"/>
      <c r="B3470" s="71"/>
    </row>
    <row r="3471" spans="1:2" ht="18" customHeight="1">
      <c r="A3471" s="67"/>
      <c r="B3471" s="71"/>
    </row>
    <row r="3472" spans="1:2" ht="18" customHeight="1">
      <c r="A3472" s="67"/>
      <c r="B3472" s="71"/>
    </row>
    <row r="3473" spans="1:2" ht="18" customHeight="1">
      <c r="A3473" s="67"/>
      <c r="B3473" s="71"/>
    </row>
    <row r="3474" spans="1:2" ht="18" customHeight="1">
      <c r="A3474" s="67"/>
      <c r="B3474" s="71"/>
    </row>
    <row r="3475" spans="1:2" ht="18" customHeight="1">
      <c r="A3475" s="67"/>
      <c r="B3475" s="71"/>
    </row>
    <row r="3476" spans="1:2" ht="18" customHeight="1">
      <c r="A3476" s="67"/>
      <c r="B3476" s="71"/>
    </row>
    <row r="3477" spans="1:2" ht="18" customHeight="1">
      <c r="A3477" s="67"/>
      <c r="B3477" s="71"/>
    </row>
    <row r="3478" spans="1:2" ht="18" customHeight="1">
      <c r="A3478" s="67"/>
      <c r="B3478" s="71"/>
    </row>
    <row r="3479" spans="1:2" ht="18" customHeight="1">
      <c r="A3479" s="67"/>
      <c r="B3479" s="71"/>
    </row>
    <row r="3480" spans="1:2" ht="18" customHeight="1">
      <c r="A3480" s="67"/>
      <c r="B3480" s="71"/>
    </row>
    <row r="3481" spans="1:2" ht="18" customHeight="1">
      <c r="A3481" s="67"/>
      <c r="B3481" s="71"/>
    </row>
    <row r="3482" spans="1:2" ht="18" customHeight="1">
      <c r="A3482" s="67"/>
      <c r="B3482" s="71"/>
    </row>
    <row r="3483" spans="1:2" ht="18" customHeight="1">
      <c r="A3483" s="67"/>
      <c r="B3483" s="71"/>
    </row>
    <row r="3484" spans="1:2" ht="18" customHeight="1">
      <c r="A3484" s="67"/>
      <c r="B3484" s="71"/>
    </row>
    <row r="3485" spans="1:2" ht="18" customHeight="1">
      <c r="A3485" s="67"/>
      <c r="B3485" s="71"/>
    </row>
    <row r="3486" spans="1:2" ht="18" customHeight="1">
      <c r="A3486" s="67"/>
      <c r="B3486" s="71"/>
    </row>
    <row r="3487" spans="1:2" ht="18" customHeight="1">
      <c r="A3487" s="67"/>
      <c r="B3487" s="71"/>
    </row>
    <row r="3488" spans="1:2" ht="18" customHeight="1">
      <c r="A3488" s="67"/>
      <c r="B3488" s="71"/>
    </row>
    <row r="3489" spans="1:2" ht="18" customHeight="1">
      <c r="A3489" s="67"/>
      <c r="B3489" s="71"/>
    </row>
    <row r="3490" spans="1:2" ht="18" customHeight="1">
      <c r="A3490" s="67"/>
      <c r="B3490" s="71"/>
    </row>
    <row r="3491" spans="1:2" ht="18" customHeight="1">
      <c r="A3491" s="67"/>
      <c r="B3491" s="71"/>
    </row>
    <row r="3492" spans="1:2" ht="18" customHeight="1">
      <c r="A3492" s="67"/>
      <c r="B3492" s="71"/>
    </row>
    <row r="3493" spans="1:2" ht="18" customHeight="1">
      <c r="A3493" s="67"/>
      <c r="B3493" s="71"/>
    </row>
    <row r="3494" spans="1:2" ht="18" customHeight="1">
      <c r="A3494" s="67"/>
      <c r="B3494" s="71"/>
    </row>
    <row r="3495" spans="1:2" ht="18" customHeight="1">
      <c r="A3495" s="67"/>
      <c r="B3495" s="71"/>
    </row>
    <row r="3496" spans="1:2" ht="18" customHeight="1">
      <c r="A3496" s="67"/>
      <c r="B3496" s="71"/>
    </row>
    <row r="3497" spans="1:2" ht="18" customHeight="1">
      <c r="A3497" s="67"/>
      <c r="B3497" s="71"/>
    </row>
    <row r="3498" spans="1:2" ht="18" customHeight="1">
      <c r="A3498" s="67"/>
      <c r="B3498" s="71"/>
    </row>
    <row r="3499" spans="1:2" ht="18" customHeight="1">
      <c r="A3499" s="67"/>
      <c r="B3499" s="71"/>
    </row>
    <row r="3500" spans="1:2" ht="18" customHeight="1">
      <c r="A3500" s="67"/>
      <c r="B3500" s="71"/>
    </row>
    <row r="3501" spans="1:2" ht="18" customHeight="1">
      <c r="A3501" s="67"/>
      <c r="B3501" s="71"/>
    </row>
    <row r="3502" spans="1:2" ht="18" customHeight="1">
      <c r="A3502" s="67"/>
      <c r="B3502" s="71"/>
    </row>
    <row r="3503" spans="1:2" ht="18" customHeight="1">
      <c r="A3503" s="67"/>
      <c r="B3503" s="71"/>
    </row>
    <row r="3504" spans="1:2" ht="18" customHeight="1">
      <c r="A3504" s="67"/>
      <c r="B3504" s="71"/>
    </row>
    <row r="3505" spans="1:2" ht="18" customHeight="1">
      <c r="A3505" s="67"/>
      <c r="B3505" s="71"/>
    </row>
    <row r="3506" spans="1:2" ht="18" customHeight="1">
      <c r="A3506" s="67"/>
      <c r="B3506" s="71"/>
    </row>
    <row r="3507" spans="1:2" ht="18" customHeight="1">
      <c r="A3507" s="67"/>
      <c r="B3507" s="71"/>
    </row>
    <row r="3508" spans="1:2" ht="18" customHeight="1">
      <c r="A3508" s="67"/>
      <c r="B3508" s="71"/>
    </row>
    <row r="3509" spans="1:2" ht="18" customHeight="1">
      <c r="A3509" s="67"/>
      <c r="B3509" s="71"/>
    </row>
    <row r="3510" spans="1:2" ht="18" customHeight="1">
      <c r="A3510" s="67"/>
      <c r="B3510" s="71"/>
    </row>
    <row r="3511" spans="1:2" ht="18" customHeight="1">
      <c r="A3511" s="67"/>
      <c r="B3511" s="71"/>
    </row>
    <row r="3512" spans="1:2" ht="18" customHeight="1">
      <c r="A3512" s="67"/>
      <c r="B3512" s="71"/>
    </row>
    <row r="3513" spans="1:2" ht="18" customHeight="1">
      <c r="A3513" s="67"/>
      <c r="B3513" s="71"/>
    </row>
    <row r="3514" spans="1:2" ht="18" customHeight="1">
      <c r="A3514" s="67"/>
      <c r="B3514" s="71"/>
    </row>
    <row r="3515" spans="1:2" ht="18" customHeight="1">
      <c r="A3515" s="67"/>
      <c r="B3515" s="71"/>
    </row>
    <row r="3516" spans="1:2" ht="18" customHeight="1">
      <c r="A3516" s="67"/>
      <c r="B3516" s="71"/>
    </row>
    <row r="3517" spans="1:2" ht="18" customHeight="1">
      <c r="A3517" s="67"/>
      <c r="B3517" s="71"/>
    </row>
    <row r="3518" spans="1:2" ht="18" customHeight="1">
      <c r="A3518" s="67"/>
      <c r="B3518" s="71"/>
    </row>
    <row r="3519" spans="1:2" ht="18" customHeight="1">
      <c r="A3519" s="67"/>
      <c r="B3519" s="71"/>
    </row>
    <row r="3520" spans="1:2" ht="18" customHeight="1">
      <c r="A3520" s="67"/>
      <c r="B3520" s="71"/>
    </row>
    <row r="3521" spans="1:2" ht="18" customHeight="1">
      <c r="A3521" s="67"/>
      <c r="B3521" s="71"/>
    </row>
    <row r="3522" spans="1:2" ht="18" customHeight="1">
      <c r="A3522" s="67"/>
      <c r="B3522" s="71"/>
    </row>
    <row r="3523" spans="1:2" ht="18" customHeight="1">
      <c r="A3523" s="67"/>
      <c r="B3523" s="71"/>
    </row>
    <row r="3524" spans="1:2" ht="18" customHeight="1">
      <c r="A3524" s="67"/>
      <c r="B3524" s="71"/>
    </row>
    <row r="3525" spans="1:2" ht="18" customHeight="1">
      <c r="A3525" s="67"/>
      <c r="B3525" s="71"/>
    </row>
    <row r="3526" spans="1:2" ht="18" customHeight="1">
      <c r="A3526" s="67"/>
      <c r="B3526" s="71"/>
    </row>
    <row r="3527" spans="1:2" ht="18" customHeight="1">
      <c r="A3527" s="67"/>
      <c r="B3527" s="71"/>
    </row>
    <row r="3528" spans="1:2" ht="18" customHeight="1">
      <c r="A3528" s="67"/>
      <c r="B3528" s="71"/>
    </row>
    <row r="3529" spans="1:2" ht="18" customHeight="1">
      <c r="A3529" s="67"/>
      <c r="B3529" s="71"/>
    </row>
    <row r="3530" spans="1:2" ht="18" customHeight="1">
      <c r="A3530" s="67"/>
      <c r="B3530" s="71"/>
    </row>
    <row r="3531" spans="1:2" ht="18" customHeight="1">
      <c r="A3531" s="67"/>
      <c r="B3531" s="71"/>
    </row>
    <row r="3532" spans="1:2" ht="18" customHeight="1">
      <c r="A3532" s="67"/>
      <c r="B3532" s="71"/>
    </row>
    <row r="3533" spans="1:2" ht="18" customHeight="1">
      <c r="A3533" s="67"/>
      <c r="B3533" s="71"/>
    </row>
    <row r="3534" spans="1:2" ht="18" customHeight="1">
      <c r="A3534" s="67"/>
      <c r="B3534" s="71"/>
    </row>
    <row r="3535" spans="1:2" ht="18" customHeight="1">
      <c r="A3535" s="67"/>
      <c r="B3535" s="71"/>
    </row>
    <row r="3536" spans="1:2" ht="18" customHeight="1">
      <c r="A3536" s="67"/>
      <c r="B3536" s="71"/>
    </row>
    <row r="3537" spans="1:2" ht="18" customHeight="1">
      <c r="A3537" s="67"/>
      <c r="B3537" s="71"/>
    </row>
    <row r="3538" spans="1:2" ht="18" customHeight="1">
      <c r="A3538" s="67"/>
      <c r="B3538" s="71"/>
    </row>
    <row r="3539" spans="1:2" ht="18" customHeight="1">
      <c r="A3539" s="67"/>
      <c r="B3539" s="71"/>
    </row>
    <row r="3540" spans="1:2" ht="18" customHeight="1">
      <c r="A3540" s="67"/>
      <c r="B3540" s="71"/>
    </row>
    <row r="3541" spans="1:2" ht="18" customHeight="1">
      <c r="A3541" s="67"/>
      <c r="B3541" s="71"/>
    </row>
    <row r="3542" spans="1:2" ht="18" customHeight="1">
      <c r="A3542" s="67"/>
      <c r="B3542" s="71"/>
    </row>
    <row r="3543" spans="1:2" ht="18" customHeight="1">
      <c r="A3543" s="67"/>
      <c r="B3543" s="71"/>
    </row>
    <row r="3544" spans="1:2" ht="18" customHeight="1">
      <c r="A3544" s="67"/>
      <c r="B3544" s="71"/>
    </row>
    <row r="3545" spans="1:2" ht="18" customHeight="1">
      <c r="A3545" s="67"/>
      <c r="B3545" s="71"/>
    </row>
    <row r="3546" spans="1:2" ht="18" customHeight="1">
      <c r="A3546" s="67"/>
      <c r="B3546" s="71"/>
    </row>
    <row r="3547" spans="1:2" ht="18" customHeight="1">
      <c r="A3547" s="67"/>
      <c r="B3547" s="71"/>
    </row>
    <row r="3548" spans="1:2" ht="18" customHeight="1">
      <c r="A3548" s="67"/>
      <c r="B3548" s="71"/>
    </row>
    <row r="3549" spans="1:2" ht="18" customHeight="1">
      <c r="A3549" s="67"/>
      <c r="B3549" s="71"/>
    </row>
    <row r="3550" spans="1:2" ht="18" customHeight="1">
      <c r="A3550" s="67"/>
      <c r="B3550" s="71"/>
    </row>
    <row r="3551" spans="1:2" ht="18" customHeight="1">
      <c r="A3551" s="67"/>
      <c r="B3551" s="71"/>
    </row>
    <row r="3552" spans="1:2" ht="18" customHeight="1">
      <c r="A3552" s="67"/>
      <c r="B3552" s="71"/>
    </row>
    <row r="3553" spans="1:2" ht="18" customHeight="1">
      <c r="A3553" s="67"/>
      <c r="B3553" s="71"/>
    </row>
    <row r="3554" spans="1:2" ht="18" customHeight="1">
      <c r="A3554" s="67"/>
      <c r="B3554" s="71"/>
    </row>
    <row r="3555" spans="1:2" ht="18" customHeight="1">
      <c r="A3555" s="67"/>
      <c r="B3555" s="71"/>
    </row>
    <row r="3556" spans="1:2" ht="18" customHeight="1">
      <c r="A3556" s="67"/>
      <c r="B3556" s="71"/>
    </row>
    <row r="3557" spans="1:2" ht="18" customHeight="1">
      <c r="A3557" s="67"/>
      <c r="B3557" s="71"/>
    </row>
    <row r="3558" spans="1:2" ht="18" customHeight="1">
      <c r="A3558" s="67"/>
      <c r="B3558" s="71"/>
    </row>
    <row r="3559" spans="1:2" ht="18" customHeight="1">
      <c r="A3559" s="67"/>
      <c r="B3559" s="71"/>
    </row>
    <row r="3560" spans="1:2" ht="18" customHeight="1">
      <c r="A3560" s="67"/>
      <c r="B3560" s="71"/>
    </row>
    <row r="3561" spans="1:2" ht="18" customHeight="1">
      <c r="A3561" s="67"/>
      <c r="B3561" s="71"/>
    </row>
    <row r="3562" spans="1:2" ht="18" customHeight="1">
      <c r="A3562" s="67"/>
      <c r="B3562" s="71"/>
    </row>
    <row r="3563" spans="1:2" ht="18" customHeight="1">
      <c r="A3563" s="67"/>
      <c r="B3563" s="71"/>
    </row>
    <row r="3564" spans="1:2" ht="18" customHeight="1">
      <c r="A3564" s="67"/>
      <c r="B3564" s="71"/>
    </row>
    <row r="3565" spans="1:2" ht="18" customHeight="1">
      <c r="A3565" s="67"/>
      <c r="B3565" s="71"/>
    </row>
    <row r="3566" spans="1:2" ht="18" customHeight="1">
      <c r="A3566" s="67"/>
      <c r="B3566" s="71"/>
    </row>
    <row r="3567" spans="1:2" ht="18" customHeight="1">
      <c r="A3567" s="67"/>
      <c r="B3567" s="71"/>
    </row>
    <row r="3568" spans="1:2" ht="18" customHeight="1">
      <c r="A3568" s="67"/>
      <c r="B3568" s="71"/>
    </row>
    <row r="3569" spans="1:2" ht="18" customHeight="1">
      <c r="A3569" s="67"/>
      <c r="B3569" s="71"/>
    </row>
    <row r="3570" spans="1:2" ht="18" customHeight="1">
      <c r="A3570" s="67"/>
      <c r="B3570" s="71"/>
    </row>
    <row r="3571" spans="1:2" ht="18" customHeight="1">
      <c r="A3571" s="67"/>
      <c r="B3571" s="71"/>
    </row>
    <row r="3572" spans="1:2" ht="18" customHeight="1">
      <c r="A3572" s="67"/>
      <c r="B3572" s="71"/>
    </row>
    <row r="3573" spans="1:2" ht="18" customHeight="1">
      <c r="A3573" s="67"/>
      <c r="B3573" s="71"/>
    </row>
    <row r="3574" spans="1:2" ht="18" customHeight="1">
      <c r="A3574" s="67"/>
      <c r="B3574" s="71"/>
    </row>
    <row r="3575" spans="1:2" ht="18" customHeight="1">
      <c r="A3575" s="67"/>
      <c r="B3575" s="71"/>
    </row>
    <row r="3576" spans="1:2" ht="18" customHeight="1">
      <c r="A3576" s="67"/>
      <c r="B3576" s="71"/>
    </row>
    <row r="3577" spans="1:2" ht="18" customHeight="1">
      <c r="A3577" s="67"/>
      <c r="B3577" s="71"/>
    </row>
    <row r="3578" spans="1:2" ht="18" customHeight="1">
      <c r="A3578" s="67"/>
      <c r="B3578" s="71"/>
    </row>
    <row r="3579" spans="1:2" ht="18" customHeight="1">
      <c r="A3579" s="67"/>
      <c r="B3579" s="71"/>
    </row>
    <row r="3580" spans="1:2" ht="18" customHeight="1">
      <c r="A3580" s="67"/>
      <c r="B3580" s="71"/>
    </row>
    <row r="3581" spans="1:2" ht="18" customHeight="1">
      <c r="A3581" s="67"/>
      <c r="B3581" s="71"/>
    </row>
    <row r="3582" spans="1:2" ht="18" customHeight="1">
      <c r="A3582" s="67"/>
      <c r="B3582" s="71"/>
    </row>
    <row r="3583" spans="1:2" ht="18" customHeight="1">
      <c r="A3583" s="67"/>
      <c r="B3583" s="71"/>
    </row>
    <row r="3584" spans="1:2" ht="18" customHeight="1">
      <c r="A3584" s="67"/>
      <c r="B3584" s="71"/>
    </row>
    <row r="3585" spans="1:2" ht="18" customHeight="1">
      <c r="A3585" s="67"/>
      <c r="B3585" s="71"/>
    </row>
    <row r="3586" spans="1:2" ht="18" customHeight="1">
      <c r="A3586" s="67"/>
      <c r="B3586" s="71"/>
    </row>
    <row r="3587" spans="1:2" ht="18" customHeight="1">
      <c r="A3587" s="67"/>
      <c r="B3587" s="71"/>
    </row>
    <row r="3588" spans="1:2" ht="18" customHeight="1">
      <c r="A3588" s="67"/>
      <c r="B3588" s="71"/>
    </row>
    <row r="3589" spans="1:2" ht="18" customHeight="1">
      <c r="A3589" s="67"/>
      <c r="B3589" s="71"/>
    </row>
    <row r="3590" spans="1:2" ht="18" customHeight="1">
      <c r="A3590" s="67"/>
      <c r="B3590" s="71"/>
    </row>
    <row r="3591" spans="1:2" ht="18" customHeight="1">
      <c r="A3591" s="67"/>
      <c r="B3591" s="71"/>
    </row>
    <row r="3592" spans="1:2" ht="18" customHeight="1">
      <c r="A3592" s="67"/>
      <c r="B3592" s="71"/>
    </row>
    <row r="3593" spans="1:2" ht="18" customHeight="1">
      <c r="A3593" s="67"/>
      <c r="B3593" s="71"/>
    </row>
    <row r="3594" spans="1:2" ht="18" customHeight="1">
      <c r="A3594" s="67"/>
      <c r="B3594" s="71"/>
    </row>
    <row r="3595" spans="1:2" ht="18" customHeight="1">
      <c r="A3595" s="67"/>
      <c r="B3595" s="71"/>
    </row>
    <row r="3596" spans="1:2" ht="18" customHeight="1">
      <c r="A3596" s="67"/>
      <c r="B3596" s="71"/>
    </row>
    <row r="3597" spans="1:2" ht="18" customHeight="1">
      <c r="A3597" s="67"/>
      <c r="B3597" s="71"/>
    </row>
    <row r="3598" spans="1:2" ht="18" customHeight="1">
      <c r="A3598" s="67"/>
      <c r="B3598" s="71"/>
    </row>
    <row r="3599" spans="1:2" ht="18" customHeight="1">
      <c r="A3599" s="67"/>
      <c r="B3599" s="71"/>
    </row>
    <row r="3600" spans="1:2" ht="18" customHeight="1">
      <c r="A3600" s="67"/>
      <c r="B3600" s="71"/>
    </row>
    <row r="3601" spans="1:2" ht="18" customHeight="1">
      <c r="A3601" s="67"/>
      <c r="B3601" s="71"/>
    </row>
    <row r="3602" spans="1:2" ht="18" customHeight="1">
      <c r="A3602" s="67"/>
      <c r="B3602" s="71"/>
    </row>
    <row r="3603" spans="1:2" ht="18" customHeight="1">
      <c r="A3603" s="67"/>
      <c r="B3603" s="71"/>
    </row>
    <row r="3604" spans="1:2" ht="18" customHeight="1">
      <c r="A3604" s="67"/>
      <c r="B3604" s="71"/>
    </row>
    <row r="3605" spans="1:2" ht="18" customHeight="1">
      <c r="A3605" s="67"/>
      <c r="B3605" s="71"/>
    </row>
    <row r="3606" spans="1:2" ht="18" customHeight="1">
      <c r="A3606" s="67"/>
      <c r="B3606" s="71"/>
    </row>
    <row r="3607" spans="1:2" ht="18" customHeight="1">
      <c r="A3607" s="67"/>
      <c r="B3607" s="71"/>
    </row>
    <row r="3608" spans="1:2" ht="18" customHeight="1">
      <c r="A3608" s="67"/>
      <c r="B3608" s="71"/>
    </row>
    <row r="3609" spans="1:2" ht="18" customHeight="1">
      <c r="A3609" s="67"/>
      <c r="B3609" s="71"/>
    </row>
    <row r="3610" spans="1:2" ht="18" customHeight="1">
      <c r="A3610" s="67"/>
      <c r="B3610" s="71"/>
    </row>
    <row r="3611" spans="1:2" ht="18" customHeight="1">
      <c r="A3611" s="67"/>
      <c r="B3611" s="71"/>
    </row>
    <row r="3612" spans="1:2" ht="18" customHeight="1">
      <c r="A3612" s="67"/>
      <c r="B3612" s="71"/>
    </row>
    <row r="3613" spans="1:2" ht="18" customHeight="1">
      <c r="A3613" s="67"/>
      <c r="B3613" s="71"/>
    </row>
    <row r="3614" spans="1:2" ht="18" customHeight="1">
      <c r="A3614" s="67"/>
      <c r="B3614" s="71"/>
    </row>
    <row r="3615" spans="1:2" ht="18" customHeight="1">
      <c r="A3615" s="67"/>
      <c r="B3615" s="71"/>
    </row>
    <row r="3616" spans="1:2" ht="18" customHeight="1">
      <c r="A3616" s="67"/>
      <c r="B3616" s="71"/>
    </row>
    <row r="3617" spans="1:2" ht="18" customHeight="1">
      <c r="A3617" s="67"/>
      <c r="B3617" s="71"/>
    </row>
    <row r="3618" spans="1:2" ht="18" customHeight="1">
      <c r="A3618" s="67"/>
      <c r="B3618" s="71"/>
    </row>
    <row r="3619" spans="1:2" ht="18" customHeight="1">
      <c r="A3619" s="67"/>
      <c r="B3619" s="71"/>
    </row>
    <row r="3620" spans="1:2" ht="18" customHeight="1">
      <c r="A3620" s="67"/>
      <c r="B3620" s="71"/>
    </row>
    <row r="3621" spans="1:2" ht="18" customHeight="1">
      <c r="A3621" s="67"/>
      <c r="B3621" s="71"/>
    </row>
    <row r="3622" spans="1:2" ht="18" customHeight="1">
      <c r="A3622" s="67"/>
      <c r="B3622" s="71"/>
    </row>
    <row r="3623" spans="1:2" ht="18" customHeight="1">
      <c r="A3623" s="67"/>
      <c r="B3623" s="71"/>
    </row>
    <row r="3624" spans="1:2" ht="18" customHeight="1">
      <c r="A3624" s="67"/>
      <c r="B3624" s="71"/>
    </row>
    <row r="3625" spans="1:2" ht="18" customHeight="1">
      <c r="A3625" s="67"/>
      <c r="B3625" s="71"/>
    </row>
    <row r="3626" spans="1:2" ht="18" customHeight="1">
      <c r="A3626" s="67"/>
      <c r="B3626" s="71"/>
    </row>
    <row r="3627" spans="1:2" ht="18" customHeight="1">
      <c r="A3627" s="67"/>
      <c r="B3627" s="71"/>
    </row>
    <row r="3628" spans="1:2" ht="18" customHeight="1">
      <c r="A3628" s="67"/>
      <c r="B3628" s="71"/>
    </row>
    <row r="3629" spans="1:2" ht="18" customHeight="1">
      <c r="A3629" s="67"/>
      <c r="B3629" s="71"/>
    </row>
    <row r="3630" spans="1:2" ht="18" customHeight="1">
      <c r="A3630" s="67"/>
      <c r="B3630" s="71"/>
    </row>
    <row r="3631" spans="1:2" ht="18" customHeight="1">
      <c r="A3631" s="67"/>
      <c r="B3631" s="71"/>
    </row>
    <row r="3632" spans="1:2" ht="18" customHeight="1">
      <c r="A3632" s="67"/>
      <c r="B3632" s="71"/>
    </row>
    <row r="3633" spans="1:2" ht="18" customHeight="1">
      <c r="A3633" s="67"/>
      <c r="B3633" s="71"/>
    </row>
    <row r="3634" spans="1:2" ht="18" customHeight="1">
      <c r="A3634" s="67"/>
      <c r="B3634" s="71"/>
    </row>
    <row r="3635" spans="1:2" ht="18" customHeight="1">
      <c r="A3635" s="67"/>
      <c r="B3635" s="71"/>
    </row>
    <row r="3636" spans="1:2" ht="18" customHeight="1">
      <c r="A3636" s="67"/>
      <c r="B3636" s="71"/>
    </row>
    <row r="3637" spans="1:2" ht="18" customHeight="1">
      <c r="A3637" s="67"/>
      <c r="B3637" s="71"/>
    </row>
    <row r="3638" spans="1:2" ht="18" customHeight="1">
      <c r="A3638" s="67"/>
      <c r="B3638" s="71"/>
    </row>
    <row r="3639" spans="1:2" ht="18" customHeight="1">
      <c r="A3639" s="67"/>
      <c r="B3639" s="71"/>
    </row>
    <row r="3640" spans="1:2" ht="18" customHeight="1">
      <c r="A3640" s="67"/>
      <c r="B3640" s="71"/>
    </row>
    <row r="3641" spans="1:2" ht="18" customHeight="1">
      <c r="A3641" s="67"/>
      <c r="B3641" s="71"/>
    </row>
    <row r="3642" spans="1:2" ht="18" customHeight="1">
      <c r="A3642" s="67"/>
      <c r="B3642" s="71"/>
    </row>
    <row r="3643" spans="1:2" ht="18" customHeight="1">
      <c r="A3643" s="67"/>
      <c r="B3643" s="71"/>
    </row>
    <row r="3644" spans="1:2" ht="18" customHeight="1">
      <c r="A3644" s="67"/>
      <c r="B3644" s="71"/>
    </row>
    <row r="3645" spans="1:2" ht="18" customHeight="1">
      <c r="A3645" s="67"/>
      <c r="B3645" s="71"/>
    </row>
    <row r="3646" spans="1:2" ht="18" customHeight="1">
      <c r="A3646" s="67"/>
      <c r="B3646" s="71"/>
    </row>
    <row r="3647" spans="1:2" ht="18" customHeight="1">
      <c r="A3647" s="67"/>
      <c r="B3647" s="71"/>
    </row>
    <row r="3648" spans="1:2" ht="18" customHeight="1">
      <c r="A3648" s="67"/>
      <c r="B3648" s="71"/>
    </row>
    <row r="3649" spans="1:2" ht="18" customHeight="1">
      <c r="A3649" s="67"/>
      <c r="B3649" s="71"/>
    </row>
    <row r="3650" spans="1:2" ht="18" customHeight="1">
      <c r="A3650" s="67"/>
      <c r="B3650" s="71"/>
    </row>
    <row r="3651" spans="1:2" ht="18" customHeight="1">
      <c r="A3651" s="67"/>
      <c r="B3651" s="71"/>
    </row>
    <row r="3652" spans="1:2" ht="18" customHeight="1">
      <c r="A3652" s="67"/>
      <c r="B3652" s="71"/>
    </row>
    <row r="3653" spans="1:2" ht="18" customHeight="1">
      <c r="A3653" s="67"/>
      <c r="B3653" s="71"/>
    </row>
    <row r="3654" spans="1:2" ht="18" customHeight="1">
      <c r="A3654" s="67"/>
      <c r="B3654" s="71"/>
    </row>
    <row r="3655" spans="1:2" ht="18" customHeight="1">
      <c r="A3655" s="67"/>
      <c r="B3655" s="71"/>
    </row>
    <row r="3656" spans="1:2" ht="18" customHeight="1">
      <c r="A3656" s="67"/>
      <c r="B3656" s="71"/>
    </row>
    <row r="3657" spans="1:2" ht="18" customHeight="1">
      <c r="A3657" s="67"/>
      <c r="B3657" s="71"/>
    </row>
    <row r="3658" spans="1:2" ht="18" customHeight="1">
      <c r="A3658" s="67"/>
      <c r="B3658" s="71"/>
    </row>
    <row r="3659" spans="1:2" ht="18" customHeight="1">
      <c r="A3659" s="67"/>
      <c r="B3659" s="71"/>
    </row>
    <row r="3660" spans="1:2" ht="18" customHeight="1">
      <c r="A3660" s="67"/>
      <c r="B3660" s="71"/>
    </row>
    <row r="3661" spans="1:2" ht="18" customHeight="1">
      <c r="A3661" s="67"/>
      <c r="B3661" s="71"/>
    </row>
    <row r="3662" spans="1:2" ht="18" customHeight="1">
      <c r="A3662" s="67"/>
      <c r="B3662" s="71"/>
    </row>
    <row r="3663" spans="1:2" ht="18" customHeight="1">
      <c r="A3663" s="67"/>
      <c r="B3663" s="71"/>
    </row>
    <row r="3664" spans="1:2" ht="18" customHeight="1">
      <c r="A3664" s="67"/>
      <c r="B3664" s="71"/>
    </row>
    <row r="3665" spans="1:2" ht="18" customHeight="1">
      <c r="A3665" s="67"/>
      <c r="B3665" s="71"/>
    </row>
    <row r="3666" spans="1:2" ht="18" customHeight="1">
      <c r="A3666" s="67"/>
      <c r="B3666" s="71"/>
    </row>
    <row r="3667" spans="1:2" ht="18" customHeight="1">
      <c r="A3667" s="67"/>
      <c r="B3667" s="71"/>
    </row>
    <row r="3668" spans="1:2" ht="18" customHeight="1">
      <c r="A3668" s="67"/>
      <c r="B3668" s="71"/>
    </row>
    <row r="3669" spans="1:2" ht="18" customHeight="1">
      <c r="A3669" s="67"/>
      <c r="B3669" s="71"/>
    </row>
    <row r="3670" spans="1:2" ht="18" customHeight="1">
      <c r="A3670" s="67"/>
      <c r="B3670" s="71"/>
    </row>
    <row r="3671" spans="1:2" ht="18" customHeight="1">
      <c r="A3671" s="67"/>
      <c r="B3671" s="71"/>
    </row>
    <row r="3672" spans="1:2" ht="18" customHeight="1">
      <c r="A3672" s="67"/>
      <c r="B3672" s="71"/>
    </row>
    <row r="3673" spans="1:2" ht="18" customHeight="1">
      <c r="A3673" s="67"/>
      <c r="B3673" s="71"/>
    </row>
    <row r="3674" spans="1:2" ht="18" customHeight="1">
      <c r="A3674" s="67"/>
      <c r="B3674" s="71"/>
    </row>
    <row r="3675" spans="1:2" ht="18" customHeight="1">
      <c r="A3675" s="67"/>
      <c r="B3675" s="71"/>
    </row>
    <row r="3676" spans="1:2" ht="18" customHeight="1">
      <c r="A3676" s="67"/>
      <c r="B3676" s="71"/>
    </row>
    <row r="3677" spans="1:2" ht="18" customHeight="1">
      <c r="A3677" s="67"/>
      <c r="B3677" s="71"/>
    </row>
    <row r="3678" spans="1:2" ht="18" customHeight="1">
      <c r="A3678" s="67"/>
      <c r="B3678" s="71"/>
    </row>
    <row r="3679" spans="1:2" ht="18" customHeight="1">
      <c r="A3679" s="67"/>
      <c r="B3679" s="71"/>
    </row>
    <row r="3680" spans="1:2" ht="18" customHeight="1">
      <c r="A3680" s="67"/>
      <c r="B3680" s="71"/>
    </row>
    <row r="3681" spans="1:2" ht="18" customHeight="1">
      <c r="A3681" s="67"/>
      <c r="B3681" s="71"/>
    </row>
    <row r="3682" spans="1:2" ht="18" customHeight="1">
      <c r="A3682" s="67"/>
      <c r="B3682" s="71"/>
    </row>
    <row r="3683" spans="1:2" ht="18" customHeight="1">
      <c r="A3683" s="67"/>
      <c r="B3683" s="71"/>
    </row>
    <row r="3684" spans="1:2" ht="18" customHeight="1">
      <c r="A3684" s="67"/>
      <c r="B3684" s="71"/>
    </row>
    <row r="3685" spans="1:2" ht="18" customHeight="1">
      <c r="A3685" s="67"/>
      <c r="B3685" s="71"/>
    </row>
    <row r="3686" spans="1:2" ht="18" customHeight="1">
      <c r="A3686" s="67"/>
      <c r="B3686" s="71"/>
    </row>
    <row r="3687" spans="1:2" ht="18" customHeight="1">
      <c r="A3687" s="67"/>
      <c r="B3687" s="71"/>
    </row>
    <row r="3688" spans="1:2" ht="18" customHeight="1">
      <c r="A3688" s="67"/>
      <c r="B3688" s="71"/>
    </row>
    <row r="3689" spans="1:2" ht="18" customHeight="1">
      <c r="A3689" s="67"/>
      <c r="B3689" s="71"/>
    </row>
    <row r="3690" spans="1:2" ht="18" customHeight="1">
      <c r="A3690" s="67"/>
      <c r="B3690" s="71"/>
    </row>
    <row r="3691" spans="1:2" ht="18" customHeight="1">
      <c r="A3691" s="67"/>
      <c r="B3691" s="71"/>
    </row>
    <row r="3692" spans="1:2" ht="18" customHeight="1">
      <c r="A3692" s="67"/>
      <c r="B3692" s="71"/>
    </row>
    <row r="3693" spans="1:2" ht="18" customHeight="1">
      <c r="A3693" s="67"/>
      <c r="B3693" s="71"/>
    </row>
    <row r="3694" spans="1:2" ht="18" customHeight="1">
      <c r="A3694" s="67"/>
      <c r="B3694" s="71"/>
    </row>
    <row r="3695" spans="1:2" ht="18" customHeight="1">
      <c r="A3695" s="67"/>
      <c r="B3695" s="71"/>
    </row>
    <row r="3696" spans="1:2" ht="18" customHeight="1">
      <c r="A3696" s="67"/>
      <c r="B3696" s="71"/>
    </row>
    <row r="3697" spans="1:2" ht="18" customHeight="1">
      <c r="A3697" s="67"/>
      <c r="B3697" s="71"/>
    </row>
    <row r="3698" spans="1:2" ht="18" customHeight="1">
      <c r="A3698" s="67"/>
      <c r="B3698" s="71"/>
    </row>
    <row r="3699" spans="1:2" ht="18" customHeight="1">
      <c r="A3699" s="67"/>
      <c r="B3699" s="71"/>
    </row>
    <row r="3700" spans="1:2" ht="18" customHeight="1">
      <c r="A3700" s="67"/>
      <c r="B3700" s="71"/>
    </row>
    <row r="3701" spans="1:2" ht="18" customHeight="1">
      <c r="A3701" s="67"/>
      <c r="B3701" s="71"/>
    </row>
    <row r="3702" spans="1:2" ht="18" customHeight="1">
      <c r="A3702" s="67"/>
      <c r="B3702" s="71"/>
    </row>
    <row r="3703" spans="1:2" ht="18" customHeight="1">
      <c r="A3703" s="67"/>
      <c r="B3703" s="71"/>
    </row>
    <row r="3704" spans="1:2" ht="18" customHeight="1">
      <c r="A3704" s="67"/>
      <c r="B3704" s="71"/>
    </row>
    <row r="3705" spans="1:2" ht="18" customHeight="1">
      <c r="A3705" s="67"/>
      <c r="B3705" s="71"/>
    </row>
    <row r="3706" spans="1:2" ht="18" customHeight="1">
      <c r="A3706" s="67"/>
      <c r="B3706" s="71"/>
    </row>
    <row r="3707" spans="1:2" ht="18" customHeight="1">
      <c r="A3707" s="67"/>
      <c r="B3707" s="71"/>
    </row>
    <row r="3708" spans="1:2" ht="18" customHeight="1">
      <c r="A3708" s="67"/>
      <c r="B3708" s="71"/>
    </row>
    <row r="3709" spans="1:2" ht="18" customHeight="1">
      <c r="A3709" s="67"/>
      <c r="B3709" s="71"/>
    </row>
    <row r="3710" spans="1:2" ht="18" customHeight="1">
      <c r="A3710" s="67"/>
      <c r="B3710" s="71"/>
    </row>
    <row r="3711" spans="1:2" ht="18" customHeight="1">
      <c r="A3711" s="67"/>
      <c r="B3711" s="71"/>
    </row>
    <row r="3712" spans="1:2" ht="18" customHeight="1">
      <c r="A3712" s="67"/>
      <c r="B3712" s="71"/>
    </row>
    <row r="3713" spans="1:2" ht="18" customHeight="1">
      <c r="A3713" s="67"/>
      <c r="B3713" s="71"/>
    </row>
    <row r="3714" spans="1:2" ht="18" customHeight="1">
      <c r="A3714" s="67"/>
      <c r="B3714" s="71"/>
    </row>
    <row r="3715" spans="1:2" ht="18" customHeight="1">
      <c r="A3715" s="67"/>
      <c r="B3715" s="71"/>
    </row>
    <row r="3716" spans="1:2" ht="18" customHeight="1">
      <c r="A3716" s="67"/>
      <c r="B3716" s="71"/>
    </row>
    <row r="3717" spans="1:2" ht="18" customHeight="1">
      <c r="A3717" s="67"/>
      <c r="B3717" s="71"/>
    </row>
    <row r="3718" spans="1:2" ht="18" customHeight="1">
      <c r="A3718" s="67"/>
      <c r="B3718" s="71"/>
    </row>
    <row r="3719" spans="1:2" ht="18" customHeight="1">
      <c r="A3719" s="67"/>
      <c r="B3719" s="71"/>
    </row>
    <row r="3720" spans="1:2" ht="18" customHeight="1">
      <c r="A3720" s="67"/>
      <c r="B3720" s="71"/>
    </row>
    <row r="3721" spans="1:2" ht="18" customHeight="1">
      <c r="A3721" s="67"/>
      <c r="B3721" s="71"/>
    </row>
    <row r="3722" spans="1:2" ht="18" customHeight="1">
      <c r="A3722" s="67"/>
      <c r="B3722" s="71"/>
    </row>
    <row r="3723" spans="1:2" ht="18" customHeight="1">
      <c r="A3723" s="67"/>
      <c r="B3723" s="71"/>
    </row>
    <row r="3724" spans="1:2" ht="18" customHeight="1">
      <c r="A3724" s="67"/>
      <c r="B3724" s="71"/>
    </row>
    <row r="3725" spans="1:2" ht="18" customHeight="1">
      <c r="A3725" s="67"/>
      <c r="B3725" s="71"/>
    </row>
    <row r="3726" spans="1:2" ht="18" customHeight="1">
      <c r="A3726" s="67"/>
      <c r="B3726" s="71"/>
    </row>
    <row r="3727" spans="1:2" ht="18" customHeight="1">
      <c r="A3727" s="67"/>
      <c r="B3727" s="71"/>
    </row>
    <row r="3728" spans="1:2" ht="18" customHeight="1">
      <c r="A3728" s="67"/>
      <c r="B3728" s="71"/>
    </row>
    <row r="3729" spans="1:2" ht="18" customHeight="1">
      <c r="A3729" s="67"/>
      <c r="B3729" s="71"/>
    </row>
    <row r="3730" spans="1:2" ht="18" customHeight="1">
      <c r="A3730" s="67"/>
      <c r="B3730" s="71"/>
    </row>
    <row r="3731" spans="1:2" ht="18" customHeight="1">
      <c r="A3731" s="67"/>
      <c r="B3731" s="71"/>
    </row>
    <row r="3732" spans="1:2" ht="18" customHeight="1">
      <c r="A3732" s="67"/>
      <c r="B3732" s="71"/>
    </row>
    <row r="3733" spans="1:2" ht="18" customHeight="1">
      <c r="A3733" s="67"/>
      <c r="B3733" s="71"/>
    </row>
    <row r="3734" spans="1:2" ht="18" customHeight="1">
      <c r="A3734" s="67"/>
      <c r="B3734" s="71"/>
    </row>
    <row r="3735" spans="1:2" ht="18" customHeight="1">
      <c r="A3735" s="67"/>
      <c r="B3735" s="71"/>
    </row>
    <row r="3736" spans="1:2" ht="18" customHeight="1">
      <c r="A3736" s="67"/>
      <c r="B3736" s="71"/>
    </row>
    <row r="3737" spans="1:2" ht="18" customHeight="1">
      <c r="A3737" s="67"/>
      <c r="B3737" s="71"/>
    </row>
    <row r="3738" spans="1:2" ht="18" customHeight="1">
      <c r="A3738" s="67"/>
      <c r="B3738" s="71"/>
    </row>
    <row r="3739" spans="1:2" ht="18" customHeight="1">
      <c r="A3739" s="67"/>
      <c r="B3739" s="71"/>
    </row>
    <row r="3740" spans="1:2" ht="18" customHeight="1">
      <c r="A3740" s="67"/>
      <c r="B3740" s="71"/>
    </row>
    <row r="3741" spans="1:2" ht="18" customHeight="1">
      <c r="A3741" s="67"/>
      <c r="B3741" s="71"/>
    </row>
    <row r="3742" spans="1:2" ht="18" customHeight="1">
      <c r="A3742" s="67"/>
      <c r="B3742" s="71"/>
    </row>
    <row r="3743" spans="1:2" ht="18" customHeight="1">
      <c r="A3743" s="67"/>
      <c r="B3743" s="71"/>
    </row>
    <row r="3744" spans="1:2" ht="18" customHeight="1">
      <c r="A3744" s="67"/>
      <c r="B3744" s="71"/>
    </row>
    <row r="3745" spans="1:2" ht="18" customHeight="1">
      <c r="A3745" s="67"/>
      <c r="B3745" s="71"/>
    </row>
    <row r="3746" spans="1:2" ht="18" customHeight="1">
      <c r="A3746" s="67"/>
      <c r="B3746" s="71"/>
    </row>
    <row r="3747" spans="1:2" ht="18" customHeight="1">
      <c r="A3747" s="67"/>
      <c r="B3747" s="71"/>
    </row>
    <row r="3748" spans="1:2" ht="18" customHeight="1">
      <c r="A3748" s="67"/>
      <c r="B3748" s="71"/>
    </row>
    <row r="3749" spans="1:2" ht="18" customHeight="1">
      <c r="A3749" s="67"/>
      <c r="B3749" s="71"/>
    </row>
    <row r="3750" spans="1:2" ht="18" customHeight="1">
      <c r="A3750" s="67"/>
      <c r="B3750" s="71"/>
    </row>
    <row r="3751" spans="1:2" ht="18" customHeight="1">
      <c r="A3751" s="67"/>
      <c r="B3751" s="71"/>
    </row>
    <row r="3752" spans="1:2" ht="18" customHeight="1">
      <c r="A3752" s="67"/>
      <c r="B3752" s="71"/>
    </row>
    <row r="3753" spans="1:2" ht="18" customHeight="1">
      <c r="A3753" s="67"/>
      <c r="B3753" s="71"/>
    </row>
    <row r="3754" spans="1:2" ht="18" customHeight="1">
      <c r="A3754" s="67"/>
      <c r="B3754" s="71"/>
    </row>
    <row r="3755" spans="1:2" ht="18" customHeight="1">
      <c r="A3755" s="67"/>
      <c r="B3755" s="71"/>
    </row>
    <row r="3756" spans="1:2" ht="18" customHeight="1">
      <c r="A3756" s="67"/>
      <c r="B3756" s="71"/>
    </row>
    <row r="3757" spans="1:2" ht="18" customHeight="1">
      <c r="A3757" s="67"/>
      <c r="B3757" s="71"/>
    </row>
    <row r="3758" spans="1:2" ht="18" customHeight="1">
      <c r="A3758" s="67"/>
      <c r="B3758" s="71"/>
    </row>
    <row r="3759" spans="1:2" ht="18" customHeight="1">
      <c r="A3759" s="67"/>
      <c r="B3759" s="71"/>
    </row>
    <row r="3760" spans="1:2" ht="18" customHeight="1">
      <c r="A3760" s="67"/>
      <c r="B3760" s="71"/>
    </row>
    <row r="3761" spans="1:2" ht="18" customHeight="1">
      <c r="A3761" s="67"/>
      <c r="B3761" s="71"/>
    </row>
    <row r="3762" spans="1:2" ht="18" customHeight="1">
      <c r="A3762" s="67"/>
      <c r="B3762" s="71"/>
    </row>
    <row r="3763" spans="1:2" ht="18" customHeight="1">
      <c r="A3763" s="67"/>
      <c r="B3763" s="71"/>
    </row>
    <row r="3764" spans="1:2" ht="18" customHeight="1">
      <c r="A3764" s="67"/>
      <c r="B3764" s="71"/>
    </row>
    <row r="3765" spans="1:2" ht="18" customHeight="1">
      <c r="A3765" s="67"/>
      <c r="B3765" s="71"/>
    </row>
    <row r="3766" spans="1:2" ht="18" customHeight="1">
      <c r="A3766" s="67"/>
      <c r="B3766" s="71"/>
    </row>
    <row r="3767" spans="1:2" ht="18" customHeight="1">
      <c r="A3767" s="67"/>
      <c r="B3767" s="71"/>
    </row>
    <row r="3768" spans="1:2" ht="18" customHeight="1">
      <c r="A3768" s="67"/>
      <c r="B3768" s="71"/>
    </row>
    <row r="3769" spans="1:2" ht="18" customHeight="1">
      <c r="A3769" s="67"/>
      <c r="B3769" s="71"/>
    </row>
    <row r="3770" spans="1:2" ht="18" customHeight="1">
      <c r="A3770" s="67"/>
      <c r="B3770" s="71"/>
    </row>
    <row r="3771" spans="1:2" ht="18" customHeight="1">
      <c r="A3771" s="67"/>
      <c r="B3771" s="71"/>
    </row>
    <row r="3772" spans="1:2" ht="18" customHeight="1">
      <c r="A3772" s="67"/>
      <c r="B3772" s="71"/>
    </row>
    <row r="3773" spans="1:2" ht="18" customHeight="1">
      <c r="A3773" s="67"/>
      <c r="B3773" s="71"/>
    </row>
    <row r="3774" spans="1:2" ht="18" customHeight="1">
      <c r="A3774" s="67"/>
      <c r="B3774" s="71"/>
    </row>
    <row r="3775" spans="1:2" ht="18" customHeight="1">
      <c r="A3775" s="67"/>
      <c r="B3775" s="71"/>
    </row>
    <row r="3776" spans="1:2" ht="18" customHeight="1">
      <c r="A3776" s="67"/>
      <c r="B3776" s="71"/>
    </row>
    <row r="3777" spans="1:2" ht="18" customHeight="1">
      <c r="A3777" s="67"/>
      <c r="B3777" s="71"/>
    </row>
    <row r="3778" spans="1:2" ht="18" customHeight="1">
      <c r="A3778" s="67"/>
      <c r="B3778" s="71"/>
    </row>
    <row r="3779" spans="1:2" ht="18" customHeight="1">
      <c r="A3779" s="67"/>
      <c r="B3779" s="71"/>
    </row>
    <row r="3780" spans="1:2" ht="18" customHeight="1">
      <c r="A3780" s="67"/>
      <c r="B3780" s="71"/>
    </row>
    <row r="3781" spans="1:2" ht="18" customHeight="1">
      <c r="A3781" s="67"/>
      <c r="B3781" s="71"/>
    </row>
    <row r="3782" spans="1:2" ht="18" customHeight="1">
      <c r="A3782" s="67"/>
      <c r="B3782" s="71"/>
    </row>
    <row r="3783" spans="1:2" ht="18" customHeight="1">
      <c r="A3783" s="67"/>
      <c r="B3783" s="71"/>
    </row>
    <row r="3784" spans="1:2" ht="18" customHeight="1">
      <c r="A3784" s="67"/>
      <c r="B3784" s="71"/>
    </row>
    <row r="3785" spans="1:2" ht="18" customHeight="1">
      <c r="A3785" s="67"/>
      <c r="B3785" s="71"/>
    </row>
    <row r="3786" spans="1:2" ht="18" customHeight="1">
      <c r="A3786" s="67"/>
      <c r="B3786" s="71"/>
    </row>
    <row r="3787" spans="1:2" ht="18" customHeight="1">
      <c r="A3787" s="67"/>
      <c r="B3787" s="71"/>
    </row>
    <row r="3788" spans="1:2" ht="18" customHeight="1">
      <c r="A3788" s="67"/>
      <c r="B3788" s="71"/>
    </row>
    <row r="3789" spans="1:2" ht="18" customHeight="1">
      <c r="A3789" s="67"/>
      <c r="B3789" s="71"/>
    </row>
    <row r="3790" spans="1:2" ht="18" customHeight="1">
      <c r="A3790" s="67"/>
      <c r="B3790" s="71"/>
    </row>
    <row r="3791" spans="1:2" ht="18" customHeight="1">
      <c r="A3791" s="67"/>
      <c r="B3791" s="71"/>
    </row>
    <row r="3792" spans="1:2" ht="18" customHeight="1">
      <c r="A3792" s="67"/>
      <c r="B3792" s="71"/>
    </row>
    <row r="3793" spans="1:2" ht="18" customHeight="1">
      <c r="A3793" s="67"/>
      <c r="B3793" s="71"/>
    </row>
    <row r="3794" spans="1:2" ht="18" customHeight="1">
      <c r="A3794" s="67"/>
      <c r="B3794" s="71"/>
    </row>
    <row r="3795" spans="1:2" ht="18" customHeight="1">
      <c r="A3795" s="67"/>
      <c r="B3795" s="71"/>
    </row>
    <row r="3796" spans="1:2" ht="18" customHeight="1">
      <c r="A3796" s="67"/>
      <c r="B3796" s="71"/>
    </row>
    <row r="3797" spans="1:2" ht="18" customHeight="1">
      <c r="A3797" s="67"/>
      <c r="B3797" s="71"/>
    </row>
    <row r="3798" spans="1:2" ht="18" customHeight="1">
      <c r="A3798" s="67"/>
      <c r="B3798" s="71"/>
    </row>
    <row r="3799" spans="1:2" ht="18" customHeight="1">
      <c r="A3799" s="67"/>
      <c r="B3799" s="71"/>
    </row>
    <row r="3800" spans="1:2" ht="18" customHeight="1">
      <c r="A3800" s="67"/>
      <c r="B3800" s="71"/>
    </row>
    <row r="3801" spans="1:2" ht="18" customHeight="1">
      <c r="A3801" s="67"/>
      <c r="B3801" s="71"/>
    </row>
    <row r="3802" spans="1:2" ht="18" customHeight="1">
      <c r="A3802" s="67"/>
      <c r="B3802" s="71"/>
    </row>
    <row r="3803" spans="1:2" ht="18" customHeight="1">
      <c r="A3803" s="67"/>
      <c r="B3803" s="71"/>
    </row>
    <row r="3804" spans="1:2" ht="18" customHeight="1">
      <c r="A3804" s="67"/>
      <c r="B3804" s="71"/>
    </row>
    <row r="3805" spans="1:2" ht="18" customHeight="1">
      <c r="A3805" s="67"/>
      <c r="B3805" s="71"/>
    </row>
    <row r="3806" spans="1:2" ht="18" customHeight="1">
      <c r="A3806" s="67"/>
      <c r="B3806" s="71"/>
    </row>
    <row r="3807" spans="1:2" ht="18" customHeight="1">
      <c r="A3807" s="67"/>
      <c r="B3807" s="71"/>
    </row>
    <row r="3808" spans="1:2" ht="18" customHeight="1">
      <c r="A3808" s="67"/>
      <c r="B3808" s="71"/>
    </row>
    <row r="3809" spans="1:2" ht="18" customHeight="1">
      <c r="A3809" s="67"/>
      <c r="B3809" s="71"/>
    </row>
    <row r="3810" spans="1:2" ht="18" customHeight="1">
      <c r="A3810" s="67"/>
      <c r="B3810" s="71"/>
    </row>
    <row r="3811" spans="1:2" ht="18" customHeight="1">
      <c r="A3811" s="67"/>
      <c r="B3811" s="71"/>
    </row>
    <row r="3812" spans="1:2" ht="18" customHeight="1">
      <c r="A3812" s="67"/>
      <c r="B3812" s="71"/>
    </row>
    <row r="3813" spans="1:2" ht="18" customHeight="1">
      <c r="A3813" s="67"/>
      <c r="B3813" s="71"/>
    </row>
    <row r="3814" spans="1:2" ht="18" customHeight="1">
      <c r="A3814" s="67"/>
      <c r="B3814" s="71"/>
    </row>
    <row r="3815" spans="1:2" ht="18" customHeight="1">
      <c r="A3815" s="67"/>
      <c r="B3815" s="71"/>
    </row>
    <row r="3816" spans="1:2" ht="18" customHeight="1">
      <c r="A3816" s="67"/>
      <c r="B3816" s="71"/>
    </row>
    <row r="3817" spans="1:2" ht="18" customHeight="1">
      <c r="A3817" s="67"/>
      <c r="B3817" s="71"/>
    </row>
    <row r="3818" spans="1:2" ht="18" customHeight="1">
      <c r="A3818" s="67"/>
      <c r="B3818" s="71"/>
    </row>
    <row r="3819" spans="1:2" ht="18" customHeight="1">
      <c r="A3819" s="67"/>
      <c r="B3819" s="71"/>
    </row>
    <row r="3820" spans="1:2" ht="18" customHeight="1">
      <c r="A3820" s="67"/>
      <c r="B3820" s="71"/>
    </row>
    <row r="3821" spans="1:2" ht="18" customHeight="1">
      <c r="A3821" s="67"/>
      <c r="B3821" s="71"/>
    </row>
    <row r="3822" spans="1:2" ht="18" customHeight="1">
      <c r="A3822" s="67"/>
      <c r="B3822" s="71"/>
    </row>
    <row r="3823" spans="1:2" ht="18" customHeight="1">
      <c r="A3823" s="67"/>
      <c r="B3823" s="71"/>
    </row>
    <row r="3824" spans="1:2" ht="18" customHeight="1">
      <c r="A3824" s="67"/>
      <c r="B3824" s="71"/>
    </row>
    <row r="3825" spans="1:2" ht="18" customHeight="1">
      <c r="A3825" s="67"/>
      <c r="B3825" s="71"/>
    </row>
    <row r="3826" spans="1:2" ht="18" customHeight="1">
      <c r="A3826" s="67"/>
      <c r="B3826" s="71"/>
    </row>
    <row r="3827" spans="1:2" ht="18" customHeight="1">
      <c r="A3827" s="67"/>
      <c r="B3827" s="71"/>
    </row>
    <row r="3828" spans="1:2" ht="18" customHeight="1">
      <c r="A3828" s="67"/>
      <c r="B3828" s="71"/>
    </row>
    <row r="3829" spans="1:2" ht="18" customHeight="1">
      <c r="A3829" s="67"/>
      <c r="B3829" s="71"/>
    </row>
    <row r="3830" spans="1:2" ht="18" customHeight="1">
      <c r="A3830" s="67"/>
      <c r="B3830" s="71"/>
    </row>
    <row r="3831" spans="1:2" ht="18" customHeight="1">
      <c r="A3831" s="67"/>
      <c r="B3831" s="71"/>
    </row>
    <row r="3832" spans="1:2" ht="18" customHeight="1">
      <c r="A3832" s="67"/>
      <c r="B3832" s="71"/>
    </row>
    <row r="3833" spans="1:2" ht="18" customHeight="1">
      <c r="A3833" s="67"/>
      <c r="B3833" s="71"/>
    </row>
    <row r="3834" spans="1:2" ht="18" customHeight="1">
      <c r="A3834" s="67"/>
      <c r="B3834" s="71"/>
    </row>
    <row r="3835" spans="1:2" ht="18" customHeight="1">
      <c r="A3835" s="67"/>
      <c r="B3835" s="71"/>
    </row>
    <row r="3836" spans="1:2" ht="18" customHeight="1">
      <c r="A3836" s="67"/>
      <c r="B3836" s="71"/>
    </row>
    <row r="3837" spans="1:2" ht="18" customHeight="1">
      <c r="A3837" s="67"/>
      <c r="B3837" s="71"/>
    </row>
    <row r="3838" spans="1:2" ht="18" customHeight="1">
      <c r="A3838" s="67"/>
      <c r="B3838" s="71"/>
    </row>
    <row r="3839" spans="1:2" ht="18" customHeight="1">
      <c r="A3839" s="67"/>
      <c r="B3839" s="71"/>
    </row>
    <row r="3840" spans="1:2" ht="18" customHeight="1">
      <c r="A3840" s="67"/>
      <c r="B3840" s="71"/>
    </row>
    <row r="3841" spans="1:2" ht="18" customHeight="1">
      <c r="A3841" s="67"/>
      <c r="B3841" s="71"/>
    </row>
    <row r="3842" spans="1:2" ht="18" customHeight="1">
      <c r="A3842" s="67"/>
      <c r="B3842" s="71"/>
    </row>
    <row r="3843" spans="1:2" ht="18" customHeight="1">
      <c r="A3843" s="67"/>
      <c r="B3843" s="71"/>
    </row>
    <row r="3844" spans="1:2" ht="18" customHeight="1">
      <c r="A3844" s="67"/>
      <c r="B3844" s="71"/>
    </row>
    <row r="3845" spans="1:2" ht="18" customHeight="1">
      <c r="A3845" s="67"/>
      <c r="B3845" s="71"/>
    </row>
    <row r="3846" spans="1:2" ht="18" customHeight="1">
      <c r="A3846" s="67"/>
      <c r="B3846" s="71"/>
    </row>
    <row r="3847" spans="1:2" ht="18" customHeight="1">
      <c r="A3847" s="67"/>
      <c r="B3847" s="71"/>
    </row>
    <row r="3848" spans="1:2" ht="18" customHeight="1">
      <c r="A3848" s="67"/>
      <c r="B3848" s="71"/>
    </row>
    <row r="3849" spans="1:2" ht="18" customHeight="1">
      <c r="A3849" s="67"/>
      <c r="B3849" s="71"/>
    </row>
    <row r="3850" spans="1:2" ht="18" customHeight="1">
      <c r="A3850" s="67"/>
      <c r="B3850" s="71"/>
    </row>
    <row r="3851" spans="1:2" ht="18" customHeight="1">
      <c r="A3851" s="67"/>
      <c r="B3851" s="71"/>
    </row>
    <row r="3852" spans="1:2" ht="18" customHeight="1">
      <c r="A3852" s="67"/>
      <c r="B3852" s="71"/>
    </row>
    <row r="3853" spans="1:2" ht="18" customHeight="1">
      <c r="A3853" s="67"/>
      <c r="B3853" s="71"/>
    </row>
    <row r="3854" spans="1:2" ht="18" customHeight="1">
      <c r="A3854" s="67"/>
      <c r="B3854" s="71"/>
    </row>
    <row r="3855" spans="1:2" ht="18" customHeight="1">
      <c r="A3855" s="67"/>
      <c r="B3855" s="71"/>
    </row>
    <row r="3856" spans="1:2" ht="18" customHeight="1">
      <c r="A3856" s="67"/>
      <c r="B3856" s="71"/>
    </row>
    <row r="3857" spans="1:2" ht="18" customHeight="1">
      <c r="A3857" s="67"/>
      <c r="B3857" s="71"/>
    </row>
    <row r="3858" spans="1:2" ht="18" customHeight="1">
      <c r="A3858" s="67"/>
      <c r="B3858" s="71"/>
    </row>
    <row r="3859" spans="1:2" ht="18" customHeight="1">
      <c r="A3859" s="67"/>
      <c r="B3859" s="71"/>
    </row>
    <row r="3860" spans="1:2" ht="18" customHeight="1">
      <c r="A3860" s="67"/>
      <c r="B3860" s="71"/>
    </row>
    <row r="3861" spans="1:2" ht="18" customHeight="1">
      <c r="A3861" s="67"/>
      <c r="B3861" s="71"/>
    </row>
    <row r="3862" spans="1:2" ht="18" customHeight="1">
      <c r="A3862" s="67"/>
      <c r="B3862" s="71"/>
    </row>
    <row r="3863" spans="1:2" ht="18" customHeight="1">
      <c r="A3863" s="67"/>
      <c r="B3863" s="71"/>
    </row>
    <row r="3864" spans="1:2" ht="18" customHeight="1">
      <c r="A3864" s="67"/>
      <c r="B3864" s="71"/>
    </row>
    <row r="3865" spans="1:2" ht="18" customHeight="1">
      <c r="A3865" s="67"/>
      <c r="B3865" s="71"/>
    </row>
    <row r="3866" spans="1:2" ht="18" customHeight="1">
      <c r="A3866" s="67"/>
      <c r="B3866" s="71"/>
    </row>
    <row r="3867" spans="1:2" ht="18" customHeight="1">
      <c r="A3867" s="67"/>
      <c r="B3867" s="71"/>
    </row>
    <row r="3868" spans="1:2" ht="18" customHeight="1">
      <c r="A3868" s="67"/>
      <c r="B3868" s="71"/>
    </row>
    <row r="3869" spans="1:2" ht="18" customHeight="1">
      <c r="A3869" s="67"/>
      <c r="B3869" s="71"/>
    </row>
    <row r="3870" spans="1:2" ht="18" customHeight="1">
      <c r="A3870" s="67"/>
      <c r="B3870" s="71"/>
    </row>
    <row r="3871" spans="1:2" ht="18" customHeight="1">
      <c r="A3871" s="67"/>
      <c r="B3871" s="71"/>
    </row>
    <row r="3872" spans="1:2" ht="18" customHeight="1">
      <c r="A3872" s="67"/>
      <c r="B3872" s="71"/>
    </row>
    <row r="3873" spans="1:2" ht="18" customHeight="1">
      <c r="A3873" s="67"/>
      <c r="B3873" s="71"/>
    </row>
    <row r="3874" spans="1:2" ht="18" customHeight="1">
      <c r="A3874" s="67"/>
      <c r="B3874" s="71"/>
    </row>
    <row r="3875" spans="1:2" ht="18" customHeight="1">
      <c r="A3875" s="67"/>
      <c r="B3875" s="71"/>
    </row>
    <row r="3876" spans="1:2" ht="18" customHeight="1">
      <c r="A3876" s="67"/>
      <c r="B3876" s="71"/>
    </row>
    <row r="3877" spans="1:2" ht="18" customHeight="1">
      <c r="A3877" s="67"/>
      <c r="B3877" s="71"/>
    </row>
    <row r="3878" spans="1:2" ht="18" customHeight="1">
      <c r="A3878" s="67"/>
      <c r="B3878" s="71"/>
    </row>
    <row r="3879" spans="1:2" ht="18" customHeight="1">
      <c r="A3879" s="67"/>
      <c r="B3879" s="71"/>
    </row>
    <row r="3880" spans="1:2" ht="18" customHeight="1">
      <c r="A3880" s="67"/>
      <c r="B3880" s="71"/>
    </row>
    <row r="3881" spans="1:2" ht="18" customHeight="1">
      <c r="A3881" s="67"/>
      <c r="B3881" s="71"/>
    </row>
    <row r="3882" spans="1:2" ht="18" customHeight="1">
      <c r="A3882" s="67"/>
      <c r="B3882" s="71"/>
    </row>
    <row r="3883" spans="1:2" ht="18" customHeight="1">
      <c r="A3883" s="67"/>
      <c r="B3883" s="71"/>
    </row>
    <row r="3884" spans="1:2" ht="18" customHeight="1">
      <c r="A3884" s="67"/>
      <c r="B3884" s="71"/>
    </row>
    <row r="3885" spans="1:2" ht="18" customHeight="1">
      <c r="A3885" s="67"/>
      <c r="B3885" s="71"/>
    </row>
    <row r="3886" spans="1:2" ht="18" customHeight="1">
      <c r="A3886" s="67"/>
      <c r="B3886" s="71"/>
    </row>
    <row r="3887" spans="1:2" ht="18" customHeight="1">
      <c r="A3887" s="67"/>
      <c r="B3887" s="71"/>
    </row>
    <row r="3888" spans="1:2" ht="18" customHeight="1">
      <c r="A3888" s="67"/>
      <c r="B3888" s="71"/>
    </row>
    <row r="3889" spans="1:2" ht="18" customHeight="1">
      <c r="A3889" s="67"/>
      <c r="B3889" s="71"/>
    </row>
    <row r="3890" spans="1:2" ht="18" customHeight="1">
      <c r="A3890" s="67"/>
      <c r="B3890" s="71"/>
    </row>
    <row r="3891" spans="1:2" ht="18" customHeight="1">
      <c r="A3891" s="67"/>
      <c r="B3891" s="71"/>
    </row>
    <row r="3892" spans="1:2" ht="18" customHeight="1">
      <c r="A3892" s="67"/>
      <c r="B3892" s="71"/>
    </row>
    <row r="3893" spans="1:2" ht="18" customHeight="1">
      <c r="A3893" s="67"/>
      <c r="B3893" s="71"/>
    </row>
    <row r="3894" spans="1:2" ht="18" customHeight="1">
      <c r="A3894" s="67"/>
      <c r="B3894" s="71"/>
    </row>
    <row r="3895" spans="1:2" ht="18" customHeight="1">
      <c r="A3895" s="67"/>
      <c r="B3895" s="71"/>
    </row>
    <row r="3896" spans="1:2" ht="18" customHeight="1">
      <c r="A3896" s="67"/>
      <c r="B3896" s="71"/>
    </row>
    <row r="3897" spans="1:2" ht="18" customHeight="1">
      <c r="A3897" s="67"/>
      <c r="B3897" s="71"/>
    </row>
    <row r="3898" spans="1:2" ht="18" customHeight="1">
      <c r="A3898" s="67"/>
      <c r="B3898" s="71"/>
    </row>
    <row r="3899" spans="1:2" ht="18" customHeight="1">
      <c r="A3899" s="67"/>
      <c r="B3899" s="71"/>
    </row>
    <row r="3900" spans="1:2" ht="18" customHeight="1">
      <c r="A3900" s="67"/>
      <c r="B3900" s="71"/>
    </row>
    <row r="3901" spans="1:2" ht="18" customHeight="1">
      <c r="A3901" s="67"/>
      <c r="B3901" s="71"/>
    </row>
    <row r="3902" spans="1:2" ht="18" customHeight="1">
      <c r="A3902" s="67"/>
      <c r="B3902" s="71"/>
    </row>
    <row r="3903" spans="1:2" ht="18" customHeight="1">
      <c r="A3903" s="67"/>
      <c r="B3903" s="71"/>
    </row>
    <row r="3904" spans="1:2" ht="18" customHeight="1">
      <c r="A3904" s="67"/>
      <c r="B3904" s="71"/>
    </row>
    <row r="3905" spans="1:2" ht="18" customHeight="1">
      <c r="A3905" s="67"/>
      <c r="B3905" s="71"/>
    </row>
    <row r="3906" spans="1:2" ht="18" customHeight="1">
      <c r="A3906" s="67"/>
      <c r="B3906" s="71"/>
    </row>
    <row r="3907" spans="1:2" ht="18" customHeight="1">
      <c r="A3907" s="67"/>
      <c r="B3907" s="71"/>
    </row>
    <row r="3908" spans="1:2" ht="18" customHeight="1">
      <c r="A3908" s="67"/>
      <c r="B3908" s="71"/>
    </row>
    <row r="3909" spans="1:2" ht="18" customHeight="1">
      <c r="A3909" s="67"/>
      <c r="B3909" s="71"/>
    </row>
    <row r="3910" spans="1:2" ht="18" customHeight="1">
      <c r="A3910" s="67"/>
      <c r="B3910" s="71"/>
    </row>
    <row r="3911" spans="1:2" ht="18" customHeight="1">
      <c r="A3911" s="67"/>
      <c r="B3911" s="71"/>
    </row>
    <row r="3912" spans="1:2" ht="18" customHeight="1">
      <c r="A3912" s="67"/>
      <c r="B3912" s="71"/>
    </row>
    <row r="3913" spans="1:2" ht="18" customHeight="1">
      <c r="A3913" s="67"/>
      <c r="B3913" s="71"/>
    </row>
    <row r="3914" spans="1:2" ht="18" customHeight="1">
      <c r="A3914" s="67"/>
      <c r="B3914" s="71"/>
    </row>
    <row r="3915" spans="1:2" ht="18" customHeight="1">
      <c r="A3915" s="67"/>
      <c r="B3915" s="71"/>
    </row>
    <row r="3916" spans="1:2" ht="18" customHeight="1">
      <c r="A3916" s="67"/>
      <c r="B3916" s="71"/>
    </row>
    <row r="3917" spans="1:2" ht="18" customHeight="1">
      <c r="A3917" s="67"/>
      <c r="B3917" s="71"/>
    </row>
    <row r="3918" spans="1:2" ht="18" customHeight="1">
      <c r="A3918" s="67"/>
      <c r="B3918" s="71"/>
    </row>
    <row r="3919" spans="1:2" ht="18" customHeight="1">
      <c r="A3919" s="67"/>
      <c r="B3919" s="71"/>
    </row>
    <row r="3920" spans="1:2" ht="18" customHeight="1">
      <c r="A3920" s="67"/>
      <c r="B3920" s="71"/>
    </row>
    <row r="3921" spans="1:2" ht="18" customHeight="1">
      <c r="A3921" s="67"/>
      <c r="B3921" s="71"/>
    </row>
    <row r="3922" spans="1:2" ht="18" customHeight="1">
      <c r="A3922" s="67"/>
      <c r="B3922" s="71"/>
    </row>
    <row r="3923" spans="1:2" ht="18" customHeight="1">
      <c r="A3923" s="67"/>
      <c r="B3923" s="71"/>
    </row>
    <row r="3924" spans="1:2" ht="18" customHeight="1">
      <c r="A3924" s="67"/>
      <c r="B3924" s="71"/>
    </row>
    <row r="3925" spans="1:2" ht="18" customHeight="1">
      <c r="A3925" s="67"/>
      <c r="B3925" s="71"/>
    </row>
    <row r="3926" spans="1:2" ht="18" customHeight="1">
      <c r="A3926" s="67"/>
      <c r="B3926" s="71"/>
    </row>
    <row r="3927" spans="1:2" ht="18" customHeight="1">
      <c r="A3927" s="67"/>
      <c r="B3927" s="71"/>
    </row>
    <row r="3928" spans="1:2" ht="18" customHeight="1">
      <c r="A3928" s="67"/>
      <c r="B3928" s="71"/>
    </row>
    <row r="3929" spans="1:2" ht="18" customHeight="1">
      <c r="A3929" s="67"/>
      <c r="B3929" s="71"/>
    </row>
    <row r="3930" spans="1:2" ht="18" customHeight="1">
      <c r="A3930" s="67"/>
      <c r="B3930" s="71"/>
    </row>
    <row r="3931" spans="1:2" ht="18" customHeight="1">
      <c r="A3931" s="67"/>
      <c r="B3931" s="71"/>
    </row>
    <row r="3932" spans="1:2" ht="18" customHeight="1">
      <c r="A3932" s="67"/>
      <c r="B3932" s="71"/>
    </row>
    <row r="3933" spans="1:2" ht="18" customHeight="1">
      <c r="A3933" s="67"/>
      <c r="B3933" s="71"/>
    </row>
    <row r="3934" spans="1:2" ht="18" customHeight="1">
      <c r="A3934" s="67"/>
      <c r="B3934" s="71"/>
    </row>
    <row r="3935" spans="1:2" ht="18" customHeight="1">
      <c r="A3935" s="67"/>
      <c r="B3935" s="71"/>
    </row>
    <row r="3936" spans="1:2" ht="18" customHeight="1">
      <c r="A3936" s="67"/>
      <c r="B3936" s="71"/>
    </row>
    <row r="3937" spans="1:2" ht="18" customHeight="1">
      <c r="A3937" s="67"/>
      <c r="B3937" s="71"/>
    </row>
    <row r="3938" spans="1:2" ht="18" customHeight="1">
      <c r="A3938" s="67"/>
      <c r="B3938" s="71"/>
    </row>
    <row r="3939" spans="1:2" ht="18" customHeight="1">
      <c r="A3939" s="67"/>
      <c r="B3939" s="71"/>
    </row>
    <row r="3940" spans="1:2" ht="18" customHeight="1">
      <c r="A3940" s="67"/>
      <c r="B3940" s="71"/>
    </row>
    <row r="3941" spans="1:2" ht="18" customHeight="1">
      <c r="A3941" s="67"/>
      <c r="B3941" s="71"/>
    </row>
    <row r="3942" spans="1:2" ht="18" customHeight="1">
      <c r="A3942" s="67"/>
      <c r="B3942" s="71"/>
    </row>
    <row r="3943" spans="1:2" ht="18" customHeight="1">
      <c r="A3943" s="67"/>
      <c r="B3943" s="71"/>
    </row>
    <row r="3944" spans="1:2" ht="18" customHeight="1">
      <c r="A3944" s="67"/>
      <c r="B3944" s="71"/>
    </row>
    <row r="3945" spans="1:2" ht="18" customHeight="1">
      <c r="A3945" s="67"/>
      <c r="B3945" s="71"/>
    </row>
    <row r="3946" spans="1:2" ht="18" customHeight="1">
      <c r="A3946" s="67"/>
      <c r="B3946" s="71"/>
    </row>
    <row r="3947" spans="1:2" ht="18" customHeight="1">
      <c r="A3947" s="67"/>
      <c r="B3947" s="71"/>
    </row>
    <row r="3948" spans="1:2" ht="18" customHeight="1">
      <c r="A3948" s="67"/>
      <c r="B3948" s="71"/>
    </row>
    <row r="3949" spans="1:2" ht="18" customHeight="1">
      <c r="A3949" s="67"/>
      <c r="B3949" s="71"/>
    </row>
    <row r="3950" spans="1:2" ht="18" customHeight="1">
      <c r="A3950" s="67"/>
      <c r="B3950" s="71"/>
    </row>
    <row r="3951" spans="1:2" ht="18" customHeight="1">
      <c r="A3951" s="67"/>
      <c r="B3951" s="71"/>
    </row>
    <row r="3952" spans="1:2" ht="18" customHeight="1">
      <c r="A3952" s="67"/>
      <c r="B3952" s="71"/>
    </row>
    <row r="3953" spans="1:2" ht="18" customHeight="1">
      <c r="A3953" s="67"/>
      <c r="B3953" s="71"/>
    </row>
    <row r="3954" spans="1:2" ht="18" customHeight="1">
      <c r="A3954" s="67"/>
      <c r="B3954" s="71"/>
    </row>
    <row r="3955" spans="1:2" ht="18" customHeight="1">
      <c r="A3955" s="67"/>
      <c r="B3955" s="71"/>
    </row>
    <row r="3956" spans="1:2" ht="18" customHeight="1">
      <c r="A3956" s="67"/>
      <c r="B3956" s="71"/>
    </row>
    <row r="3957" spans="1:2" ht="18" customHeight="1">
      <c r="A3957" s="67"/>
      <c r="B3957" s="71"/>
    </row>
    <row r="3958" spans="1:2" ht="18" customHeight="1">
      <c r="A3958" s="67"/>
      <c r="B3958" s="71"/>
    </row>
    <row r="3959" spans="1:2" ht="18" customHeight="1">
      <c r="A3959" s="67"/>
      <c r="B3959" s="71"/>
    </row>
    <row r="3960" spans="1:2" ht="18" customHeight="1">
      <c r="A3960" s="67"/>
      <c r="B3960" s="71"/>
    </row>
    <row r="3961" spans="1:2" ht="18" customHeight="1">
      <c r="A3961" s="67"/>
      <c r="B3961" s="71"/>
    </row>
    <row r="3962" spans="1:2" ht="18" customHeight="1">
      <c r="A3962" s="67"/>
      <c r="B3962" s="71"/>
    </row>
    <row r="3963" spans="1:2" ht="18" customHeight="1">
      <c r="A3963" s="67"/>
      <c r="B3963" s="71"/>
    </row>
    <row r="3964" spans="1:2" ht="18" customHeight="1">
      <c r="A3964" s="67"/>
      <c r="B3964" s="71"/>
    </row>
    <row r="3965" spans="1:2" ht="18" customHeight="1">
      <c r="A3965" s="67"/>
      <c r="B3965" s="71"/>
    </row>
    <row r="3966" spans="1:2" ht="18" customHeight="1">
      <c r="A3966" s="67"/>
      <c r="B3966" s="71"/>
    </row>
    <row r="3967" spans="1:2" ht="18" customHeight="1">
      <c r="A3967" s="67"/>
      <c r="B3967" s="71"/>
    </row>
    <row r="3968" spans="1:2" ht="18" customHeight="1">
      <c r="A3968" s="67"/>
      <c r="B3968" s="71"/>
    </row>
    <row r="3969" spans="1:2" ht="18" customHeight="1">
      <c r="A3969" s="67"/>
      <c r="B3969" s="71"/>
    </row>
    <row r="3970" spans="1:2" ht="18" customHeight="1">
      <c r="A3970" s="67"/>
      <c r="B3970" s="71"/>
    </row>
    <row r="3971" spans="1:2" ht="18" customHeight="1">
      <c r="A3971" s="67"/>
      <c r="B3971" s="71"/>
    </row>
    <row r="3972" spans="1:2" ht="18" customHeight="1">
      <c r="A3972" s="67"/>
      <c r="B3972" s="71"/>
    </row>
    <row r="3973" spans="1:2" ht="18" customHeight="1">
      <c r="A3973" s="67"/>
      <c r="B3973" s="71"/>
    </row>
    <row r="3974" spans="1:2" ht="18" customHeight="1">
      <c r="A3974" s="67"/>
      <c r="B3974" s="71"/>
    </row>
    <row r="3975" spans="1:2" ht="18" customHeight="1">
      <c r="A3975" s="67"/>
      <c r="B3975" s="71"/>
    </row>
    <row r="3976" spans="1:2" ht="18" customHeight="1">
      <c r="A3976" s="67"/>
      <c r="B3976" s="71"/>
    </row>
    <row r="3977" spans="1:2" ht="18" customHeight="1">
      <c r="A3977" s="67"/>
      <c r="B3977" s="71"/>
    </row>
    <row r="3978" spans="1:2" ht="18" customHeight="1">
      <c r="A3978" s="67"/>
      <c r="B3978" s="71"/>
    </row>
    <row r="3979" spans="1:2" ht="18" customHeight="1">
      <c r="A3979" s="67"/>
      <c r="B3979" s="71"/>
    </row>
    <row r="3980" spans="1:2" ht="18" customHeight="1">
      <c r="A3980" s="67"/>
      <c r="B3980" s="71"/>
    </row>
    <row r="3981" spans="1:2" ht="18" customHeight="1">
      <c r="A3981" s="67"/>
      <c r="B3981" s="71"/>
    </row>
    <row r="3982" spans="1:2" ht="18" customHeight="1">
      <c r="A3982" s="67"/>
      <c r="B3982" s="71"/>
    </row>
    <row r="3983" spans="1:2" ht="18" customHeight="1">
      <c r="A3983" s="67"/>
      <c r="B3983" s="71"/>
    </row>
    <row r="3984" spans="1:2" ht="18" customHeight="1">
      <c r="A3984" s="67"/>
      <c r="B3984" s="71"/>
    </row>
    <row r="3985" spans="1:2" ht="18" customHeight="1">
      <c r="A3985" s="67"/>
      <c r="B3985" s="71"/>
    </row>
    <row r="3986" spans="1:2" ht="18" customHeight="1">
      <c r="A3986" s="67"/>
      <c r="B3986" s="71"/>
    </row>
    <row r="3987" spans="1:2" ht="18" customHeight="1">
      <c r="A3987" s="67"/>
      <c r="B3987" s="71"/>
    </row>
    <row r="3988" spans="1:2" ht="18" customHeight="1">
      <c r="A3988" s="67"/>
      <c r="B3988" s="71"/>
    </row>
    <row r="3989" spans="1:2" ht="18" customHeight="1">
      <c r="A3989" s="67"/>
      <c r="B3989" s="71"/>
    </row>
    <row r="3990" spans="1:2" ht="18" customHeight="1">
      <c r="A3990" s="67"/>
      <c r="B3990" s="71"/>
    </row>
    <row r="3991" spans="1:2" ht="18" customHeight="1">
      <c r="A3991" s="67"/>
      <c r="B3991" s="71"/>
    </row>
    <row r="3992" spans="1:2" ht="18" customHeight="1">
      <c r="A3992" s="67"/>
      <c r="B3992" s="71"/>
    </row>
    <row r="3993" spans="1:2" ht="18" customHeight="1">
      <c r="A3993" s="67"/>
      <c r="B3993" s="71"/>
    </row>
    <row r="3994" spans="1:2" ht="18" customHeight="1">
      <c r="A3994" s="67"/>
      <c r="B3994" s="71"/>
    </row>
    <row r="3995" spans="1:2" ht="18" customHeight="1">
      <c r="A3995" s="67"/>
      <c r="B3995" s="71"/>
    </row>
    <row r="3996" spans="1:2" ht="18" customHeight="1">
      <c r="A3996" s="67"/>
      <c r="B3996" s="71"/>
    </row>
    <row r="3997" spans="1:2" ht="18" customHeight="1">
      <c r="A3997" s="67"/>
      <c r="B3997" s="71"/>
    </row>
    <row r="3998" spans="1:2" ht="18" customHeight="1">
      <c r="A3998" s="67"/>
      <c r="B3998" s="71"/>
    </row>
    <row r="3999" spans="1:2" ht="18" customHeight="1">
      <c r="A3999" s="67"/>
      <c r="B3999" s="71"/>
    </row>
    <row r="4000" spans="1:2" ht="18" customHeight="1">
      <c r="A4000" s="67"/>
      <c r="B4000" s="71"/>
    </row>
    <row r="4001" spans="1:2" ht="18" customHeight="1">
      <c r="A4001" s="67"/>
      <c r="B4001" s="71"/>
    </row>
    <row r="4002" spans="1:2" ht="18" customHeight="1">
      <c r="A4002" s="67"/>
      <c r="B4002" s="71"/>
    </row>
    <row r="4003" spans="1:2" ht="18" customHeight="1">
      <c r="A4003" s="67"/>
      <c r="B4003" s="71"/>
    </row>
    <row r="4004" spans="1:2" ht="18" customHeight="1">
      <c r="A4004" s="67"/>
      <c r="B4004" s="71"/>
    </row>
    <row r="4005" spans="1:2" ht="18" customHeight="1">
      <c r="A4005" s="67"/>
      <c r="B4005" s="71"/>
    </row>
    <row r="4006" spans="1:2" ht="18" customHeight="1">
      <c r="A4006" s="67"/>
      <c r="B4006" s="71"/>
    </row>
    <row r="4007" spans="1:2" ht="18" customHeight="1">
      <c r="A4007" s="67"/>
      <c r="B4007" s="71"/>
    </row>
    <row r="4008" spans="1:2" ht="18" customHeight="1">
      <c r="A4008" s="67"/>
      <c r="B4008" s="71"/>
    </row>
    <row r="4009" spans="1:2" ht="18" customHeight="1">
      <c r="A4009" s="67"/>
      <c r="B4009" s="71"/>
    </row>
    <row r="4010" spans="1:2" ht="18" customHeight="1">
      <c r="A4010" s="67"/>
      <c r="B4010" s="71"/>
    </row>
    <row r="4011" spans="1:2" ht="18" customHeight="1">
      <c r="A4011" s="67"/>
      <c r="B4011" s="71"/>
    </row>
    <row r="4012" spans="1:2" ht="18" customHeight="1">
      <c r="A4012" s="67"/>
      <c r="B4012" s="71"/>
    </row>
    <row r="4013" spans="1:2" ht="18" customHeight="1">
      <c r="A4013" s="67"/>
      <c r="B4013" s="71"/>
    </row>
    <row r="4014" spans="1:2" ht="18" customHeight="1">
      <c r="A4014" s="67"/>
      <c r="B4014" s="71"/>
    </row>
    <row r="4015" spans="1:2" ht="18" customHeight="1">
      <c r="A4015" s="67"/>
      <c r="B4015" s="71"/>
    </row>
    <row r="4016" spans="1:2" ht="18" customHeight="1">
      <c r="A4016" s="67"/>
      <c r="B4016" s="71"/>
    </row>
    <row r="4017" spans="1:2" ht="18" customHeight="1">
      <c r="A4017" s="67"/>
      <c r="B4017" s="71"/>
    </row>
    <row r="4018" spans="1:2" ht="18" customHeight="1">
      <c r="A4018" s="67"/>
      <c r="B4018" s="71"/>
    </row>
    <row r="4019" spans="1:2" ht="18" customHeight="1">
      <c r="A4019" s="67"/>
      <c r="B4019" s="71"/>
    </row>
    <row r="4020" spans="1:2" ht="18" customHeight="1">
      <c r="A4020" s="67"/>
      <c r="B4020" s="71"/>
    </row>
    <row r="4021" spans="1:2" ht="18" customHeight="1">
      <c r="A4021" s="67"/>
      <c r="B4021" s="71"/>
    </row>
    <row r="4022" spans="1:2" ht="18" customHeight="1">
      <c r="A4022" s="67"/>
      <c r="B4022" s="71"/>
    </row>
    <row r="4023" spans="1:2" ht="18" customHeight="1">
      <c r="A4023" s="67"/>
      <c r="B4023" s="71"/>
    </row>
    <row r="4024" spans="1:2" ht="18" customHeight="1">
      <c r="A4024" s="67"/>
      <c r="B4024" s="71"/>
    </row>
    <row r="4025" spans="1:2" ht="18" customHeight="1">
      <c r="A4025" s="67"/>
      <c r="B4025" s="71"/>
    </row>
    <row r="4026" spans="1:2" ht="18" customHeight="1">
      <c r="A4026" s="67"/>
      <c r="B4026" s="71"/>
    </row>
    <row r="4027" spans="1:2" ht="18" customHeight="1">
      <c r="A4027" s="67"/>
      <c r="B4027" s="71"/>
    </row>
    <row r="4028" spans="1:2" ht="18" customHeight="1">
      <c r="A4028" s="67"/>
      <c r="B4028" s="71"/>
    </row>
    <row r="4029" spans="1:2" ht="18" customHeight="1">
      <c r="A4029" s="67"/>
      <c r="B4029" s="71"/>
    </row>
    <row r="4030" spans="1:2" ht="18" customHeight="1">
      <c r="A4030" s="67"/>
      <c r="B4030" s="71"/>
    </row>
    <row r="4031" spans="1:2" ht="18" customHeight="1">
      <c r="A4031" s="67"/>
      <c r="B4031" s="71"/>
    </row>
    <row r="4032" spans="1:2" ht="18" customHeight="1">
      <c r="A4032" s="67"/>
      <c r="B4032" s="71"/>
    </row>
    <row r="4033" spans="1:2" ht="18" customHeight="1">
      <c r="A4033" s="67"/>
      <c r="B4033" s="71"/>
    </row>
    <row r="4034" spans="1:2" ht="18" customHeight="1">
      <c r="A4034" s="67"/>
      <c r="B4034" s="71"/>
    </row>
    <row r="4035" spans="1:2" ht="18" customHeight="1">
      <c r="A4035" s="67"/>
      <c r="B4035" s="71"/>
    </row>
    <row r="4036" spans="1:2" ht="18" customHeight="1">
      <c r="A4036" s="67"/>
      <c r="B4036" s="71"/>
    </row>
    <row r="4037" spans="1:2" ht="18" customHeight="1">
      <c r="A4037" s="67"/>
      <c r="B4037" s="71"/>
    </row>
    <row r="4038" spans="1:2" ht="18" customHeight="1">
      <c r="A4038" s="67"/>
      <c r="B4038" s="71"/>
    </row>
    <row r="4039" spans="1:2" ht="18" customHeight="1">
      <c r="A4039" s="67"/>
      <c r="B4039" s="71"/>
    </row>
    <row r="4040" spans="1:2" ht="18" customHeight="1">
      <c r="A4040" s="67"/>
      <c r="B4040" s="71"/>
    </row>
    <row r="4041" spans="1:2" ht="18" customHeight="1">
      <c r="A4041" s="67"/>
      <c r="B4041" s="71"/>
    </row>
    <row r="4042" spans="1:2" ht="18" customHeight="1">
      <c r="A4042" s="67"/>
      <c r="B4042" s="71"/>
    </row>
    <row r="4043" spans="1:2" ht="18" customHeight="1">
      <c r="A4043" s="67"/>
      <c r="B4043" s="71"/>
    </row>
    <row r="4044" spans="1:2" ht="18" customHeight="1">
      <c r="A4044" s="67"/>
      <c r="B4044" s="71"/>
    </row>
    <row r="4045" spans="1:2" ht="18" customHeight="1">
      <c r="A4045" s="67"/>
      <c r="B4045" s="71"/>
    </row>
    <row r="4046" spans="1:2" ht="18" customHeight="1">
      <c r="A4046" s="67"/>
      <c r="B4046" s="71"/>
    </row>
    <row r="4047" spans="1:2" ht="18" customHeight="1">
      <c r="A4047" s="67"/>
      <c r="B4047" s="71"/>
    </row>
    <row r="4048" spans="1:2" ht="18" customHeight="1">
      <c r="A4048" s="67"/>
      <c r="B4048" s="71"/>
    </row>
    <row r="4049" spans="1:2" ht="18" customHeight="1">
      <c r="A4049" s="67"/>
      <c r="B4049" s="71"/>
    </row>
    <row r="4050" spans="1:2" ht="18" customHeight="1">
      <c r="A4050" s="67"/>
      <c r="B4050" s="71"/>
    </row>
    <row r="4051" spans="1:2" ht="18" customHeight="1">
      <c r="A4051" s="67"/>
      <c r="B4051" s="71"/>
    </row>
    <row r="4052" spans="1:2" ht="18" customHeight="1">
      <c r="A4052" s="67"/>
      <c r="B4052" s="71"/>
    </row>
    <row r="4053" spans="1:2" ht="18" customHeight="1">
      <c r="A4053" s="67"/>
      <c r="B4053" s="71"/>
    </row>
    <row r="4054" spans="1:2" ht="18" customHeight="1">
      <c r="A4054" s="67"/>
      <c r="B4054" s="71"/>
    </row>
    <row r="4055" spans="1:2" ht="18" customHeight="1">
      <c r="A4055" s="67"/>
      <c r="B4055" s="71"/>
    </row>
    <row r="4056" spans="1:2" ht="18" customHeight="1">
      <c r="A4056" s="67"/>
      <c r="B4056" s="71"/>
    </row>
    <row r="4057" spans="1:2" ht="18" customHeight="1">
      <c r="A4057" s="67"/>
      <c r="B4057" s="71"/>
    </row>
    <row r="4058" spans="1:2" ht="18" customHeight="1">
      <c r="A4058" s="67"/>
      <c r="B4058" s="71"/>
    </row>
    <row r="4059" spans="1:2" ht="18" customHeight="1">
      <c r="A4059" s="67"/>
      <c r="B4059" s="71"/>
    </row>
    <row r="4060" spans="1:2" ht="18" customHeight="1">
      <c r="A4060" s="67"/>
      <c r="B4060" s="71"/>
    </row>
    <row r="4061" spans="1:2" ht="18" customHeight="1">
      <c r="A4061" s="67"/>
      <c r="B4061" s="71"/>
    </row>
    <row r="4062" spans="1:2" ht="18" customHeight="1">
      <c r="A4062" s="67"/>
      <c r="B4062" s="71"/>
    </row>
    <row r="4063" spans="1:2" ht="18" customHeight="1">
      <c r="A4063" s="67"/>
      <c r="B4063" s="71"/>
    </row>
    <row r="4064" spans="1:2" ht="18" customHeight="1">
      <c r="A4064" s="67"/>
      <c r="B4064" s="71"/>
    </row>
    <row r="4065" spans="1:2" ht="18" customHeight="1">
      <c r="A4065" s="67"/>
      <c r="B4065" s="71"/>
    </row>
    <row r="4066" spans="1:2" ht="18" customHeight="1">
      <c r="A4066" s="67"/>
      <c r="B4066" s="71"/>
    </row>
    <row r="4067" spans="1:2" ht="18" customHeight="1">
      <c r="A4067" s="67"/>
      <c r="B4067" s="71"/>
    </row>
    <row r="4068" spans="1:2" ht="18" customHeight="1">
      <c r="A4068" s="67"/>
      <c r="B4068" s="71"/>
    </row>
    <row r="4069" spans="1:2" ht="18" customHeight="1">
      <c r="A4069" s="67"/>
      <c r="B4069" s="71"/>
    </row>
    <row r="4070" spans="1:2" ht="18" customHeight="1">
      <c r="A4070" s="67"/>
      <c r="B4070" s="71"/>
    </row>
    <row r="4071" spans="1:2" ht="18" customHeight="1">
      <c r="A4071" s="67"/>
      <c r="B4071" s="71"/>
    </row>
    <row r="4072" spans="1:2" ht="18" customHeight="1">
      <c r="A4072" s="67"/>
      <c r="B4072" s="71"/>
    </row>
    <row r="4073" spans="1:2" ht="18" customHeight="1">
      <c r="A4073" s="67"/>
      <c r="B4073" s="71"/>
    </row>
    <row r="4074" spans="1:2" ht="18" customHeight="1">
      <c r="A4074" s="67"/>
      <c r="B4074" s="71"/>
    </row>
    <row r="4075" spans="1:2" ht="18" customHeight="1">
      <c r="A4075" s="67"/>
      <c r="B4075" s="71"/>
    </row>
    <row r="4076" spans="1:2" ht="18" customHeight="1">
      <c r="A4076" s="67"/>
      <c r="B4076" s="71"/>
    </row>
    <row r="4077" spans="1:2" ht="18" customHeight="1">
      <c r="A4077" s="67"/>
      <c r="B4077" s="71"/>
    </row>
    <row r="4078" spans="1:2" ht="18" customHeight="1">
      <c r="A4078" s="67"/>
      <c r="B4078" s="71"/>
    </row>
    <row r="4079" spans="1:2" ht="18" customHeight="1">
      <c r="A4079" s="67"/>
      <c r="B4079" s="71"/>
    </row>
    <row r="4080" spans="1:2" ht="18" customHeight="1">
      <c r="A4080" s="67"/>
      <c r="B4080" s="71"/>
    </row>
    <row r="4081" spans="1:2" ht="18" customHeight="1">
      <c r="A4081" s="67"/>
      <c r="B4081" s="71"/>
    </row>
    <row r="4082" spans="1:2" ht="18" customHeight="1">
      <c r="A4082" s="67"/>
      <c r="B4082" s="71"/>
    </row>
    <row r="4083" spans="1:2" ht="18" customHeight="1">
      <c r="A4083" s="67"/>
      <c r="B4083" s="71"/>
    </row>
    <row r="4084" spans="1:2" ht="18" customHeight="1">
      <c r="A4084" s="67"/>
      <c r="B4084" s="71"/>
    </row>
    <row r="4085" spans="1:2" ht="18" customHeight="1">
      <c r="A4085" s="67"/>
      <c r="B4085" s="71"/>
    </row>
    <row r="4086" spans="1:2" ht="18" customHeight="1">
      <c r="A4086" s="67"/>
      <c r="B4086" s="71"/>
    </row>
    <row r="4087" spans="1:2" ht="18" customHeight="1">
      <c r="A4087" s="67"/>
      <c r="B4087" s="71"/>
    </row>
    <row r="4088" spans="1:2" ht="18" customHeight="1">
      <c r="A4088" s="67"/>
      <c r="B4088" s="71"/>
    </row>
    <row r="4089" spans="1:2" ht="18" customHeight="1">
      <c r="A4089" s="67"/>
      <c r="B4089" s="71"/>
    </row>
    <row r="4090" spans="1:2" ht="18" customHeight="1">
      <c r="A4090" s="67"/>
      <c r="B4090" s="71"/>
    </row>
    <row r="4091" spans="1:2" ht="18" customHeight="1">
      <c r="A4091" s="67"/>
      <c r="B4091" s="71"/>
    </row>
    <row r="4092" spans="1:2" ht="18" customHeight="1">
      <c r="A4092" s="67"/>
      <c r="B4092" s="71"/>
    </row>
    <row r="4093" spans="1:2" ht="18" customHeight="1">
      <c r="A4093" s="67"/>
      <c r="B4093" s="71"/>
    </row>
    <row r="4094" spans="1:2" ht="18" customHeight="1">
      <c r="A4094" s="67"/>
      <c r="B4094" s="71"/>
    </row>
    <row r="4095" spans="1:2" ht="18" customHeight="1">
      <c r="A4095" s="67"/>
      <c r="B4095" s="71"/>
    </row>
    <row r="4096" spans="1:2" ht="18" customHeight="1">
      <c r="A4096" s="67"/>
      <c r="B4096" s="71"/>
    </row>
    <row r="4097" spans="1:2" ht="18" customHeight="1">
      <c r="A4097" s="67"/>
      <c r="B4097" s="71"/>
    </row>
    <row r="4098" spans="1:2" ht="18" customHeight="1">
      <c r="A4098" s="67"/>
      <c r="B4098" s="71"/>
    </row>
    <row r="4099" spans="1:2" ht="18" customHeight="1">
      <c r="A4099" s="67"/>
      <c r="B4099" s="71"/>
    </row>
    <row r="4100" spans="1:2" ht="18" customHeight="1">
      <c r="A4100" s="67"/>
      <c r="B4100" s="71"/>
    </row>
    <row r="4101" spans="1:2" ht="18" customHeight="1">
      <c r="A4101" s="67"/>
      <c r="B4101" s="71"/>
    </row>
    <row r="4102" spans="1:2" ht="18" customHeight="1">
      <c r="A4102" s="67"/>
      <c r="B4102" s="71"/>
    </row>
    <row r="4103" spans="1:2" ht="18" customHeight="1">
      <c r="A4103" s="67"/>
      <c r="B4103" s="71"/>
    </row>
    <row r="4104" spans="1:2" ht="18" customHeight="1">
      <c r="A4104" s="67"/>
      <c r="B4104" s="71"/>
    </row>
    <row r="4105" spans="1:2" ht="18" customHeight="1">
      <c r="A4105" s="67"/>
      <c r="B4105" s="71"/>
    </row>
    <row r="4106" spans="1:2" ht="18" customHeight="1">
      <c r="A4106" s="67"/>
      <c r="B4106" s="71"/>
    </row>
    <row r="4107" spans="1:2" ht="18" customHeight="1">
      <c r="A4107" s="67"/>
      <c r="B4107" s="71"/>
    </row>
    <row r="4108" spans="1:2" ht="18" customHeight="1">
      <c r="A4108" s="67"/>
      <c r="B4108" s="71"/>
    </row>
    <row r="4109" spans="1:2" ht="18" customHeight="1">
      <c r="A4109" s="67"/>
      <c r="B4109" s="71"/>
    </row>
    <row r="4110" spans="1:2" ht="18" customHeight="1">
      <c r="A4110" s="67"/>
      <c r="B4110" s="71"/>
    </row>
    <row r="4111" spans="1:2" ht="18" customHeight="1">
      <c r="A4111" s="67"/>
      <c r="B4111" s="71"/>
    </row>
    <row r="4112" spans="1:2" ht="18" customHeight="1">
      <c r="A4112" s="67"/>
      <c r="B4112" s="71"/>
    </row>
    <row r="4113" spans="1:2" ht="18" customHeight="1">
      <c r="A4113" s="67"/>
      <c r="B4113" s="71"/>
    </row>
    <row r="4114" spans="1:2" ht="18" customHeight="1">
      <c r="A4114" s="67"/>
      <c r="B4114" s="71"/>
    </row>
    <row r="4115" spans="1:2" ht="18" customHeight="1">
      <c r="A4115" s="67"/>
      <c r="B4115" s="71"/>
    </row>
    <row r="4116" spans="1:2" ht="18" customHeight="1">
      <c r="A4116" s="67"/>
      <c r="B4116" s="71"/>
    </row>
    <row r="4117" spans="1:2" ht="18" customHeight="1">
      <c r="A4117" s="67"/>
      <c r="B4117" s="71"/>
    </row>
    <row r="4118" spans="1:2" ht="18" customHeight="1">
      <c r="A4118" s="67"/>
      <c r="B4118" s="71"/>
    </row>
    <row r="4119" spans="1:2" ht="18" customHeight="1">
      <c r="A4119" s="67"/>
      <c r="B4119" s="71"/>
    </row>
    <row r="4120" spans="1:2" ht="18" customHeight="1">
      <c r="A4120" s="67"/>
      <c r="B4120" s="71"/>
    </row>
    <row r="4121" spans="1:2" ht="18" customHeight="1">
      <c r="A4121" s="67"/>
      <c r="B4121" s="71"/>
    </row>
    <row r="4122" spans="1:2" ht="18" customHeight="1">
      <c r="A4122" s="67"/>
      <c r="B4122" s="71"/>
    </row>
    <row r="4123" spans="1:2" ht="18" customHeight="1">
      <c r="A4123" s="67"/>
      <c r="B4123" s="71"/>
    </row>
    <row r="4124" spans="1:2" ht="18" customHeight="1">
      <c r="A4124" s="67"/>
      <c r="B4124" s="71"/>
    </row>
    <row r="4125" spans="1:2" ht="18" customHeight="1">
      <c r="A4125" s="67"/>
      <c r="B4125" s="71"/>
    </row>
    <row r="4126" spans="1:2" ht="18" customHeight="1">
      <c r="A4126" s="67"/>
      <c r="B4126" s="71"/>
    </row>
    <row r="4127" spans="1:2" ht="18" customHeight="1">
      <c r="A4127" s="67"/>
      <c r="B4127" s="71"/>
    </row>
    <row r="4128" spans="1:2" ht="18" customHeight="1">
      <c r="A4128" s="67"/>
      <c r="B4128" s="71"/>
    </row>
    <row r="4129" spans="1:2" ht="18" customHeight="1">
      <c r="A4129" s="67"/>
      <c r="B4129" s="71"/>
    </row>
    <row r="4130" spans="1:2" ht="18" customHeight="1">
      <c r="A4130" s="67"/>
      <c r="B4130" s="71"/>
    </row>
    <row r="4131" spans="1:2" ht="18" customHeight="1">
      <c r="A4131" s="67"/>
      <c r="B4131" s="71"/>
    </row>
    <row r="4132" spans="1:2" ht="18" customHeight="1">
      <c r="A4132" s="67"/>
      <c r="B4132" s="71"/>
    </row>
    <row r="4133" spans="1:2" ht="18" customHeight="1">
      <c r="A4133" s="67"/>
      <c r="B4133" s="71"/>
    </row>
    <row r="4134" spans="1:2" ht="18" customHeight="1">
      <c r="A4134" s="67"/>
      <c r="B4134" s="71"/>
    </row>
    <row r="4135" spans="1:2" ht="18" customHeight="1">
      <c r="A4135" s="67"/>
      <c r="B4135" s="71"/>
    </row>
    <row r="4136" spans="1:2" ht="18" customHeight="1">
      <c r="A4136" s="67"/>
      <c r="B4136" s="71"/>
    </row>
    <row r="4137" spans="1:2" ht="18" customHeight="1">
      <c r="A4137" s="67"/>
      <c r="B4137" s="71"/>
    </row>
    <row r="4138" spans="1:2" ht="18" customHeight="1">
      <c r="A4138" s="67"/>
      <c r="B4138" s="71"/>
    </row>
    <row r="4139" spans="1:2" ht="18" customHeight="1">
      <c r="A4139" s="67"/>
      <c r="B4139" s="71"/>
    </row>
    <row r="4140" spans="1:2" ht="18" customHeight="1">
      <c r="A4140" s="67"/>
      <c r="B4140" s="71"/>
    </row>
    <row r="4141" spans="1:2" ht="18" customHeight="1">
      <c r="A4141" s="67"/>
      <c r="B4141" s="71"/>
    </row>
    <row r="4142" spans="1:2" ht="18" customHeight="1">
      <c r="A4142" s="67"/>
      <c r="B4142" s="71"/>
    </row>
    <row r="4143" spans="1:2" ht="18" customHeight="1">
      <c r="A4143" s="67"/>
      <c r="B4143" s="71"/>
    </row>
    <row r="4144" spans="1:2" ht="18" customHeight="1">
      <c r="A4144" s="67"/>
      <c r="B4144" s="71"/>
    </row>
    <row r="4145" spans="1:2" ht="18" customHeight="1">
      <c r="A4145" s="67"/>
      <c r="B4145" s="71"/>
    </row>
    <row r="4146" spans="1:2" ht="18" customHeight="1">
      <c r="A4146" s="67"/>
      <c r="B4146" s="71"/>
    </row>
    <row r="4147" spans="1:2" ht="18" customHeight="1">
      <c r="A4147" s="67"/>
      <c r="B4147" s="71"/>
    </row>
    <row r="4148" spans="1:2" ht="18" customHeight="1">
      <c r="A4148" s="67"/>
      <c r="B4148" s="71"/>
    </row>
    <row r="4149" spans="1:2" ht="18" customHeight="1">
      <c r="A4149" s="67"/>
      <c r="B4149" s="71"/>
    </row>
    <row r="4150" spans="1:2" ht="18" customHeight="1">
      <c r="A4150" s="67"/>
      <c r="B4150" s="71"/>
    </row>
    <row r="4151" spans="1:2" ht="18" customHeight="1">
      <c r="A4151" s="67"/>
      <c r="B4151" s="71"/>
    </row>
    <row r="4152" spans="1:2" ht="18" customHeight="1">
      <c r="A4152" s="67"/>
      <c r="B4152" s="71"/>
    </row>
    <row r="4153" spans="1:2" ht="18" customHeight="1">
      <c r="A4153" s="67"/>
      <c r="B4153" s="71"/>
    </row>
    <row r="4154" spans="1:2" ht="18" customHeight="1">
      <c r="A4154" s="67"/>
      <c r="B4154" s="71"/>
    </row>
    <row r="4155" spans="1:2" ht="18" customHeight="1">
      <c r="A4155" s="67"/>
      <c r="B4155" s="71"/>
    </row>
    <row r="4156" spans="1:2" ht="18" customHeight="1">
      <c r="A4156" s="67"/>
      <c r="B4156" s="71"/>
    </row>
    <row r="4157" spans="1:2" ht="18" customHeight="1">
      <c r="A4157" s="67"/>
      <c r="B4157" s="71"/>
    </row>
    <row r="4158" spans="1:2" ht="18" customHeight="1">
      <c r="A4158" s="67"/>
      <c r="B4158" s="71"/>
    </row>
    <row r="4159" spans="1:2" ht="18" customHeight="1">
      <c r="A4159" s="67"/>
      <c r="B4159" s="71"/>
    </row>
    <row r="4160" spans="1:2" ht="18" customHeight="1">
      <c r="A4160" s="67"/>
      <c r="B4160" s="71"/>
    </row>
    <row r="4161" spans="1:2" ht="18" customHeight="1">
      <c r="A4161" s="67"/>
      <c r="B4161" s="71"/>
    </row>
    <row r="4162" spans="1:2" ht="18" customHeight="1">
      <c r="A4162" s="67"/>
      <c r="B4162" s="71"/>
    </row>
    <row r="4163" spans="1:2" ht="18" customHeight="1">
      <c r="A4163" s="67"/>
      <c r="B4163" s="71"/>
    </row>
    <row r="4164" spans="1:2" ht="18" customHeight="1">
      <c r="A4164" s="67"/>
      <c r="B4164" s="71"/>
    </row>
    <row r="4165" spans="1:2" ht="18" customHeight="1">
      <c r="A4165" s="67"/>
      <c r="B4165" s="71"/>
    </row>
    <row r="4166" spans="1:2" ht="18" customHeight="1">
      <c r="A4166" s="67"/>
      <c r="B4166" s="71"/>
    </row>
    <row r="4167" spans="1:2" ht="18" customHeight="1">
      <c r="A4167" s="67"/>
      <c r="B4167" s="71"/>
    </row>
    <row r="4168" spans="1:2" ht="18" customHeight="1">
      <c r="A4168" s="67"/>
      <c r="B4168" s="71"/>
    </row>
    <row r="4169" spans="1:2" ht="18" customHeight="1">
      <c r="A4169" s="67"/>
      <c r="B4169" s="71"/>
    </row>
    <row r="4170" spans="1:2" ht="18" customHeight="1">
      <c r="A4170" s="67"/>
      <c r="B4170" s="71"/>
    </row>
    <row r="4171" spans="1:2" ht="18" customHeight="1">
      <c r="A4171" s="67"/>
      <c r="B4171" s="71"/>
    </row>
    <row r="4172" spans="1:2" ht="18" customHeight="1">
      <c r="A4172" s="67"/>
      <c r="B4172" s="71"/>
    </row>
    <row r="4173" spans="1:2" ht="18" customHeight="1">
      <c r="A4173" s="67"/>
      <c r="B4173" s="71"/>
    </row>
    <row r="4174" spans="1:2" ht="18" customHeight="1">
      <c r="A4174" s="67"/>
      <c r="B4174" s="71"/>
    </row>
    <row r="4175" spans="1:2" ht="18" customHeight="1">
      <c r="A4175" s="67"/>
      <c r="B4175" s="71"/>
    </row>
    <row r="4176" spans="1:2" ht="18" customHeight="1">
      <c r="A4176" s="67"/>
      <c r="B4176" s="71"/>
    </row>
    <row r="4177" spans="1:2" ht="18" customHeight="1">
      <c r="A4177" s="67"/>
      <c r="B4177" s="71"/>
    </row>
    <row r="4178" spans="1:2" ht="18" customHeight="1">
      <c r="A4178" s="67"/>
      <c r="B4178" s="71"/>
    </row>
    <row r="4179" spans="1:2" ht="18" customHeight="1">
      <c r="A4179" s="67"/>
      <c r="B4179" s="71"/>
    </row>
    <row r="4180" spans="1:2" ht="18" customHeight="1">
      <c r="A4180" s="67"/>
      <c r="B4180" s="71"/>
    </row>
    <row r="4181" spans="1:2" ht="18" customHeight="1">
      <c r="A4181" s="67"/>
      <c r="B4181" s="71"/>
    </row>
    <row r="4182" spans="1:2" ht="18" customHeight="1">
      <c r="A4182" s="67"/>
      <c r="B4182" s="71"/>
    </row>
    <row r="4183" spans="1:2" ht="18" customHeight="1">
      <c r="A4183" s="67"/>
      <c r="B4183" s="71"/>
    </row>
    <row r="4184" spans="1:2" ht="18" customHeight="1">
      <c r="A4184" s="67"/>
      <c r="B4184" s="71"/>
    </row>
    <row r="4185" spans="1:2" ht="18" customHeight="1">
      <c r="A4185" s="67"/>
      <c r="B4185" s="71"/>
    </row>
    <row r="4186" spans="1:2" ht="18" customHeight="1">
      <c r="A4186" s="67"/>
      <c r="B4186" s="71"/>
    </row>
    <row r="4187" spans="1:2" ht="18" customHeight="1">
      <c r="A4187" s="67"/>
      <c r="B4187" s="71"/>
    </row>
    <row r="4188" spans="1:2" ht="18" customHeight="1">
      <c r="A4188" s="67"/>
      <c r="B4188" s="71"/>
    </row>
    <row r="4189" spans="1:2" ht="18" customHeight="1">
      <c r="A4189" s="67"/>
      <c r="B4189" s="71"/>
    </row>
    <row r="4190" spans="1:2" ht="18" customHeight="1">
      <c r="A4190" s="67"/>
      <c r="B4190" s="71"/>
    </row>
    <row r="4191" spans="1:2" ht="18" customHeight="1">
      <c r="A4191" s="67"/>
      <c r="B4191" s="71"/>
    </row>
    <row r="4192" spans="1:2" ht="18" customHeight="1">
      <c r="A4192" s="67"/>
      <c r="B4192" s="71"/>
    </row>
    <row r="4193" spans="1:2" ht="18" customHeight="1">
      <c r="A4193" s="67"/>
      <c r="B4193" s="71"/>
    </row>
    <row r="4194" spans="1:2" ht="18" customHeight="1">
      <c r="A4194" s="67"/>
      <c r="B4194" s="71"/>
    </row>
    <row r="4195" spans="1:2" ht="18" customHeight="1">
      <c r="A4195" s="67"/>
      <c r="B4195" s="71"/>
    </row>
    <row r="4196" spans="1:2" ht="18" customHeight="1">
      <c r="A4196" s="67"/>
      <c r="B4196" s="71"/>
    </row>
    <row r="4197" spans="1:2" ht="18" customHeight="1">
      <c r="A4197" s="67"/>
      <c r="B4197" s="71"/>
    </row>
    <row r="4198" spans="1:2" ht="18" customHeight="1">
      <c r="A4198" s="67"/>
      <c r="B4198" s="71"/>
    </row>
    <row r="4199" spans="1:2" ht="18" customHeight="1">
      <c r="A4199" s="67"/>
      <c r="B4199" s="71"/>
    </row>
    <row r="4200" spans="1:2" ht="18" customHeight="1">
      <c r="A4200" s="67"/>
      <c r="B4200" s="71"/>
    </row>
    <row r="4201" spans="1:2" ht="18" customHeight="1">
      <c r="A4201" s="67"/>
      <c r="B4201" s="71"/>
    </row>
    <row r="4202" spans="1:2" ht="18" customHeight="1">
      <c r="A4202" s="67"/>
      <c r="B4202" s="71"/>
    </row>
    <row r="4203" spans="1:2" ht="18" customHeight="1">
      <c r="A4203" s="67"/>
      <c r="B4203" s="71"/>
    </row>
    <row r="4204" spans="1:2" ht="18" customHeight="1">
      <c r="A4204" s="67"/>
      <c r="B4204" s="71"/>
    </row>
    <row r="4205" spans="1:2" ht="18" customHeight="1">
      <c r="A4205" s="67"/>
      <c r="B4205" s="71"/>
    </row>
    <row r="4206" spans="1:2" ht="18" customHeight="1">
      <c r="A4206" s="67"/>
      <c r="B4206" s="71"/>
    </row>
    <row r="4207" spans="1:2" ht="18" customHeight="1">
      <c r="A4207" s="67"/>
      <c r="B4207" s="71"/>
    </row>
    <row r="4208" spans="1:2" ht="18" customHeight="1">
      <c r="A4208" s="67"/>
      <c r="B4208" s="71"/>
    </row>
    <row r="4209" spans="1:2" ht="18" customHeight="1">
      <c r="A4209" s="67"/>
      <c r="B4209" s="71"/>
    </row>
    <row r="4210" spans="1:2" ht="18" customHeight="1">
      <c r="A4210" s="67"/>
      <c r="B4210" s="71"/>
    </row>
    <row r="4211" spans="1:2" ht="18" customHeight="1">
      <c r="A4211" s="67"/>
      <c r="B4211" s="71"/>
    </row>
    <row r="4212" spans="1:2" ht="18" customHeight="1">
      <c r="A4212" s="67"/>
      <c r="B4212" s="71"/>
    </row>
    <row r="4213" spans="1:2" ht="18" customHeight="1">
      <c r="A4213" s="67"/>
      <c r="B4213" s="71"/>
    </row>
    <row r="4214" spans="1:2" ht="18" customHeight="1">
      <c r="A4214" s="67"/>
      <c r="B4214" s="71"/>
    </row>
    <row r="4215" spans="1:2" ht="18" customHeight="1">
      <c r="A4215" s="67"/>
      <c r="B4215" s="71"/>
    </row>
    <row r="4216" spans="1:2" ht="18" customHeight="1">
      <c r="A4216" s="67"/>
      <c r="B4216" s="71"/>
    </row>
    <row r="4217" spans="1:2" ht="18" customHeight="1">
      <c r="A4217" s="67"/>
      <c r="B4217" s="71"/>
    </row>
    <row r="4218" spans="1:2" ht="18" customHeight="1">
      <c r="A4218" s="67"/>
      <c r="B4218" s="71"/>
    </row>
    <row r="4219" spans="1:2" ht="18" customHeight="1">
      <c r="A4219" s="67"/>
      <c r="B4219" s="71"/>
    </row>
    <row r="4220" spans="1:2" ht="18" customHeight="1">
      <c r="A4220" s="67"/>
      <c r="B4220" s="71"/>
    </row>
    <row r="4221" spans="1:2" ht="18" customHeight="1">
      <c r="A4221" s="67"/>
      <c r="B4221" s="71"/>
    </row>
    <row r="4222" spans="1:2" ht="18" customHeight="1">
      <c r="A4222" s="67"/>
      <c r="B4222" s="71"/>
    </row>
    <row r="4223" spans="1:2" ht="18" customHeight="1">
      <c r="A4223" s="67"/>
      <c r="B4223" s="71"/>
    </row>
    <row r="4224" spans="1:2" ht="18" customHeight="1">
      <c r="A4224" s="67"/>
      <c r="B4224" s="71"/>
    </row>
    <row r="4225" spans="1:2" ht="18" customHeight="1">
      <c r="A4225" s="67"/>
      <c r="B4225" s="71"/>
    </row>
    <row r="4226" spans="1:2" ht="18" customHeight="1">
      <c r="A4226" s="67"/>
      <c r="B4226" s="71"/>
    </row>
    <row r="4227" spans="1:2" ht="18" customHeight="1">
      <c r="A4227" s="67"/>
      <c r="B4227" s="71"/>
    </row>
    <row r="4228" spans="1:2" ht="18" customHeight="1">
      <c r="A4228" s="67"/>
      <c r="B4228" s="71"/>
    </row>
    <row r="4229" spans="1:2" ht="18" customHeight="1">
      <c r="A4229" s="67"/>
      <c r="B4229" s="71"/>
    </row>
    <row r="4230" spans="1:2" ht="18" customHeight="1">
      <c r="A4230" s="67"/>
      <c r="B4230" s="71"/>
    </row>
    <row r="4231" spans="1:2" ht="18" customHeight="1">
      <c r="A4231" s="67"/>
      <c r="B4231" s="71"/>
    </row>
    <row r="4232" spans="1:2" ht="18" customHeight="1">
      <c r="A4232" s="67"/>
      <c r="B4232" s="71"/>
    </row>
    <row r="4233" spans="1:2" ht="18" customHeight="1">
      <c r="A4233" s="67"/>
      <c r="B4233" s="71"/>
    </row>
    <row r="4234" spans="1:2" ht="18" customHeight="1">
      <c r="A4234" s="67"/>
      <c r="B4234" s="71"/>
    </row>
    <row r="4235" spans="1:2" ht="18" customHeight="1">
      <c r="A4235" s="67"/>
      <c r="B4235" s="71"/>
    </row>
    <row r="4236" spans="1:2" ht="18" customHeight="1">
      <c r="A4236" s="67"/>
      <c r="B4236" s="71"/>
    </row>
    <row r="4237" spans="1:2" ht="18" customHeight="1">
      <c r="A4237" s="67"/>
      <c r="B4237" s="71"/>
    </row>
    <row r="4238" spans="1:2" ht="18" customHeight="1">
      <c r="A4238" s="67"/>
      <c r="B4238" s="71"/>
    </row>
    <row r="4239" spans="1:2" ht="18" customHeight="1">
      <c r="A4239" s="67"/>
      <c r="B4239" s="71"/>
    </row>
    <row r="4240" spans="1:2" ht="18" customHeight="1">
      <c r="A4240" s="67"/>
      <c r="B4240" s="71"/>
    </row>
    <row r="4241" spans="1:2" ht="18" customHeight="1">
      <c r="A4241" s="67"/>
      <c r="B4241" s="71"/>
    </row>
    <row r="4242" spans="1:2" ht="18" customHeight="1">
      <c r="A4242" s="67"/>
      <c r="B4242" s="71"/>
    </row>
    <row r="4243" spans="1:2" ht="18" customHeight="1">
      <c r="A4243" s="67"/>
      <c r="B4243" s="71"/>
    </row>
    <row r="4244" spans="1:2" ht="18" customHeight="1">
      <c r="A4244" s="67"/>
      <c r="B4244" s="71"/>
    </row>
    <row r="4245" spans="1:2" ht="18" customHeight="1">
      <c r="A4245" s="67"/>
      <c r="B4245" s="71"/>
    </row>
    <row r="4246" spans="1:2" ht="18" customHeight="1">
      <c r="A4246" s="67"/>
      <c r="B4246" s="71"/>
    </row>
    <row r="4247" spans="1:2" ht="18" customHeight="1">
      <c r="A4247" s="67"/>
      <c r="B4247" s="71"/>
    </row>
    <row r="4248" spans="1:2" ht="18" customHeight="1">
      <c r="A4248" s="67"/>
      <c r="B4248" s="71"/>
    </row>
    <row r="4249" spans="1:2" ht="18" customHeight="1">
      <c r="A4249" s="67"/>
      <c r="B4249" s="71"/>
    </row>
    <row r="4250" spans="1:2" ht="18" customHeight="1">
      <c r="A4250" s="67"/>
      <c r="B4250" s="71"/>
    </row>
    <row r="4251" spans="1:2" ht="18" customHeight="1">
      <c r="A4251" s="67"/>
      <c r="B4251" s="71"/>
    </row>
    <row r="4252" spans="1:2" ht="18" customHeight="1">
      <c r="A4252" s="67"/>
      <c r="B4252" s="71"/>
    </row>
    <row r="4253" spans="1:2" ht="18" customHeight="1">
      <c r="A4253" s="67"/>
      <c r="B4253" s="71"/>
    </row>
    <row r="4254" spans="1:2" ht="18" customHeight="1">
      <c r="A4254" s="67"/>
      <c r="B4254" s="71"/>
    </row>
    <row r="4255" spans="1:2" ht="18" customHeight="1">
      <c r="A4255" s="67"/>
      <c r="B4255" s="71"/>
    </row>
    <row r="4256" spans="1:2" ht="18" customHeight="1">
      <c r="A4256" s="67"/>
      <c r="B4256" s="71"/>
    </row>
    <row r="4257" spans="1:2" ht="18" customHeight="1">
      <c r="A4257" s="67"/>
      <c r="B4257" s="71"/>
    </row>
    <row r="4258" spans="1:2" ht="18" customHeight="1">
      <c r="A4258" s="67"/>
      <c r="B4258" s="71"/>
    </row>
    <row r="4259" spans="1:2" ht="18" customHeight="1">
      <c r="A4259" s="67"/>
      <c r="B4259" s="71"/>
    </row>
    <row r="4260" spans="1:2" ht="18" customHeight="1">
      <c r="A4260" s="67"/>
      <c r="B4260" s="71"/>
    </row>
    <row r="4261" spans="1:2" ht="18" customHeight="1">
      <c r="A4261" s="67"/>
      <c r="B4261" s="71"/>
    </row>
    <row r="4262" spans="1:2" ht="18" customHeight="1">
      <c r="A4262" s="67"/>
      <c r="B4262" s="71"/>
    </row>
    <row r="4263" spans="1:2" ht="18" customHeight="1">
      <c r="A4263" s="67"/>
      <c r="B4263" s="71"/>
    </row>
    <row r="4264" spans="1:2" ht="18" customHeight="1">
      <c r="A4264" s="67"/>
      <c r="B4264" s="71"/>
    </row>
    <row r="4265" spans="1:2" ht="18" customHeight="1">
      <c r="A4265" s="67"/>
      <c r="B4265" s="71"/>
    </row>
    <row r="4266" spans="1:2" ht="18" customHeight="1">
      <c r="A4266" s="67"/>
      <c r="B4266" s="71"/>
    </row>
    <row r="4267" spans="1:2" ht="18" customHeight="1">
      <c r="A4267" s="67"/>
      <c r="B4267" s="71"/>
    </row>
    <row r="4268" spans="1:2" ht="18" customHeight="1">
      <c r="A4268" s="67"/>
      <c r="B4268" s="71"/>
    </row>
    <row r="4269" spans="1:2" ht="18" customHeight="1">
      <c r="A4269" s="67"/>
      <c r="B4269" s="71"/>
    </row>
    <row r="4270" spans="1:2" ht="18" customHeight="1">
      <c r="A4270" s="67"/>
      <c r="B4270" s="71"/>
    </row>
    <row r="4271" spans="1:2" ht="18" customHeight="1">
      <c r="A4271" s="67"/>
      <c r="B4271" s="71"/>
    </row>
    <row r="4272" spans="1:2" ht="18" customHeight="1">
      <c r="A4272" s="67"/>
      <c r="B4272" s="71"/>
    </row>
    <row r="4273" spans="1:2" ht="18" customHeight="1">
      <c r="A4273" s="67"/>
      <c r="B4273" s="71"/>
    </row>
    <row r="4274" spans="1:2" ht="18" customHeight="1">
      <c r="A4274" s="67"/>
      <c r="B4274" s="71"/>
    </row>
    <row r="4275" spans="1:2" ht="18" customHeight="1">
      <c r="A4275" s="67"/>
      <c r="B4275" s="71"/>
    </row>
    <row r="4276" spans="1:2" ht="18" customHeight="1">
      <c r="A4276" s="67"/>
      <c r="B4276" s="71"/>
    </row>
    <row r="4277" spans="1:2" ht="18" customHeight="1">
      <c r="A4277" s="67"/>
      <c r="B4277" s="71"/>
    </row>
    <row r="4278" spans="1:2" ht="18" customHeight="1">
      <c r="A4278" s="67"/>
      <c r="B4278" s="71"/>
    </row>
    <row r="4279" spans="1:2" ht="18" customHeight="1">
      <c r="A4279" s="67"/>
      <c r="B4279" s="71"/>
    </row>
    <row r="4280" spans="1:2" ht="18" customHeight="1">
      <c r="A4280" s="67"/>
      <c r="B4280" s="71"/>
    </row>
    <row r="4281" spans="1:2" ht="18" customHeight="1">
      <c r="A4281" s="67"/>
      <c r="B4281" s="71"/>
    </row>
    <row r="4282" spans="1:2" ht="18" customHeight="1">
      <c r="A4282" s="67"/>
      <c r="B4282" s="71"/>
    </row>
    <row r="4283" spans="1:2" ht="18" customHeight="1">
      <c r="A4283" s="67"/>
      <c r="B4283" s="71"/>
    </row>
    <row r="4284" spans="1:2" ht="18" customHeight="1">
      <c r="A4284" s="67"/>
      <c r="B4284" s="71"/>
    </row>
    <row r="4285" spans="1:2" ht="18" customHeight="1">
      <c r="A4285" s="67"/>
      <c r="B4285" s="71"/>
    </row>
    <row r="4286" spans="1:2" ht="18" customHeight="1">
      <c r="A4286" s="67"/>
      <c r="B4286" s="71"/>
    </row>
    <row r="4287" spans="1:2" ht="18" customHeight="1">
      <c r="A4287" s="67"/>
      <c r="B4287" s="71"/>
    </row>
    <row r="4288" spans="1:2" ht="18" customHeight="1">
      <c r="A4288" s="67"/>
      <c r="B4288" s="71"/>
    </row>
    <row r="4289" spans="1:2" ht="18" customHeight="1">
      <c r="A4289" s="67"/>
      <c r="B4289" s="71"/>
    </row>
    <row r="4290" spans="1:2" ht="18" customHeight="1">
      <c r="A4290" s="67"/>
      <c r="B4290" s="71"/>
    </row>
    <row r="4291" spans="1:2" ht="18" customHeight="1">
      <c r="A4291" s="67"/>
      <c r="B4291" s="71"/>
    </row>
    <row r="4292" spans="1:2" ht="18" customHeight="1">
      <c r="A4292" s="67"/>
      <c r="B4292" s="71"/>
    </row>
    <row r="4293" spans="1:2" ht="18" customHeight="1">
      <c r="A4293" s="67"/>
      <c r="B4293" s="71"/>
    </row>
    <row r="4294" spans="1:2" ht="18" customHeight="1">
      <c r="A4294" s="67"/>
      <c r="B4294" s="71"/>
    </row>
    <row r="4295" spans="1:2" ht="18" customHeight="1">
      <c r="A4295" s="67"/>
      <c r="B4295" s="71"/>
    </row>
    <row r="4296" spans="1:2" ht="18" customHeight="1">
      <c r="A4296" s="67"/>
      <c r="B4296" s="71"/>
    </row>
    <row r="4297" spans="1:2" ht="18" customHeight="1">
      <c r="A4297" s="67"/>
      <c r="B4297" s="71"/>
    </row>
    <row r="4298" spans="1:2" ht="18" customHeight="1">
      <c r="A4298" s="67"/>
      <c r="B4298" s="71"/>
    </row>
    <row r="4299" spans="1:2" ht="18" customHeight="1">
      <c r="A4299" s="67"/>
      <c r="B4299" s="71"/>
    </row>
    <row r="4300" spans="1:2" ht="18" customHeight="1">
      <c r="A4300" s="67"/>
      <c r="B4300" s="71"/>
    </row>
    <row r="4301" spans="1:2" ht="18" customHeight="1">
      <c r="A4301" s="67"/>
      <c r="B4301" s="71"/>
    </row>
    <row r="4302" spans="1:2" ht="18" customHeight="1">
      <c r="A4302" s="67"/>
      <c r="B4302" s="71"/>
    </row>
    <row r="4303" spans="1:2" ht="18" customHeight="1">
      <c r="A4303" s="67"/>
      <c r="B4303" s="71"/>
    </row>
    <row r="4304" spans="1:2" ht="18" customHeight="1">
      <c r="A4304" s="67"/>
      <c r="B4304" s="71"/>
    </row>
    <row r="4305" spans="1:2" ht="18" customHeight="1">
      <c r="A4305" s="67"/>
      <c r="B4305" s="71"/>
    </row>
    <row r="4306" spans="1:2" ht="18" customHeight="1">
      <c r="A4306" s="67"/>
      <c r="B4306" s="71"/>
    </row>
    <row r="4307" spans="1:2" ht="18" customHeight="1">
      <c r="A4307" s="67"/>
      <c r="B4307" s="71"/>
    </row>
    <row r="4308" spans="1:2" ht="18" customHeight="1">
      <c r="A4308" s="67"/>
      <c r="B4308" s="71"/>
    </row>
    <row r="4309" spans="1:2" ht="18" customHeight="1">
      <c r="A4309" s="67"/>
      <c r="B4309" s="71"/>
    </row>
    <row r="4310" spans="1:2" ht="18" customHeight="1">
      <c r="A4310" s="67"/>
      <c r="B4310" s="71"/>
    </row>
    <row r="4311" spans="1:2" ht="18" customHeight="1">
      <c r="A4311" s="67"/>
      <c r="B4311" s="71"/>
    </row>
    <row r="4312" spans="1:2" ht="18" customHeight="1">
      <c r="A4312" s="67"/>
      <c r="B4312" s="71"/>
    </row>
    <row r="4313" spans="1:2" ht="18" customHeight="1">
      <c r="A4313" s="67"/>
      <c r="B4313" s="71"/>
    </row>
    <row r="4314" spans="1:2" ht="18" customHeight="1">
      <c r="A4314" s="67"/>
      <c r="B4314" s="71"/>
    </row>
    <row r="4315" spans="1:2" ht="18" customHeight="1">
      <c r="A4315" s="67"/>
      <c r="B4315" s="71"/>
    </row>
    <row r="4316" spans="1:2" ht="18" customHeight="1">
      <c r="A4316" s="67"/>
      <c r="B4316" s="71"/>
    </row>
    <row r="4317" spans="1:2" ht="18" customHeight="1">
      <c r="A4317" s="67"/>
      <c r="B4317" s="71"/>
    </row>
    <row r="4318" spans="1:2" ht="18" customHeight="1">
      <c r="A4318" s="67"/>
      <c r="B4318" s="71"/>
    </row>
    <row r="4319" spans="1:2" ht="18" customHeight="1">
      <c r="A4319" s="67"/>
      <c r="B4319" s="71"/>
    </row>
    <row r="4320" spans="1:2" ht="18" customHeight="1">
      <c r="A4320" s="67"/>
      <c r="B4320" s="71"/>
    </row>
    <row r="4321" spans="1:2" ht="18" customHeight="1">
      <c r="A4321" s="67"/>
      <c r="B4321" s="71"/>
    </row>
    <row r="4322" spans="1:2" ht="18" customHeight="1">
      <c r="A4322" s="67"/>
      <c r="B4322" s="71"/>
    </row>
    <row r="4323" spans="1:2" ht="18" customHeight="1">
      <c r="A4323" s="67"/>
      <c r="B4323" s="71"/>
    </row>
    <row r="4324" spans="1:2" ht="18" customHeight="1">
      <c r="A4324" s="67"/>
      <c r="B4324" s="71"/>
    </row>
    <row r="4325" spans="1:2" ht="18" customHeight="1">
      <c r="A4325" s="67"/>
      <c r="B4325" s="71"/>
    </row>
    <row r="4326" spans="1:2" ht="18" customHeight="1">
      <c r="A4326" s="67"/>
      <c r="B4326" s="71"/>
    </row>
    <row r="4327" spans="1:2" ht="18" customHeight="1">
      <c r="A4327" s="67"/>
      <c r="B4327" s="71"/>
    </row>
    <row r="4328" spans="1:2" ht="18" customHeight="1">
      <c r="A4328" s="67"/>
      <c r="B4328" s="71"/>
    </row>
    <row r="4329" spans="1:2" ht="18" customHeight="1">
      <c r="A4329" s="67"/>
      <c r="B4329" s="71"/>
    </row>
    <row r="4330" spans="1:2" ht="18" customHeight="1">
      <c r="A4330" s="67"/>
      <c r="B4330" s="71"/>
    </row>
    <row r="4331" spans="1:2" ht="18" customHeight="1">
      <c r="A4331" s="67"/>
      <c r="B4331" s="71"/>
    </row>
    <row r="4332" spans="1:2" ht="18" customHeight="1">
      <c r="A4332" s="67"/>
      <c r="B4332" s="71"/>
    </row>
    <row r="4333" spans="1:2" ht="18" customHeight="1">
      <c r="A4333" s="67"/>
      <c r="B4333" s="71"/>
    </row>
    <row r="4334" spans="1:2" ht="18" customHeight="1">
      <c r="A4334" s="67"/>
      <c r="B4334" s="71"/>
    </row>
    <row r="4335" spans="1:2" ht="18" customHeight="1">
      <c r="A4335" s="67"/>
      <c r="B4335" s="71"/>
    </row>
    <row r="4336" spans="1:2" ht="18" customHeight="1">
      <c r="A4336" s="67"/>
      <c r="B4336" s="71"/>
    </row>
    <row r="4337" spans="1:2" ht="18" customHeight="1">
      <c r="A4337" s="67"/>
      <c r="B4337" s="71"/>
    </row>
    <row r="4338" spans="1:2" ht="18" customHeight="1">
      <c r="A4338" s="67"/>
      <c r="B4338" s="71"/>
    </row>
    <row r="4339" spans="1:2" ht="18" customHeight="1">
      <c r="A4339" s="67"/>
      <c r="B4339" s="71"/>
    </row>
    <row r="4340" spans="1:2" ht="18" customHeight="1">
      <c r="A4340" s="67"/>
      <c r="B4340" s="71"/>
    </row>
    <row r="4341" spans="1:2" ht="18" customHeight="1">
      <c r="A4341" s="67"/>
      <c r="B4341" s="71"/>
    </row>
    <row r="4342" spans="1:2" ht="18" customHeight="1">
      <c r="A4342" s="67"/>
      <c r="B4342" s="71"/>
    </row>
    <row r="4343" spans="1:2" ht="18" customHeight="1">
      <c r="A4343" s="67"/>
      <c r="B4343" s="71"/>
    </row>
    <row r="4344" spans="1:2" ht="18" customHeight="1">
      <c r="A4344" s="67"/>
      <c r="B4344" s="71"/>
    </row>
    <row r="4345" spans="1:2" ht="18" customHeight="1">
      <c r="A4345" s="67"/>
      <c r="B4345" s="71"/>
    </row>
    <row r="4346" spans="1:2" ht="18" customHeight="1">
      <c r="A4346" s="67"/>
      <c r="B4346" s="71"/>
    </row>
    <row r="4347" spans="1:2" ht="18" customHeight="1">
      <c r="A4347" s="67"/>
      <c r="B4347" s="71"/>
    </row>
    <row r="4348" spans="1:2" ht="18" customHeight="1">
      <c r="A4348" s="67"/>
      <c r="B4348" s="71"/>
    </row>
    <row r="4349" spans="1:2" ht="18" customHeight="1">
      <c r="A4349" s="67"/>
      <c r="B4349" s="71"/>
    </row>
    <row r="4350" spans="1:2" ht="18" customHeight="1">
      <c r="A4350" s="67"/>
      <c r="B4350" s="71"/>
    </row>
    <row r="4351" spans="1:2" ht="18" customHeight="1">
      <c r="A4351" s="67"/>
      <c r="B4351" s="71"/>
    </row>
    <row r="4352" spans="1:2" ht="18" customHeight="1">
      <c r="A4352" s="67"/>
      <c r="B4352" s="71"/>
    </row>
    <row r="4353" spans="1:2" ht="18" customHeight="1">
      <c r="A4353" s="67"/>
      <c r="B4353" s="71"/>
    </row>
    <row r="4354" spans="1:2" ht="18" customHeight="1">
      <c r="A4354" s="67"/>
      <c r="B4354" s="71"/>
    </row>
    <row r="4355" spans="1:2" ht="18" customHeight="1">
      <c r="A4355" s="67"/>
      <c r="B4355" s="71"/>
    </row>
    <row r="4356" spans="1:2" ht="18" customHeight="1">
      <c r="A4356" s="67"/>
      <c r="B4356" s="71"/>
    </row>
    <row r="4357" spans="1:2" ht="18" customHeight="1">
      <c r="A4357" s="67"/>
      <c r="B4357" s="71"/>
    </row>
    <row r="4358" spans="1:2" ht="18" customHeight="1">
      <c r="A4358" s="67"/>
      <c r="B4358" s="71"/>
    </row>
    <row r="4359" spans="1:2" ht="18" customHeight="1">
      <c r="A4359" s="67"/>
      <c r="B4359" s="71"/>
    </row>
    <row r="4360" spans="1:2" ht="18" customHeight="1">
      <c r="A4360" s="67"/>
      <c r="B4360" s="71"/>
    </row>
    <row r="4361" spans="1:2" ht="18" customHeight="1">
      <c r="A4361" s="67"/>
      <c r="B4361" s="71"/>
    </row>
    <row r="4362" spans="1:2" ht="18" customHeight="1">
      <c r="A4362" s="67"/>
      <c r="B4362" s="71"/>
    </row>
    <row r="4363" spans="1:2" ht="18" customHeight="1">
      <c r="A4363" s="67"/>
      <c r="B4363" s="71"/>
    </row>
    <row r="4364" spans="1:2" ht="18" customHeight="1">
      <c r="A4364" s="67"/>
      <c r="B4364" s="71"/>
    </row>
    <row r="4365" spans="1:2" ht="18" customHeight="1">
      <c r="A4365" s="67"/>
      <c r="B4365" s="71"/>
    </row>
    <row r="4366" spans="1:2" ht="18" customHeight="1">
      <c r="A4366" s="67"/>
      <c r="B4366" s="71"/>
    </row>
    <row r="4367" spans="1:2" ht="18" customHeight="1">
      <c r="A4367" s="67"/>
      <c r="B4367" s="71"/>
    </row>
    <row r="4368" spans="1:2" ht="18" customHeight="1">
      <c r="A4368" s="67"/>
      <c r="B4368" s="71"/>
    </row>
    <row r="4369" spans="1:2" ht="18" customHeight="1">
      <c r="A4369" s="67"/>
      <c r="B4369" s="71"/>
    </row>
    <row r="4370" spans="1:2" ht="18" customHeight="1">
      <c r="A4370" s="67"/>
      <c r="B4370" s="71"/>
    </row>
    <row r="4371" spans="1:2" ht="18" customHeight="1">
      <c r="A4371" s="67"/>
      <c r="B4371" s="71"/>
    </row>
    <row r="4372" spans="1:2" ht="18" customHeight="1">
      <c r="A4372" s="67"/>
      <c r="B4372" s="71"/>
    </row>
    <row r="4373" spans="1:2" ht="18" customHeight="1">
      <c r="A4373" s="67"/>
      <c r="B4373" s="71"/>
    </row>
    <row r="4374" spans="1:2" ht="18" customHeight="1">
      <c r="A4374" s="67"/>
      <c r="B4374" s="71"/>
    </row>
    <row r="4375" spans="1:2" ht="18" customHeight="1">
      <c r="A4375" s="67"/>
      <c r="B4375" s="71"/>
    </row>
    <row r="4376" spans="1:2" ht="18" customHeight="1">
      <c r="A4376" s="67"/>
      <c r="B4376" s="71"/>
    </row>
    <row r="4377" spans="1:2" ht="18" customHeight="1">
      <c r="A4377" s="67"/>
      <c r="B4377" s="71"/>
    </row>
    <row r="4378" spans="1:2" ht="18" customHeight="1">
      <c r="A4378" s="67"/>
      <c r="B4378" s="71"/>
    </row>
    <row r="4379" spans="1:2" ht="18" customHeight="1">
      <c r="A4379" s="67"/>
      <c r="B4379" s="71"/>
    </row>
    <row r="4380" spans="1:2" ht="18" customHeight="1">
      <c r="A4380" s="67"/>
      <c r="B4380" s="71"/>
    </row>
    <row r="4381" spans="1:2" ht="18" customHeight="1">
      <c r="A4381" s="67"/>
      <c r="B4381" s="71"/>
    </row>
    <row r="4382" spans="1:2" ht="18" customHeight="1">
      <c r="A4382" s="67"/>
      <c r="B4382" s="71"/>
    </row>
    <row r="4383" spans="1:2" ht="18" customHeight="1">
      <c r="A4383" s="67"/>
      <c r="B4383" s="71"/>
    </row>
    <row r="4384" spans="1:2" ht="18" customHeight="1">
      <c r="A4384" s="67"/>
      <c r="B4384" s="71"/>
    </row>
    <row r="4385" spans="1:2" ht="18" customHeight="1">
      <c r="A4385" s="67"/>
      <c r="B4385" s="71"/>
    </row>
    <row r="4386" spans="1:2" ht="18" customHeight="1">
      <c r="A4386" s="67"/>
      <c r="B4386" s="71"/>
    </row>
    <row r="4387" spans="1:2" ht="18" customHeight="1">
      <c r="A4387" s="67"/>
      <c r="B4387" s="71"/>
    </row>
    <row r="4388" spans="1:2" ht="18" customHeight="1">
      <c r="A4388" s="67"/>
      <c r="B4388" s="71"/>
    </row>
    <row r="4389" spans="1:2" ht="18" customHeight="1">
      <c r="A4389" s="67"/>
      <c r="B4389" s="71"/>
    </row>
    <row r="4390" spans="1:2" ht="18" customHeight="1">
      <c r="A4390" s="67"/>
      <c r="B4390" s="71"/>
    </row>
    <row r="4391" spans="1:2" ht="18" customHeight="1">
      <c r="A4391" s="67"/>
      <c r="B4391" s="71"/>
    </row>
    <row r="4392" spans="1:2" ht="18" customHeight="1">
      <c r="A4392" s="67"/>
      <c r="B4392" s="71"/>
    </row>
    <row r="4393" spans="1:2" ht="18" customHeight="1">
      <c r="A4393" s="67"/>
      <c r="B4393" s="71"/>
    </row>
    <row r="4394" spans="1:2" ht="18" customHeight="1">
      <c r="A4394" s="67"/>
      <c r="B4394" s="71"/>
    </row>
    <row r="4395" spans="1:2" ht="18" customHeight="1">
      <c r="A4395" s="67"/>
      <c r="B4395" s="71"/>
    </row>
    <row r="4396" spans="1:2" ht="18" customHeight="1">
      <c r="A4396" s="67"/>
      <c r="B4396" s="71"/>
    </row>
    <row r="4397" spans="1:2" ht="18" customHeight="1">
      <c r="A4397" s="67"/>
      <c r="B4397" s="71"/>
    </row>
    <row r="4398" spans="1:2" ht="18" customHeight="1">
      <c r="A4398" s="67"/>
      <c r="B4398" s="71"/>
    </row>
    <row r="4399" spans="1:2" ht="18" customHeight="1">
      <c r="A4399" s="67"/>
      <c r="B4399" s="71"/>
    </row>
    <row r="4400" spans="1:2" ht="18" customHeight="1">
      <c r="A4400" s="67"/>
      <c r="B4400" s="71"/>
    </row>
    <row r="4401" spans="1:2" ht="18" customHeight="1">
      <c r="A4401" s="67"/>
      <c r="B4401" s="71"/>
    </row>
    <row r="4402" spans="1:2" ht="18" customHeight="1">
      <c r="A4402" s="67"/>
      <c r="B4402" s="71"/>
    </row>
    <row r="4403" spans="1:2" ht="18" customHeight="1">
      <c r="A4403" s="67"/>
      <c r="B4403" s="71"/>
    </row>
    <row r="4404" spans="1:2" ht="18" customHeight="1">
      <c r="A4404" s="67"/>
      <c r="B4404" s="71"/>
    </row>
    <row r="4405" spans="1:2" ht="18" customHeight="1">
      <c r="A4405" s="67"/>
      <c r="B4405" s="71"/>
    </row>
    <row r="4406" spans="1:2" ht="18" customHeight="1">
      <c r="A4406" s="67"/>
      <c r="B4406" s="71"/>
    </row>
    <row r="4407" spans="1:2" ht="18" customHeight="1">
      <c r="A4407" s="67"/>
      <c r="B4407" s="71"/>
    </row>
    <row r="4408" spans="1:2" ht="18" customHeight="1">
      <c r="A4408" s="67"/>
      <c r="B4408" s="71"/>
    </row>
    <row r="4409" spans="1:2" ht="18" customHeight="1">
      <c r="A4409" s="67"/>
      <c r="B4409" s="71"/>
    </row>
    <row r="4410" spans="1:2" ht="18" customHeight="1">
      <c r="A4410" s="67"/>
      <c r="B4410" s="71"/>
    </row>
    <row r="4411" spans="1:2" ht="18" customHeight="1">
      <c r="A4411" s="67"/>
      <c r="B4411" s="71"/>
    </row>
    <row r="4412" spans="1:2" ht="18" customHeight="1">
      <c r="A4412" s="67"/>
      <c r="B4412" s="71"/>
    </row>
    <row r="4413" spans="1:2" ht="18" customHeight="1">
      <c r="A4413" s="67"/>
      <c r="B4413" s="71"/>
    </row>
    <row r="4414" spans="1:2" ht="18" customHeight="1">
      <c r="A4414" s="67"/>
      <c r="B4414" s="71"/>
    </row>
    <row r="4415" spans="1:2" ht="18" customHeight="1">
      <c r="A4415" s="67"/>
      <c r="B4415" s="71"/>
    </row>
    <row r="4416" spans="1:2" ht="18" customHeight="1">
      <c r="A4416" s="67"/>
      <c r="B4416" s="71"/>
    </row>
    <row r="4417" spans="1:2" ht="18" customHeight="1">
      <c r="A4417" s="67"/>
      <c r="B4417" s="71"/>
    </row>
    <row r="4418" spans="1:2" ht="18" customHeight="1">
      <c r="A4418" s="67"/>
      <c r="B4418" s="71"/>
    </row>
    <row r="4419" spans="1:2" ht="18" customHeight="1">
      <c r="A4419" s="67"/>
      <c r="B4419" s="71"/>
    </row>
    <row r="4420" spans="1:2" ht="18" customHeight="1">
      <c r="A4420" s="67"/>
      <c r="B4420" s="71"/>
    </row>
    <row r="4421" spans="1:2" ht="18" customHeight="1">
      <c r="A4421" s="67"/>
      <c r="B4421" s="71"/>
    </row>
    <row r="4422" spans="1:2" ht="18" customHeight="1">
      <c r="A4422" s="67"/>
      <c r="B4422" s="71"/>
    </row>
    <row r="4423" spans="1:2" ht="18" customHeight="1">
      <c r="A4423" s="67"/>
      <c r="B4423" s="71"/>
    </row>
    <row r="4424" spans="1:2" ht="18" customHeight="1">
      <c r="A4424" s="67"/>
      <c r="B4424" s="71"/>
    </row>
    <row r="4425" spans="1:2" ht="18" customHeight="1">
      <c r="A4425" s="67"/>
      <c r="B4425" s="71"/>
    </row>
    <row r="4426" spans="1:2" ht="18" customHeight="1">
      <c r="A4426" s="67"/>
      <c r="B4426" s="71"/>
    </row>
    <row r="4427" spans="1:2" ht="18" customHeight="1">
      <c r="A4427" s="67"/>
      <c r="B4427" s="71"/>
    </row>
    <row r="4428" spans="1:2" ht="18" customHeight="1">
      <c r="A4428" s="67"/>
      <c r="B4428" s="71"/>
    </row>
    <row r="4429" spans="1:2" ht="18" customHeight="1">
      <c r="A4429" s="67"/>
      <c r="B4429" s="71"/>
    </row>
    <row r="4430" spans="1:2" ht="18" customHeight="1">
      <c r="A4430" s="67"/>
      <c r="B4430" s="71"/>
    </row>
    <row r="4431" spans="1:2" ht="18" customHeight="1">
      <c r="A4431" s="67"/>
      <c r="B4431" s="71"/>
    </row>
    <row r="4432" spans="1:2" ht="18" customHeight="1">
      <c r="A4432" s="67"/>
      <c r="B4432" s="71"/>
    </row>
    <row r="4433" spans="1:2" ht="18" customHeight="1">
      <c r="A4433" s="67"/>
      <c r="B4433" s="71"/>
    </row>
    <row r="4434" spans="1:2" ht="18" customHeight="1">
      <c r="A4434" s="67"/>
      <c r="B4434" s="71"/>
    </row>
    <row r="4435" spans="1:2" ht="18" customHeight="1">
      <c r="A4435" s="67"/>
      <c r="B4435" s="71"/>
    </row>
    <row r="4436" spans="1:2" ht="18" customHeight="1">
      <c r="A4436" s="67"/>
      <c r="B4436" s="71"/>
    </row>
    <row r="4437" spans="1:2" ht="18" customHeight="1">
      <c r="A4437" s="67"/>
      <c r="B4437" s="71"/>
    </row>
    <row r="4438" spans="1:2" ht="18" customHeight="1">
      <c r="A4438" s="67"/>
      <c r="B4438" s="71"/>
    </row>
    <row r="4439" spans="1:2" ht="18" customHeight="1">
      <c r="A4439" s="67"/>
      <c r="B4439" s="71"/>
    </row>
    <row r="4440" spans="1:2" ht="18" customHeight="1">
      <c r="A4440" s="67"/>
      <c r="B4440" s="71"/>
    </row>
    <row r="4441" spans="1:2" ht="18" customHeight="1">
      <c r="A4441" s="67"/>
      <c r="B4441" s="71"/>
    </row>
    <row r="4442" spans="1:2" ht="18" customHeight="1">
      <c r="A4442" s="67"/>
      <c r="B4442" s="71"/>
    </row>
    <row r="4443" spans="1:2" ht="18" customHeight="1">
      <c r="A4443" s="67"/>
      <c r="B4443" s="71"/>
    </row>
    <row r="4444" spans="1:2" ht="18" customHeight="1">
      <c r="A4444" s="67"/>
      <c r="B4444" s="71"/>
    </row>
    <row r="4445" spans="1:2" ht="18" customHeight="1">
      <c r="A4445" s="67"/>
      <c r="B4445" s="71"/>
    </row>
    <row r="4446" spans="1:2" ht="18" customHeight="1">
      <c r="A4446" s="67"/>
      <c r="B4446" s="71"/>
    </row>
    <row r="4447" spans="1:2" ht="18" customHeight="1">
      <c r="A4447" s="67"/>
      <c r="B4447" s="71"/>
    </row>
    <row r="4448" spans="1:2" ht="18" customHeight="1">
      <c r="A4448" s="67"/>
      <c r="B4448" s="71"/>
    </row>
    <row r="4449" spans="1:2" ht="18" customHeight="1">
      <c r="A4449" s="67"/>
      <c r="B4449" s="71"/>
    </row>
    <row r="4450" spans="1:2" ht="18" customHeight="1">
      <c r="A4450" s="67"/>
      <c r="B4450" s="71"/>
    </row>
    <row r="4451" spans="1:2" ht="18" customHeight="1">
      <c r="A4451" s="67"/>
      <c r="B4451" s="71"/>
    </row>
    <row r="4452" spans="1:2" ht="18" customHeight="1">
      <c r="A4452" s="67"/>
      <c r="B4452" s="71"/>
    </row>
    <row r="4453" spans="1:2" ht="18" customHeight="1">
      <c r="A4453" s="67"/>
      <c r="B4453" s="71"/>
    </row>
    <row r="4454" spans="1:2" ht="18" customHeight="1">
      <c r="A4454" s="67"/>
      <c r="B4454" s="71"/>
    </row>
    <row r="4455" spans="1:2" ht="18" customHeight="1">
      <c r="A4455" s="67"/>
      <c r="B4455" s="71"/>
    </row>
    <row r="4456" spans="1:2" ht="18" customHeight="1">
      <c r="A4456" s="67"/>
      <c r="B4456" s="71"/>
    </row>
    <row r="4457" spans="1:2" ht="18" customHeight="1">
      <c r="A4457" s="67"/>
      <c r="B4457" s="71"/>
    </row>
    <row r="4458" spans="1:2" ht="18" customHeight="1">
      <c r="A4458" s="67"/>
      <c r="B4458" s="71"/>
    </row>
    <row r="4459" spans="1:2" ht="18" customHeight="1">
      <c r="A4459" s="67"/>
      <c r="B4459" s="71"/>
    </row>
    <row r="4460" spans="1:2" ht="18" customHeight="1">
      <c r="A4460" s="67"/>
      <c r="B4460" s="71"/>
    </row>
    <row r="4461" spans="1:2" ht="18" customHeight="1">
      <c r="A4461" s="67"/>
      <c r="B4461" s="71"/>
    </row>
    <row r="4462" spans="1:2" ht="18" customHeight="1">
      <c r="A4462" s="67"/>
      <c r="B4462" s="71"/>
    </row>
    <row r="4463" spans="1:2" ht="18" customHeight="1">
      <c r="A4463" s="67"/>
      <c r="B4463" s="71"/>
    </row>
    <row r="4464" spans="1:2" ht="18" customHeight="1">
      <c r="A4464" s="67"/>
      <c r="B4464" s="71"/>
    </row>
    <row r="4465" spans="1:2" ht="18" customHeight="1">
      <c r="A4465" s="67"/>
      <c r="B4465" s="71"/>
    </row>
    <row r="4466" spans="1:2" ht="18" customHeight="1">
      <c r="A4466" s="67"/>
      <c r="B4466" s="71"/>
    </row>
    <row r="4467" spans="1:2" ht="18" customHeight="1">
      <c r="A4467" s="67"/>
      <c r="B4467" s="71"/>
    </row>
    <row r="4468" spans="1:2" ht="18" customHeight="1">
      <c r="A4468" s="67"/>
      <c r="B4468" s="71"/>
    </row>
    <row r="4469" spans="1:2" ht="18" customHeight="1">
      <c r="A4469" s="67"/>
      <c r="B4469" s="71"/>
    </row>
    <row r="4470" spans="1:2" ht="18" customHeight="1">
      <c r="A4470" s="67"/>
      <c r="B4470" s="71"/>
    </row>
    <row r="4471" spans="1:2" ht="18" customHeight="1">
      <c r="A4471" s="67"/>
      <c r="B4471" s="71"/>
    </row>
    <row r="4472" spans="1:2" ht="18" customHeight="1">
      <c r="A4472" s="67"/>
      <c r="B4472" s="71"/>
    </row>
    <row r="4473" spans="1:2" ht="18" customHeight="1">
      <c r="A4473" s="67"/>
      <c r="B4473" s="71"/>
    </row>
    <row r="4474" spans="1:2" ht="18" customHeight="1">
      <c r="A4474" s="67"/>
      <c r="B4474" s="71"/>
    </row>
    <row r="4475" spans="1:2" ht="18" customHeight="1">
      <c r="A4475" s="67"/>
      <c r="B4475" s="71"/>
    </row>
    <row r="4476" spans="1:2" ht="18" customHeight="1">
      <c r="A4476" s="67"/>
      <c r="B4476" s="71"/>
    </row>
    <row r="4477" spans="1:2" ht="18" customHeight="1">
      <c r="A4477" s="67"/>
      <c r="B4477" s="71"/>
    </row>
    <row r="4478" spans="1:2" ht="18" customHeight="1">
      <c r="A4478" s="67"/>
      <c r="B4478" s="71"/>
    </row>
    <row r="4479" spans="1:2" ht="18" customHeight="1">
      <c r="A4479" s="67"/>
      <c r="B4479" s="71"/>
    </row>
    <row r="4480" spans="1:2" ht="18" customHeight="1">
      <c r="A4480" s="67"/>
      <c r="B4480" s="71"/>
    </row>
    <row r="4481" spans="1:2" ht="18" customHeight="1">
      <c r="A4481" s="67"/>
      <c r="B4481" s="71"/>
    </row>
    <row r="4482" spans="1:2" ht="18" customHeight="1">
      <c r="A4482" s="67"/>
      <c r="B4482" s="71"/>
    </row>
    <row r="4483" spans="1:2" ht="18" customHeight="1">
      <c r="A4483" s="67"/>
      <c r="B4483" s="71"/>
    </row>
    <row r="4484" spans="1:2" ht="18" customHeight="1">
      <c r="A4484" s="67"/>
      <c r="B4484" s="71"/>
    </row>
    <row r="4485" spans="1:2" ht="18" customHeight="1">
      <c r="A4485" s="67"/>
      <c r="B4485" s="71"/>
    </row>
    <row r="4486" spans="1:2" ht="18" customHeight="1">
      <c r="A4486" s="67"/>
      <c r="B4486" s="71"/>
    </row>
    <row r="4487" spans="1:2" ht="18" customHeight="1">
      <c r="A4487" s="67"/>
      <c r="B4487" s="71"/>
    </row>
    <row r="4488" spans="1:2" ht="18" customHeight="1">
      <c r="A4488" s="67"/>
      <c r="B4488" s="71"/>
    </row>
    <row r="4489" spans="1:2" ht="18" customHeight="1">
      <c r="A4489" s="67"/>
      <c r="B4489" s="71"/>
    </row>
    <row r="4490" spans="1:2" ht="18" customHeight="1">
      <c r="A4490" s="67"/>
      <c r="B4490" s="71"/>
    </row>
    <row r="4491" spans="1:2" ht="18" customHeight="1">
      <c r="A4491" s="67"/>
      <c r="B4491" s="71"/>
    </row>
    <row r="4492" spans="1:2" ht="18" customHeight="1">
      <c r="A4492" s="67"/>
      <c r="B4492" s="71"/>
    </row>
    <row r="4493" spans="1:2" ht="18" customHeight="1">
      <c r="A4493" s="67"/>
      <c r="B4493" s="71"/>
    </row>
    <row r="4494" spans="1:2" ht="18" customHeight="1">
      <c r="A4494" s="67"/>
      <c r="B4494" s="71"/>
    </row>
    <row r="4495" spans="1:2" ht="18" customHeight="1">
      <c r="A4495" s="67"/>
      <c r="B4495" s="71"/>
    </row>
    <row r="4496" spans="1:2" ht="18" customHeight="1">
      <c r="A4496" s="67"/>
      <c r="B4496" s="71"/>
    </row>
    <row r="4497" spans="1:2" ht="18" customHeight="1">
      <c r="A4497" s="67"/>
      <c r="B4497" s="71"/>
    </row>
    <row r="4498" spans="1:2" ht="18" customHeight="1">
      <c r="A4498" s="67"/>
      <c r="B4498" s="71"/>
    </row>
    <row r="4499" spans="1:2" ht="18" customHeight="1">
      <c r="A4499" s="67"/>
      <c r="B4499" s="71"/>
    </row>
    <row r="4500" spans="1:2" ht="18" customHeight="1">
      <c r="A4500" s="67"/>
      <c r="B4500" s="71"/>
    </row>
    <row r="4501" spans="1:2" ht="18" customHeight="1">
      <c r="A4501" s="67"/>
      <c r="B4501" s="71"/>
    </row>
    <row r="4502" spans="1:2" ht="18" customHeight="1">
      <c r="A4502" s="67"/>
      <c r="B4502" s="71"/>
    </row>
    <row r="4503" spans="1:2" ht="18" customHeight="1">
      <c r="A4503" s="67"/>
      <c r="B4503" s="71"/>
    </row>
    <row r="4504" spans="1:2" ht="18" customHeight="1">
      <c r="A4504" s="67"/>
      <c r="B4504" s="71"/>
    </row>
    <row r="4505" spans="1:2" ht="18" customHeight="1">
      <c r="A4505" s="67"/>
      <c r="B4505" s="71"/>
    </row>
    <row r="4506" spans="1:2" ht="18" customHeight="1">
      <c r="A4506" s="67"/>
      <c r="B4506" s="71"/>
    </row>
    <row r="4507" spans="1:2" ht="18" customHeight="1">
      <c r="A4507" s="67"/>
      <c r="B4507" s="71"/>
    </row>
    <row r="4508" spans="1:2" ht="18" customHeight="1">
      <c r="A4508" s="67"/>
      <c r="B4508" s="71"/>
    </row>
    <row r="4509" spans="1:2" ht="18" customHeight="1">
      <c r="A4509" s="67"/>
      <c r="B4509" s="71"/>
    </row>
    <row r="4510" spans="1:2" ht="18" customHeight="1">
      <c r="A4510" s="67"/>
      <c r="B4510" s="71"/>
    </row>
    <row r="4511" spans="1:2" ht="18" customHeight="1">
      <c r="A4511" s="67"/>
      <c r="B4511" s="71"/>
    </row>
    <row r="4512" spans="1:2" ht="18" customHeight="1">
      <c r="A4512" s="67"/>
      <c r="B4512" s="71"/>
    </row>
    <row r="4513" spans="1:2" ht="18" customHeight="1">
      <c r="A4513" s="67"/>
      <c r="B4513" s="71"/>
    </row>
    <row r="4514" spans="1:2" ht="18" customHeight="1">
      <c r="A4514" s="67"/>
      <c r="B4514" s="71"/>
    </row>
    <row r="4515" spans="1:2" ht="18" customHeight="1">
      <c r="A4515" s="67"/>
      <c r="B4515" s="71"/>
    </row>
    <row r="4516" spans="1:2" ht="18" customHeight="1">
      <c r="A4516" s="67"/>
      <c r="B4516" s="71"/>
    </row>
    <row r="4517" spans="1:2" ht="18" customHeight="1">
      <c r="A4517" s="67"/>
      <c r="B4517" s="71"/>
    </row>
    <row r="4518" spans="1:2" ht="18" customHeight="1">
      <c r="A4518" s="67"/>
      <c r="B4518" s="71"/>
    </row>
    <row r="4519" spans="1:2" ht="18" customHeight="1">
      <c r="A4519" s="67"/>
      <c r="B4519" s="71"/>
    </row>
    <row r="4520" spans="1:2" ht="18" customHeight="1">
      <c r="A4520" s="67"/>
      <c r="B4520" s="71"/>
    </row>
    <row r="4521" spans="1:2" ht="18" customHeight="1">
      <c r="A4521" s="67"/>
      <c r="B4521" s="71"/>
    </row>
    <row r="4522" spans="1:2" ht="18" customHeight="1">
      <c r="A4522" s="67"/>
      <c r="B4522" s="71"/>
    </row>
    <row r="4523" spans="1:2" ht="18" customHeight="1">
      <c r="A4523" s="67"/>
      <c r="B4523" s="71"/>
    </row>
    <row r="4524" spans="1:2" ht="18" customHeight="1">
      <c r="A4524" s="67"/>
      <c r="B4524" s="71"/>
    </row>
    <row r="4525" spans="1:2" ht="18" customHeight="1">
      <c r="A4525" s="67"/>
      <c r="B4525" s="71"/>
    </row>
    <row r="4526" spans="1:2" ht="18" customHeight="1">
      <c r="A4526" s="67"/>
      <c r="B4526" s="71"/>
    </row>
    <row r="4527" spans="1:2" ht="18" customHeight="1">
      <c r="A4527" s="67"/>
      <c r="B4527" s="71"/>
    </row>
    <row r="4528" spans="1:2" ht="18" customHeight="1">
      <c r="A4528" s="67"/>
      <c r="B4528" s="71"/>
    </row>
    <row r="4529" spans="1:2" ht="18" customHeight="1">
      <c r="A4529" s="67"/>
      <c r="B4529" s="71"/>
    </row>
    <row r="4530" spans="1:2" ht="18" customHeight="1">
      <c r="A4530" s="67"/>
      <c r="B4530" s="71"/>
    </row>
    <row r="4531" spans="1:2" ht="18" customHeight="1">
      <c r="A4531" s="67"/>
      <c r="B4531" s="71"/>
    </row>
    <row r="4532" spans="1:2" ht="18" customHeight="1">
      <c r="A4532" s="67"/>
      <c r="B4532" s="71"/>
    </row>
    <row r="4533" spans="1:2" ht="18" customHeight="1">
      <c r="A4533" s="67"/>
      <c r="B4533" s="71"/>
    </row>
    <row r="4534" spans="1:2" ht="18" customHeight="1">
      <c r="A4534" s="67"/>
      <c r="B4534" s="71"/>
    </row>
    <row r="4535" spans="1:2" ht="18" customHeight="1">
      <c r="A4535" s="67"/>
      <c r="B4535" s="71"/>
    </row>
    <row r="4536" spans="1:2" ht="18" customHeight="1">
      <c r="A4536" s="67"/>
      <c r="B4536" s="71"/>
    </row>
    <row r="4537" spans="1:2" ht="18" customHeight="1">
      <c r="A4537" s="67"/>
      <c r="B4537" s="71"/>
    </row>
    <row r="4538" spans="1:2" ht="18" customHeight="1">
      <c r="A4538" s="67"/>
      <c r="B4538" s="71"/>
    </row>
    <row r="4539" spans="1:2" ht="18" customHeight="1">
      <c r="A4539" s="67"/>
      <c r="B4539" s="71"/>
    </row>
    <row r="4540" spans="1:2" ht="18" customHeight="1">
      <c r="A4540" s="67"/>
      <c r="B4540" s="71"/>
    </row>
    <row r="4541" spans="1:2" ht="18" customHeight="1">
      <c r="A4541" s="67"/>
      <c r="B4541" s="71"/>
    </row>
    <row r="4542" spans="1:2" ht="18" customHeight="1">
      <c r="A4542" s="67"/>
      <c r="B4542" s="71"/>
    </row>
    <row r="4543" spans="1:2" ht="18" customHeight="1">
      <c r="A4543" s="67"/>
      <c r="B4543" s="71"/>
    </row>
    <row r="4544" spans="1:2" ht="18" customHeight="1">
      <c r="A4544" s="67"/>
      <c r="B4544" s="71"/>
    </row>
    <row r="4545" spans="1:2" ht="18" customHeight="1">
      <c r="A4545" s="67"/>
      <c r="B4545" s="71"/>
    </row>
    <row r="4546" spans="1:2" ht="18" customHeight="1">
      <c r="A4546" s="67"/>
      <c r="B4546" s="71"/>
    </row>
    <row r="4547" spans="1:2" ht="18" customHeight="1">
      <c r="A4547" s="67"/>
      <c r="B4547" s="71"/>
    </row>
    <row r="4548" spans="1:2" ht="18" customHeight="1">
      <c r="A4548" s="67"/>
      <c r="B4548" s="71"/>
    </row>
    <row r="4549" spans="1:2" ht="18" customHeight="1">
      <c r="A4549" s="67"/>
      <c r="B4549" s="71"/>
    </row>
    <row r="4550" spans="1:2" ht="18" customHeight="1">
      <c r="A4550" s="67"/>
      <c r="B4550" s="71"/>
    </row>
    <row r="4551" spans="1:2" ht="18" customHeight="1">
      <c r="A4551" s="67"/>
      <c r="B4551" s="71"/>
    </row>
    <row r="4552" spans="1:2" ht="18" customHeight="1">
      <c r="A4552" s="67"/>
      <c r="B4552" s="71"/>
    </row>
    <row r="4553" spans="1:2" ht="18" customHeight="1">
      <c r="A4553" s="67"/>
      <c r="B4553" s="71"/>
    </row>
    <row r="4554" spans="1:2" ht="18" customHeight="1">
      <c r="A4554" s="67"/>
      <c r="B4554" s="71"/>
    </row>
    <row r="4555" spans="1:2" ht="18" customHeight="1">
      <c r="A4555" s="67"/>
      <c r="B4555" s="71"/>
    </row>
    <row r="4556" spans="1:2" ht="18" customHeight="1">
      <c r="A4556" s="67"/>
      <c r="B4556" s="71"/>
    </row>
    <row r="4557" spans="1:2" ht="18" customHeight="1">
      <c r="A4557" s="67"/>
      <c r="B4557" s="71"/>
    </row>
    <row r="4558" spans="1:2" ht="18" customHeight="1">
      <c r="A4558" s="67"/>
      <c r="B4558" s="71"/>
    </row>
    <row r="4559" spans="1:2" ht="18" customHeight="1">
      <c r="A4559" s="67"/>
      <c r="B4559" s="71"/>
    </row>
    <row r="4560" spans="1:2" ht="18" customHeight="1">
      <c r="A4560" s="67"/>
      <c r="B4560" s="71"/>
    </row>
    <row r="4561" spans="1:2" ht="18" customHeight="1">
      <c r="A4561" s="67"/>
      <c r="B4561" s="71"/>
    </row>
    <row r="4562" spans="1:2" ht="18" customHeight="1">
      <c r="A4562" s="67"/>
      <c r="B4562" s="71"/>
    </row>
    <row r="4563" spans="1:2" ht="18" customHeight="1">
      <c r="A4563" s="67"/>
      <c r="B4563" s="71"/>
    </row>
    <row r="4564" spans="1:2" ht="18" customHeight="1">
      <c r="A4564" s="67"/>
      <c r="B4564" s="71"/>
    </row>
    <row r="4565" spans="1:2" ht="18" customHeight="1">
      <c r="A4565" s="67"/>
      <c r="B4565" s="71"/>
    </row>
    <row r="4566" spans="1:2" ht="18" customHeight="1">
      <c r="A4566" s="67"/>
      <c r="B4566" s="71"/>
    </row>
    <row r="4567" spans="1:2" ht="18" customHeight="1">
      <c r="A4567" s="67"/>
      <c r="B4567" s="71"/>
    </row>
    <row r="4568" spans="1:2" ht="18" customHeight="1">
      <c r="A4568" s="67"/>
      <c r="B4568" s="71"/>
    </row>
    <row r="4569" spans="1:2" ht="18" customHeight="1">
      <c r="A4569" s="67"/>
      <c r="B4569" s="71"/>
    </row>
    <row r="4570" spans="1:2" ht="18" customHeight="1">
      <c r="A4570" s="67"/>
      <c r="B4570" s="71"/>
    </row>
    <row r="4571" spans="1:2" ht="18" customHeight="1">
      <c r="A4571" s="67"/>
      <c r="B4571" s="71"/>
    </row>
    <row r="4572" spans="1:2" ht="18" customHeight="1">
      <c r="A4572" s="67"/>
      <c r="B4572" s="71"/>
    </row>
    <row r="4573" spans="1:2" ht="18" customHeight="1">
      <c r="A4573" s="67"/>
      <c r="B4573" s="71"/>
    </row>
    <row r="4574" spans="1:2" ht="18" customHeight="1">
      <c r="A4574" s="67"/>
      <c r="B4574" s="71"/>
    </row>
    <row r="4575" spans="1:2" ht="18" customHeight="1">
      <c r="A4575" s="67"/>
      <c r="B4575" s="71"/>
    </row>
    <row r="4576" spans="1:2" ht="18" customHeight="1">
      <c r="A4576" s="67"/>
      <c r="B4576" s="71"/>
    </row>
    <row r="4577" spans="1:2" ht="18" customHeight="1">
      <c r="A4577" s="67"/>
      <c r="B4577" s="71"/>
    </row>
    <row r="4578" spans="1:2" ht="18" customHeight="1">
      <c r="A4578" s="67"/>
      <c r="B4578" s="71"/>
    </row>
    <row r="4579" spans="1:2" ht="18" customHeight="1">
      <c r="A4579" s="67"/>
      <c r="B4579" s="71"/>
    </row>
    <row r="4580" spans="1:2" ht="18" customHeight="1">
      <c r="A4580" s="67"/>
      <c r="B4580" s="71"/>
    </row>
    <row r="4581" spans="1:2" ht="18" customHeight="1">
      <c r="A4581" s="67"/>
      <c r="B4581" s="71"/>
    </row>
    <row r="4582" spans="1:2" ht="18" customHeight="1">
      <c r="A4582" s="67"/>
      <c r="B4582" s="71"/>
    </row>
    <row r="4583" spans="1:2" ht="18" customHeight="1">
      <c r="A4583" s="67"/>
      <c r="B4583" s="71"/>
    </row>
    <row r="4584" spans="1:2" ht="18" customHeight="1">
      <c r="A4584" s="67"/>
      <c r="B4584" s="71"/>
    </row>
    <row r="4585" spans="1:2" ht="18" customHeight="1">
      <c r="A4585" s="67"/>
      <c r="B4585" s="71"/>
    </row>
    <row r="4586" spans="1:2" ht="18" customHeight="1">
      <c r="A4586" s="67"/>
      <c r="B4586" s="71"/>
    </row>
    <row r="4587" spans="1:2" ht="18" customHeight="1">
      <c r="A4587" s="67"/>
      <c r="B4587" s="71"/>
    </row>
    <row r="4588" spans="1:2" ht="18" customHeight="1">
      <c r="A4588" s="67"/>
      <c r="B4588" s="71"/>
    </row>
    <row r="4589" spans="1:2" ht="18" customHeight="1">
      <c r="A4589" s="67"/>
      <c r="B4589" s="71"/>
    </row>
    <row r="4590" spans="1:2" ht="18" customHeight="1">
      <c r="A4590" s="67"/>
      <c r="B4590" s="71"/>
    </row>
    <row r="4591" spans="1:2" ht="18" customHeight="1">
      <c r="A4591" s="67"/>
      <c r="B4591" s="71"/>
    </row>
    <row r="4592" spans="1:2" ht="18" customHeight="1">
      <c r="A4592" s="67"/>
      <c r="B4592" s="71"/>
    </row>
    <row r="4593" spans="1:2" ht="18" customHeight="1">
      <c r="A4593" s="67"/>
      <c r="B4593" s="71"/>
    </row>
    <row r="4594" spans="1:2" ht="18" customHeight="1">
      <c r="A4594" s="67"/>
      <c r="B4594" s="71"/>
    </row>
    <row r="4595" spans="1:2" ht="18" customHeight="1">
      <c r="A4595" s="67"/>
      <c r="B4595" s="71"/>
    </row>
    <row r="4596" spans="1:2" ht="18" customHeight="1">
      <c r="A4596" s="67"/>
      <c r="B4596" s="71"/>
    </row>
    <row r="4597" spans="1:2" ht="18" customHeight="1">
      <c r="A4597" s="67"/>
      <c r="B4597" s="71"/>
    </row>
    <row r="4598" spans="1:2" ht="18" customHeight="1">
      <c r="A4598" s="67"/>
      <c r="B4598" s="71"/>
    </row>
    <row r="4599" spans="1:2" ht="18" customHeight="1">
      <c r="A4599" s="67"/>
      <c r="B4599" s="71"/>
    </row>
    <row r="4600" spans="1:2" ht="18" customHeight="1">
      <c r="A4600" s="67"/>
      <c r="B4600" s="71"/>
    </row>
    <row r="4601" spans="1:2" ht="18" customHeight="1">
      <c r="A4601" s="67"/>
      <c r="B4601" s="71"/>
    </row>
    <row r="4602" spans="1:2" ht="18" customHeight="1">
      <c r="A4602" s="67"/>
      <c r="B4602" s="71"/>
    </row>
    <row r="4603" spans="1:2" ht="18" customHeight="1">
      <c r="A4603" s="67"/>
      <c r="B4603" s="71"/>
    </row>
    <row r="4604" spans="1:2" ht="18" customHeight="1">
      <c r="A4604" s="67"/>
      <c r="B4604" s="71"/>
    </row>
    <row r="4605" spans="1:2" ht="18" customHeight="1">
      <c r="A4605" s="67"/>
      <c r="B4605" s="71"/>
    </row>
    <row r="4606" spans="1:2" ht="18" customHeight="1">
      <c r="A4606" s="67"/>
      <c r="B4606" s="71"/>
    </row>
    <row r="4607" spans="1:2" ht="18" customHeight="1">
      <c r="A4607" s="67"/>
      <c r="B4607" s="71"/>
    </row>
    <row r="4608" spans="1:2" ht="18" customHeight="1">
      <c r="A4608" s="67"/>
      <c r="B4608" s="71"/>
    </row>
    <row r="4609" spans="1:2" ht="18" customHeight="1">
      <c r="A4609" s="67"/>
      <c r="B4609" s="71"/>
    </row>
    <row r="4610" spans="1:2" ht="18" customHeight="1">
      <c r="A4610" s="67"/>
      <c r="B4610" s="71"/>
    </row>
    <row r="4611" spans="1:2" ht="18" customHeight="1">
      <c r="A4611" s="67"/>
      <c r="B4611" s="71"/>
    </row>
    <row r="4612" spans="1:2" ht="18" customHeight="1">
      <c r="A4612" s="67"/>
      <c r="B4612" s="71"/>
    </row>
    <row r="4613" spans="1:2" ht="18" customHeight="1">
      <c r="A4613" s="67"/>
      <c r="B4613" s="71"/>
    </row>
    <row r="4614" spans="1:2" ht="18" customHeight="1">
      <c r="A4614" s="67"/>
      <c r="B4614" s="71"/>
    </row>
    <row r="4615" spans="1:2" ht="18" customHeight="1">
      <c r="A4615" s="67"/>
      <c r="B4615" s="71"/>
    </row>
    <row r="4616" spans="1:2" ht="18" customHeight="1">
      <c r="A4616" s="67"/>
      <c r="B4616" s="71"/>
    </row>
    <row r="4617" spans="1:2" ht="18" customHeight="1">
      <c r="A4617" s="67"/>
      <c r="B4617" s="71"/>
    </row>
    <row r="4618" spans="1:2" ht="18" customHeight="1">
      <c r="A4618" s="67"/>
      <c r="B4618" s="71"/>
    </row>
    <row r="4619" spans="1:2" ht="18" customHeight="1">
      <c r="A4619" s="67"/>
      <c r="B4619" s="71"/>
    </row>
    <row r="4620" spans="1:2" ht="18" customHeight="1">
      <c r="A4620" s="67"/>
      <c r="B4620" s="71"/>
    </row>
    <row r="4621" spans="1:2" ht="18" customHeight="1">
      <c r="A4621" s="67"/>
      <c r="B4621" s="71"/>
    </row>
    <row r="4622" spans="1:2" ht="18" customHeight="1">
      <c r="A4622" s="67"/>
      <c r="B4622" s="71"/>
    </row>
    <row r="4623" spans="1:2" ht="18" customHeight="1">
      <c r="A4623" s="67"/>
      <c r="B4623" s="71"/>
    </row>
    <row r="4624" spans="1:2" ht="18" customHeight="1">
      <c r="A4624" s="67"/>
      <c r="B4624" s="71"/>
    </row>
    <row r="4625" spans="1:2" ht="18" customHeight="1">
      <c r="A4625" s="67"/>
      <c r="B4625" s="71"/>
    </row>
    <row r="4626" spans="1:2" ht="18" customHeight="1">
      <c r="A4626" s="67"/>
      <c r="B4626" s="71"/>
    </row>
    <row r="4627" spans="1:2" ht="18" customHeight="1">
      <c r="A4627" s="67"/>
      <c r="B4627" s="71"/>
    </row>
    <row r="4628" spans="1:2" ht="18" customHeight="1">
      <c r="A4628" s="67"/>
      <c r="B4628" s="71"/>
    </row>
    <row r="4629" spans="1:2" ht="18" customHeight="1">
      <c r="A4629" s="67"/>
      <c r="B4629" s="71"/>
    </row>
    <row r="4630" spans="1:2" ht="18" customHeight="1">
      <c r="A4630" s="67"/>
      <c r="B4630" s="71"/>
    </row>
    <row r="4631" spans="1:2" ht="18" customHeight="1">
      <c r="A4631" s="67"/>
      <c r="B4631" s="71"/>
    </row>
    <row r="4632" spans="1:2" ht="18" customHeight="1">
      <c r="A4632" s="67"/>
      <c r="B4632" s="71"/>
    </row>
    <row r="4633" spans="1:2" ht="18" customHeight="1">
      <c r="A4633" s="67"/>
      <c r="B4633" s="71"/>
    </row>
    <row r="4634" spans="1:2" ht="18" customHeight="1">
      <c r="A4634" s="67"/>
      <c r="B4634" s="71"/>
    </row>
    <row r="4635" spans="1:2" ht="18" customHeight="1">
      <c r="A4635" s="67"/>
      <c r="B4635" s="71"/>
    </row>
    <row r="4636" spans="1:2" ht="18" customHeight="1">
      <c r="A4636" s="67"/>
      <c r="B4636" s="71"/>
    </row>
    <row r="4637" spans="1:2" ht="18" customHeight="1">
      <c r="A4637" s="67"/>
      <c r="B4637" s="71"/>
    </row>
    <row r="4638" spans="1:2" ht="18" customHeight="1">
      <c r="A4638" s="67"/>
      <c r="B4638" s="71"/>
    </row>
    <row r="4639" spans="1:2" ht="18" customHeight="1">
      <c r="A4639" s="67"/>
      <c r="B4639" s="71"/>
    </row>
    <row r="4640" spans="1:2" ht="18" customHeight="1">
      <c r="A4640" s="67"/>
      <c r="B4640" s="71"/>
    </row>
    <row r="4641" spans="1:2" ht="18" customHeight="1">
      <c r="A4641" s="67"/>
      <c r="B4641" s="71"/>
    </row>
    <row r="4642" spans="1:2" ht="18" customHeight="1">
      <c r="A4642" s="67"/>
      <c r="B4642" s="71"/>
    </row>
    <row r="4643" spans="1:2" ht="18" customHeight="1">
      <c r="A4643" s="67"/>
      <c r="B4643" s="71"/>
    </row>
    <row r="4644" spans="1:2" ht="18" customHeight="1">
      <c r="A4644" s="67"/>
      <c r="B4644" s="71"/>
    </row>
    <row r="4645" spans="1:2" ht="18" customHeight="1">
      <c r="A4645" s="67"/>
      <c r="B4645" s="71"/>
    </row>
    <row r="4646" spans="1:2" ht="18" customHeight="1">
      <c r="A4646" s="67"/>
      <c r="B4646" s="71"/>
    </row>
    <row r="4647" spans="1:2" ht="18" customHeight="1">
      <c r="A4647" s="67"/>
      <c r="B4647" s="71"/>
    </row>
    <row r="4648" spans="1:2" ht="18" customHeight="1">
      <c r="A4648" s="67"/>
      <c r="B4648" s="71"/>
    </row>
    <row r="4649" spans="1:2" ht="18" customHeight="1">
      <c r="A4649" s="67"/>
      <c r="B4649" s="71"/>
    </row>
    <row r="4650" spans="1:2" ht="18" customHeight="1">
      <c r="A4650" s="67"/>
      <c r="B4650" s="71"/>
    </row>
    <row r="4651" spans="1:2" ht="18" customHeight="1">
      <c r="A4651" s="67"/>
      <c r="B4651" s="71"/>
    </row>
    <row r="4652" spans="1:2" ht="18" customHeight="1">
      <c r="A4652" s="67"/>
      <c r="B4652" s="71"/>
    </row>
    <row r="4653" spans="1:2" ht="18" customHeight="1">
      <c r="A4653" s="67"/>
      <c r="B4653" s="71"/>
    </row>
    <row r="4654" spans="1:2" ht="18" customHeight="1">
      <c r="A4654" s="67"/>
      <c r="B4654" s="71"/>
    </row>
    <row r="4655" spans="1:2" ht="18" customHeight="1">
      <c r="A4655" s="67"/>
      <c r="B4655" s="71"/>
    </row>
    <row r="4656" spans="1:2" ht="18" customHeight="1">
      <c r="A4656" s="67"/>
      <c r="B4656" s="71"/>
    </row>
    <row r="4657" spans="1:2" ht="18" customHeight="1">
      <c r="A4657" s="67"/>
      <c r="B4657" s="71"/>
    </row>
    <row r="4658" spans="1:2" ht="18" customHeight="1">
      <c r="A4658" s="67"/>
      <c r="B4658" s="71"/>
    </row>
    <row r="4659" spans="1:2" ht="18" customHeight="1">
      <c r="A4659" s="67"/>
      <c r="B4659" s="71"/>
    </row>
    <row r="4660" spans="1:2" ht="18" customHeight="1">
      <c r="A4660" s="67"/>
      <c r="B4660" s="71"/>
    </row>
    <row r="4661" spans="1:2" ht="18" customHeight="1">
      <c r="A4661" s="67"/>
      <c r="B4661" s="71"/>
    </row>
    <row r="4662" spans="1:2" ht="18" customHeight="1">
      <c r="A4662" s="67"/>
      <c r="B4662" s="71"/>
    </row>
    <row r="4663" spans="1:2" ht="18" customHeight="1">
      <c r="A4663" s="67"/>
      <c r="B4663" s="71"/>
    </row>
    <row r="4664" spans="1:2" ht="18" customHeight="1">
      <c r="A4664" s="67"/>
      <c r="B4664" s="71"/>
    </row>
    <row r="4665" spans="1:2" ht="18" customHeight="1">
      <c r="A4665" s="67"/>
      <c r="B4665" s="71"/>
    </row>
    <row r="4666" spans="1:2" ht="18" customHeight="1">
      <c r="A4666" s="67"/>
      <c r="B4666" s="71"/>
    </row>
    <row r="4667" spans="1:2" ht="18" customHeight="1">
      <c r="A4667" s="67"/>
      <c r="B4667" s="71"/>
    </row>
    <row r="4668" spans="1:2" ht="18" customHeight="1">
      <c r="A4668" s="67"/>
      <c r="B4668" s="71"/>
    </row>
    <row r="4669" spans="1:2" ht="18" customHeight="1">
      <c r="A4669" s="67"/>
      <c r="B4669" s="71"/>
    </row>
    <row r="4670" spans="1:2" ht="18" customHeight="1">
      <c r="A4670" s="67"/>
      <c r="B4670" s="71"/>
    </row>
    <row r="4671" spans="1:2" ht="18" customHeight="1">
      <c r="A4671" s="67"/>
      <c r="B4671" s="71"/>
    </row>
    <row r="4672" spans="1:2" ht="18" customHeight="1">
      <c r="A4672" s="67"/>
      <c r="B4672" s="71"/>
    </row>
    <row r="4673" spans="1:2" ht="18" customHeight="1">
      <c r="A4673" s="67"/>
      <c r="B4673" s="71"/>
    </row>
    <row r="4674" spans="1:2" ht="18" customHeight="1">
      <c r="A4674" s="67"/>
      <c r="B4674" s="71"/>
    </row>
    <row r="4675" spans="1:2" ht="18" customHeight="1">
      <c r="A4675" s="67"/>
      <c r="B4675" s="71"/>
    </row>
    <row r="4676" spans="1:2" ht="18" customHeight="1">
      <c r="A4676" s="67"/>
      <c r="B4676" s="71"/>
    </row>
    <row r="4677" spans="1:2" ht="18" customHeight="1">
      <c r="A4677" s="67"/>
      <c r="B4677" s="71"/>
    </row>
    <row r="4678" spans="1:2" ht="18" customHeight="1">
      <c r="A4678" s="67"/>
      <c r="B4678" s="71"/>
    </row>
    <row r="4679" spans="1:2" ht="18" customHeight="1">
      <c r="A4679" s="67"/>
      <c r="B4679" s="71"/>
    </row>
    <row r="4680" spans="1:2" ht="18" customHeight="1">
      <c r="A4680" s="67"/>
      <c r="B4680" s="71"/>
    </row>
    <row r="4681" spans="1:2" ht="18" customHeight="1">
      <c r="A4681" s="67"/>
      <c r="B4681" s="71"/>
    </row>
    <row r="4682" spans="1:2" ht="18" customHeight="1">
      <c r="A4682" s="67"/>
      <c r="B4682" s="71"/>
    </row>
    <row r="4683" spans="1:2" ht="18" customHeight="1">
      <c r="A4683" s="67"/>
      <c r="B4683" s="71"/>
    </row>
    <row r="4684" spans="1:2" ht="18" customHeight="1">
      <c r="A4684" s="67"/>
      <c r="B4684" s="71"/>
    </row>
    <row r="4685" spans="1:2" ht="18" customHeight="1">
      <c r="A4685" s="67"/>
      <c r="B4685" s="71"/>
    </row>
    <row r="4686" spans="1:2" ht="18" customHeight="1">
      <c r="A4686" s="67"/>
      <c r="B4686" s="71"/>
    </row>
    <row r="4687" spans="1:2" ht="18" customHeight="1">
      <c r="A4687" s="67"/>
      <c r="B4687" s="71"/>
    </row>
    <row r="4688" spans="1:2" ht="18" customHeight="1">
      <c r="A4688" s="67"/>
      <c r="B4688" s="71"/>
    </row>
    <row r="4689" spans="1:2" ht="18" customHeight="1">
      <c r="A4689" s="67"/>
      <c r="B4689" s="71"/>
    </row>
    <row r="4690" spans="1:2" ht="18" customHeight="1">
      <c r="A4690" s="67"/>
      <c r="B4690" s="71"/>
    </row>
    <row r="4691" spans="1:2" ht="18" customHeight="1">
      <c r="A4691" s="67"/>
      <c r="B4691" s="71"/>
    </row>
    <row r="4692" spans="1:2" ht="18" customHeight="1">
      <c r="A4692" s="67"/>
      <c r="B4692" s="71"/>
    </row>
    <row r="4693" spans="1:2" ht="18" customHeight="1">
      <c r="A4693" s="67"/>
      <c r="B4693" s="71"/>
    </row>
    <row r="4694" spans="1:2" ht="18" customHeight="1">
      <c r="A4694" s="67"/>
      <c r="B4694" s="71"/>
    </row>
    <row r="4695" spans="1:2" ht="18" customHeight="1">
      <c r="A4695" s="67"/>
      <c r="B4695" s="71"/>
    </row>
    <row r="4696" spans="1:2" ht="18" customHeight="1">
      <c r="A4696" s="67"/>
      <c r="B4696" s="71"/>
    </row>
    <row r="4697" spans="1:2" ht="18" customHeight="1">
      <c r="A4697" s="67"/>
      <c r="B4697" s="71"/>
    </row>
    <row r="4698" spans="1:2" ht="18" customHeight="1">
      <c r="A4698" s="67"/>
      <c r="B4698" s="71"/>
    </row>
    <row r="4699" spans="1:2" ht="18" customHeight="1">
      <c r="A4699" s="67"/>
      <c r="B4699" s="71"/>
    </row>
    <row r="4700" spans="1:2" ht="18" customHeight="1">
      <c r="A4700" s="67"/>
      <c r="B4700" s="71"/>
    </row>
    <row r="4701" spans="1:2" ht="18" customHeight="1">
      <c r="A4701" s="67"/>
      <c r="B4701" s="71"/>
    </row>
    <row r="4702" spans="1:2" ht="18" customHeight="1">
      <c r="A4702" s="67"/>
      <c r="B4702" s="71"/>
    </row>
    <row r="4703" spans="1:2" ht="18" customHeight="1">
      <c r="A4703" s="67"/>
      <c r="B4703" s="71"/>
    </row>
    <row r="4704" spans="1:2" ht="18" customHeight="1">
      <c r="A4704" s="67"/>
      <c r="B4704" s="71"/>
    </row>
    <row r="4705" spans="1:2" ht="18" customHeight="1">
      <c r="A4705" s="67"/>
      <c r="B4705" s="71"/>
    </row>
    <row r="4706" spans="1:2" ht="18" customHeight="1">
      <c r="A4706" s="67"/>
      <c r="B4706" s="71"/>
    </row>
    <row r="4707" spans="1:2" ht="18" customHeight="1">
      <c r="A4707" s="67"/>
      <c r="B4707" s="71"/>
    </row>
    <row r="4708" spans="1:2" ht="18" customHeight="1">
      <c r="A4708" s="67"/>
      <c r="B4708" s="71"/>
    </row>
    <row r="4709" spans="1:2" ht="18" customHeight="1">
      <c r="A4709" s="67"/>
      <c r="B4709" s="71"/>
    </row>
    <row r="4710" spans="1:2" ht="18" customHeight="1">
      <c r="A4710" s="67"/>
      <c r="B4710" s="71"/>
    </row>
    <row r="4711" spans="1:2" ht="18" customHeight="1">
      <c r="A4711" s="67"/>
      <c r="B4711" s="71"/>
    </row>
    <row r="4712" spans="1:2" ht="18" customHeight="1">
      <c r="A4712" s="67"/>
      <c r="B4712" s="71"/>
    </row>
    <row r="4713" spans="1:2" ht="18" customHeight="1">
      <c r="A4713" s="67"/>
      <c r="B4713" s="71"/>
    </row>
    <row r="4714" spans="1:2" ht="18" customHeight="1">
      <c r="A4714" s="67"/>
      <c r="B4714" s="71"/>
    </row>
    <row r="4715" spans="1:2" ht="18" customHeight="1">
      <c r="A4715" s="67"/>
      <c r="B4715" s="71"/>
    </row>
    <row r="4716" spans="1:2" ht="18" customHeight="1">
      <c r="A4716" s="67"/>
      <c r="B4716" s="71"/>
    </row>
    <row r="4717" spans="1:2" ht="18" customHeight="1">
      <c r="A4717" s="67"/>
      <c r="B4717" s="71"/>
    </row>
    <row r="4718" spans="1:2" ht="18" customHeight="1">
      <c r="A4718" s="67"/>
      <c r="B4718" s="71"/>
    </row>
    <row r="4719" spans="1:2" ht="18" customHeight="1">
      <c r="A4719" s="67"/>
      <c r="B4719" s="71"/>
    </row>
    <row r="4720" spans="1:2" ht="18" customHeight="1">
      <c r="A4720" s="67"/>
      <c r="B4720" s="71"/>
    </row>
    <row r="4721" spans="1:2" ht="18" customHeight="1">
      <c r="A4721" s="67"/>
      <c r="B4721" s="71"/>
    </row>
    <row r="4722" spans="1:2" ht="18" customHeight="1">
      <c r="A4722" s="67"/>
      <c r="B4722" s="71"/>
    </row>
    <row r="4723" spans="1:2" ht="18" customHeight="1">
      <c r="A4723" s="67"/>
      <c r="B4723" s="71"/>
    </row>
    <row r="4724" spans="1:2" ht="18" customHeight="1">
      <c r="A4724" s="67"/>
      <c r="B4724" s="71"/>
    </row>
    <row r="4725" spans="1:2" ht="18" customHeight="1">
      <c r="A4725" s="67"/>
      <c r="B4725" s="71"/>
    </row>
    <row r="4726" spans="1:2" ht="18" customHeight="1">
      <c r="A4726" s="67"/>
      <c r="B4726" s="71"/>
    </row>
    <row r="4727" spans="1:2" ht="18" customHeight="1">
      <c r="A4727" s="67"/>
      <c r="B4727" s="71"/>
    </row>
    <row r="4728" spans="1:2" ht="18" customHeight="1">
      <c r="A4728" s="67"/>
      <c r="B4728" s="71"/>
    </row>
    <row r="4729" spans="1:2" ht="18" customHeight="1">
      <c r="A4729" s="67"/>
      <c r="B4729" s="71"/>
    </row>
    <row r="4730" spans="1:2" ht="18" customHeight="1">
      <c r="A4730" s="67"/>
      <c r="B4730" s="71"/>
    </row>
    <row r="4731" spans="1:2" ht="18" customHeight="1">
      <c r="A4731" s="67"/>
      <c r="B4731" s="71"/>
    </row>
    <row r="4732" spans="1:2" ht="18" customHeight="1">
      <c r="A4732" s="67"/>
      <c r="B4732" s="71"/>
    </row>
    <row r="4733" spans="1:2" ht="18" customHeight="1">
      <c r="A4733" s="67"/>
      <c r="B4733" s="71"/>
    </row>
    <row r="4734" spans="1:2" ht="18" customHeight="1">
      <c r="A4734" s="67"/>
      <c r="B4734" s="71"/>
    </row>
    <row r="4735" spans="1:2" ht="18" customHeight="1">
      <c r="A4735" s="67"/>
      <c r="B4735" s="71"/>
    </row>
    <row r="4736" spans="1:2" ht="18" customHeight="1">
      <c r="A4736" s="67"/>
      <c r="B4736" s="71"/>
    </row>
    <row r="4737" spans="1:2" ht="18" customHeight="1">
      <c r="A4737" s="67"/>
      <c r="B4737" s="71"/>
    </row>
    <row r="4738" spans="1:2" ht="18" customHeight="1">
      <c r="A4738" s="67"/>
      <c r="B4738" s="71"/>
    </row>
    <row r="4739" spans="1:2" ht="18" customHeight="1">
      <c r="A4739" s="67"/>
      <c r="B4739" s="71"/>
    </row>
    <row r="4740" spans="1:2" ht="18" customHeight="1">
      <c r="A4740" s="67"/>
      <c r="B4740" s="71"/>
    </row>
    <row r="4741" spans="1:2" ht="18" customHeight="1">
      <c r="A4741" s="67"/>
      <c r="B4741" s="71"/>
    </row>
    <row r="4742" spans="1:2" ht="18" customHeight="1">
      <c r="A4742" s="67"/>
      <c r="B4742" s="71"/>
    </row>
    <row r="4743" spans="1:2" ht="18" customHeight="1">
      <c r="A4743" s="67"/>
      <c r="B4743" s="71"/>
    </row>
    <row r="4744" spans="1:2" ht="18" customHeight="1">
      <c r="A4744" s="67"/>
      <c r="B4744" s="71"/>
    </row>
    <row r="4745" spans="1:2" ht="18" customHeight="1">
      <c r="A4745" s="67"/>
      <c r="B4745" s="71"/>
    </row>
    <row r="4746" spans="1:2" ht="18" customHeight="1">
      <c r="A4746" s="67"/>
      <c r="B4746" s="71"/>
    </row>
    <row r="4747" spans="1:2" ht="18" customHeight="1">
      <c r="A4747" s="67"/>
      <c r="B4747" s="71"/>
    </row>
    <row r="4748" spans="1:2" ht="18" customHeight="1">
      <c r="A4748" s="67"/>
      <c r="B4748" s="71"/>
    </row>
    <row r="4749" spans="1:2" ht="18" customHeight="1">
      <c r="A4749" s="67"/>
      <c r="B4749" s="71"/>
    </row>
    <row r="4750" spans="1:2" ht="18" customHeight="1">
      <c r="A4750" s="67"/>
      <c r="B4750" s="71"/>
    </row>
    <row r="4751" spans="1:2" ht="18" customHeight="1">
      <c r="A4751" s="67"/>
      <c r="B4751" s="71"/>
    </row>
    <row r="4752" spans="1:2" ht="18" customHeight="1">
      <c r="A4752" s="67"/>
      <c r="B4752" s="71"/>
    </row>
    <row r="4753" spans="1:2" ht="18" customHeight="1">
      <c r="A4753" s="67"/>
      <c r="B4753" s="71"/>
    </row>
    <row r="4754" spans="1:2" ht="18" customHeight="1">
      <c r="A4754" s="67"/>
      <c r="B4754" s="71"/>
    </row>
    <row r="4755" spans="1:2" ht="18" customHeight="1">
      <c r="A4755" s="67"/>
      <c r="B4755" s="71"/>
    </row>
    <row r="4756" spans="1:2" ht="18" customHeight="1">
      <c r="A4756" s="67"/>
      <c r="B4756" s="71"/>
    </row>
    <row r="4757" spans="1:2" ht="18" customHeight="1">
      <c r="A4757" s="67"/>
      <c r="B4757" s="71"/>
    </row>
    <row r="4758" spans="1:2" ht="18" customHeight="1">
      <c r="A4758" s="67"/>
      <c r="B4758" s="71"/>
    </row>
    <row r="4759" spans="1:2" ht="18" customHeight="1">
      <c r="A4759" s="67"/>
      <c r="B4759" s="71"/>
    </row>
    <row r="4760" spans="1:2" ht="18" customHeight="1">
      <c r="A4760" s="67"/>
      <c r="B4760" s="71"/>
    </row>
    <row r="4761" spans="1:2" ht="18" customHeight="1">
      <c r="A4761" s="67"/>
      <c r="B4761" s="71"/>
    </row>
    <row r="4762" spans="1:2" ht="18" customHeight="1">
      <c r="A4762" s="67"/>
      <c r="B4762" s="71"/>
    </row>
    <row r="4763" spans="1:2" ht="18" customHeight="1">
      <c r="A4763" s="67"/>
      <c r="B4763" s="71"/>
    </row>
    <row r="4764" spans="1:2" ht="18" customHeight="1">
      <c r="A4764" s="67"/>
      <c r="B4764" s="71"/>
    </row>
    <row r="4765" spans="1:2" ht="18" customHeight="1">
      <c r="A4765" s="67"/>
      <c r="B4765" s="71"/>
    </row>
    <row r="4766" spans="1:2" ht="18" customHeight="1">
      <c r="A4766" s="67"/>
      <c r="B4766" s="71"/>
    </row>
    <row r="4767" spans="1:2" ht="18" customHeight="1">
      <c r="A4767" s="67"/>
      <c r="B4767" s="71"/>
    </row>
    <row r="4768" spans="1:2" ht="18" customHeight="1">
      <c r="A4768" s="67"/>
      <c r="B4768" s="71"/>
    </row>
    <row r="4769" spans="1:2" ht="18" customHeight="1">
      <c r="A4769" s="67"/>
      <c r="B4769" s="71"/>
    </row>
    <row r="4770" spans="1:2" ht="18" customHeight="1">
      <c r="A4770" s="67"/>
      <c r="B4770" s="71"/>
    </row>
    <row r="4771" spans="1:2" ht="18" customHeight="1">
      <c r="A4771" s="67"/>
      <c r="B4771" s="71"/>
    </row>
    <row r="4772" spans="1:2" ht="18" customHeight="1">
      <c r="A4772" s="67"/>
      <c r="B4772" s="71"/>
    </row>
    <row r="4773" spans="1:2" ht="18" customHeight="1">
      <c r="A4773" s="67"/>
      <c r="B4773" s="71"/>
    </row>
    <row r="4774" spans="1:2" ht="18" customHeight="1">
      <c r="A4774" s="67"/>
      <c r="B4774" s="71"/>
    </row>
    <row r="4775" spans="1:2" ht="18" customHeight="1">
      <c r="A4775" s="67"/>
      <c r="B4775" s="71"/>
    </row>
    <row r="4776" spans="1:2" ht="18" customHeight="1">
      <c r="A4776" s="67"/>
      <c r="B4776" s="71"/>
    </row>
    <row r="4777" spans="1:2" ht="18" customHeight="1">
      <c r="A4777" s="67"/>
      <c r="B4777" s="71"/>
    </row>
    <row r="4778" spans="1:2" ht="18" customHeight="1">
      <c r="A4778" s="67"/>
      <c r="B4778" s="71"/>
    </row>
    <row r="4779" spans="1:2" ht="18" customHeight="1">
      <c r="A4779" s="67"/>
      <c r="B4779" s="71"/>
    </row>
    <row r="4780" spans="1:2" ht="18" customHeight="1">
      <c r="A4780" s="67"/>
      <c r="B4780" s="71"/>
    </row>
    <row r="4781" spans="1:2" ht="18" customHeight="1">
      <c r="A4781" s="67"/>
      <c r="B4781" s="71"/>
    </row>
    <row r="4782" spans="1:2" ht="18" customHeight="1">
      <c r="A4782" s="67"/>
      <c r="B4782" s="71"/>
    </row>
    <row r="4783" spans="1:2" ht="18" customHeight="1">
      <c r="A4783" s="67"/>
      <c r="B4783" s="71"/>
    </row>
    <row r="4784" spans="1:2" ht="18" customHeight="1">
      <c r="A4784" s="67"/>
      <c r="B4784" s="71"/>
    </row>
    <row r="4785" spans="1:2" ht="18" customHeight="1">
      <c r="A4785" s="67"/>
      <c r="B4785" s="71"/>
    </row>
    <row r="4786" spans="1:2" ht="18" customHeight="1">
      <c r="A4786" s="67"/>
      <c r="B4786" s="71"/>
    </row>
    <row r="4787" spans="1:2" ht="18" customHeight="1">
      <c r="A4787" s="67"/>
      <c r="B4787" s="71"/>
    </row>
    <row r="4788" spans="1:2" ht="18" customHeight="1">
      <c r="A4788" s="67"/>
      <c r="B4788" s="71"/>
    </row>
    <row r="4789" spans="1:2" ht="18" customHeight="1">
      <c r="A4789" s="67"/>
      <c r="B4789" s="71"/>
    </row>
    <row r="4790" spans="1:2" ht="18" customHeight="1">
      <c r="A4790" s="67"/>
      <c r="B4790" s="71"/>
    </row>
    <row r="4791" spans="1:2" ht="18" customHeight="1">
      <c r="A4791" s="67"/>
      <c r="B4791" s="71"/>
    </row>
    <row r="4792" spans="1:2" ht="18" customHeight="1">
      <c r="A4792" s="67"/>
      <c r="B4792" s="71"/>
    </row>
    <row r="4793" spans="1:2" ht="18" customHeight="1">
      <c r="A4793" s="67"/>
      <c r="B4793" s="71"/>
    </row>
    <row r="4794" spans="1:2" ht="18" customHeight="1">
      <c r="A4794" s="67"/>
      <c r="B4794" s="71"/>
    </row>
    <row r="4795" spans="1:2" ht="18" customHeight="1">
      <c r="A4795" s="67"/>
      <c r="B4795" s="71"/>
    </row>
    <row r="4796" spans="1:2" ht="18" customHeight="1">
      <c r="A4796" s="67"/>
      <c r="B4796" s="71"/>
    </row>
    <row r="4797" spans="1:2" ht="18" customHeight="1">
      <c r="A4797" s="67"/>
      <c r="B4797" s="71"/>
    </row>
    <row r="4798" spans="1:2" ht="18" customHeight="1">
      <c r="A4798" s="67"/>
      <c r="B4798" s="71"/>
    </row>
    <row r="4799" spans="1:2" ht="18" customHeight="1">
      <c r="A4799" s="67"/>
      <c r="B4799" s="71"/>
    </row>
    <row r="4800" spans="1:2" ht="18" customHeight="1">
      <c r="A4800" s="67"/>
      <c r="B4800" s="71"/>
    </row>
    <row r="4801" spans="1:2" ht="18" customHeight="1">
      <c r="A4801" s="67"/>
      <c r="B4801" s="71"/>
    </row>
    <row r="4802" spans="1:2" ht="18" customHeight="1">
      <c r="A4802" s="67"/>
      <c r="B4802" s="71"/>
    </row>
    <row r="4803" spans="1:2" ht="18" customHeight="1">
      <c r="A4803" s="67"/>
      <c r="B4803" s="71"/>
    </row>
    <row r="4804" spans="1:2" ht="18" customHeight="1">
      <c r="A4804" s="67"/>
      <c r="B4804" s="71"/>
    </row>
    <row r="4805" spans="1:2" ht="18" customHeight="1">
      <c r="A4805" s="67"/>
      <c r="B4805" s="71"/>
    </row>
    <row r="4806" spans="1:2" ht="18" customHeight="1">
      <c r="A4806" s="67"/>
      <c r="B4806" s="71"/>
    </row>
    <row r="4807" spans="1:2" ht="18" customHeight="1">
      <c r="A4807" s="67"/>
      <c r="B4807" s="71"/>
    </row>
    <row r="4808" spans="1:2" ht="18" customHeight="1">
      <c r="A4808" s="67"/>
      <c r="B4808" s="71"/>
    </row>
    <row r="4809" spans="1:2" ht="18" customHeight="1">
      <c r="A4809" s="67"/>
      <c r="B4809" s="71"/>
    </row>
    <row r="4810" spans="1:2" ht="18" customHeight="1">
      <c r="A4810" s="67"/>
      <c r="B4810" s="71"/>
    </row>
    <row r="4811" spans="1:2" ht="18" customHeight="1">
      <c r="A4811" s="67"/>
      <c r="B4811" s="71"/>
    </row>
    <row r="4812" spans="1:2" ht="18" customHeight="1">
      <c r="A4812" s="67"/>
      <c r="B4812" s="71"/>
    </row>
    <row r="4813" spans="1:2" ht="18" customHeight="1">
      <c r="A4813" s="67"/>
      <c r="B4813" s="71"/>
    </row>
    <row r="4814" spans="1:2" ht="18" customHeight="1">
      <c r="A4814" s="67"/>
      <c r="B4814" s="71"/>
    </row>
    <row r="4815" spans="1:2" ht="18" customHeight="1">
      <c r="A4815" s="67"/>
      <c r="B4815" s="71"/>
    </row>
    <row r="4816" spans="1:2" ht="18" customHeight="1">
      <c r="A4816" s="67"/>
      <c r="B4816" s="71"/>
    </row>
    <row r="4817" spans="1:2" ht="18" customHeight="1">
      <c r="A4817" s="67"/>
      <c r="B4817" s="71"/>
    </row>
    <row r="4818" spans="1:2" ht="18" customHeight="1">
      <c r="A4818" s="67"/>
      <c r="B4818" s="71"/>
    </row>
    <row r="4819" spans="1:2" ht="18" customHeight="1">
      <c r="A4819" s="67"/>
      <c r="B4819" s="71"/>
    </row>
    <row r="4820" spans="1:2" ht="18" customHeight="1">
      <c r="A4820" s="67"/>
      <c r="B4820" s="71"/>
    </row>
    <row r="4821" spans="1:2" ht="18" customHeight="1">
      <c r="A4821" s="67"/>
      <c r="B4821" s="71"/>
    </row>
    <row r="4822" spans="1:2" ht="18" customHeight="1">
      <c r="A4822" s="67"/>
      <c r="B4822" s="71"/>
    </row>
    <row r="4823" spans="1:2" ht="18" customHeight="1">
      <c r="A4823" s="67"/>
      <c r="B4823" s="71"/>
    </row>
    <row r="4824" spans="1:2" ht="18" customHeight="1">
      <c r="A4824" s="67"/>
      <c r="B4824" s="71"/>
    </row>
    <row r="4825" spans="1:2" ht="18" customHeight="1">
      <c r="A4825" s="67"/>
      <c r="B4825" s="71"/>
    </row>
    <row r="4826" spans="1:2" ht="18" customHeight="1">
      <c r="A4826" s="67"/>
      <c r="B4826" s="71"/>
    </row>
    <row r="4827" spans="1:2" ht="18" customHeight="1">
      <c r="A4827" s="67"/>
      <c r="B4827" s="71"/>
    </row>
    <row r="4828" spans="1:2" ht="18" customHeight="1">
      <c r="A4828" s="67"/>
      <c r="B4828" s="71"/>
    </row>
    <row r="4829" spans="1:2" ht="18" customHeight="1">
      <c r="A4829" s="67"/>
      <c r="B4829" s="71"/>
    </row>
    <row r="4830" spans="1:2" ht="18" customHeight="1">
      <c r="A4830" s="67"/>
      <c r="B4830" s="71"/>
    </row>
    <row r="4831" spans="1:2" ht="18" customHeight="1">
      <c r="A4831" s="67"/>
      <c r="B4831" s="71"/>
    </row>
    <row r="4832" spans="1:2" ht="18" customHeight="1">
      <c r="A4832" s="67"/>
      <c r="B4832" s="71"/>
    </row>
    <row r="4833" spans="1:2" ht="18" customHeight="1">
      <c r="A4833" s="67"/>
      <c r="B4833" s="71"/>
    </row>
    <row r="4834" spans="1:2" ht="18" customHeight="1">
      <c r="A4834" s="67"/>
      <c r="B4834" s="71"/>
    </row>
    <row r="4835" spans="1:2" ht="18" customHeight="1">
      <c r="A4835" s="67"/>
      <c r="B4835" s="71"/>
    </row>
    <row r="4836" spans="1:2" ht="18" customHeight="1">
      <c r="A4836" s="67"/>
      <c r="B4836" s="71"/>
    </row>
    <row r="4837" spans="1:2" ht="18" customHeight="1">
      <c r="A4837" s="67"/>
      <c r="B4837" s="71"/>
    </row>
    <row r="4838" spans="1:2" ht="18" customHeight="1">
      <c r="A4838" s="67"/>
      <c r="B4838" s="71"/>
    </row>
    <row r="4839" spans="1:2" ht="18" customHeight="1">
      <c r="A4839" s="67"/>
      <c r="B4839" s="71"/>
    </row>
    <row r="4840" spans="1:2" ht="18" customHeight="1">
      <c r="A4840" s="67"/>
      <c r="B4840" s="71"/>
    </row>
    <row r="4841" spans="1:2" ht="18" customHeight="1">
      <c r="A4841" s="67"/>
      <c r="B4841" s="71"/>
    </row>
    <row r="4842" spans="1:2" ht="18" customHeight="1">
      <c r="A4842" s="67"/>
      <c r="B4842" s="71"/>
    </row>
    <row r="4843" spans="1:2" ht="18" customHeight="1">
      <c r="A4843" s="67"/>
      <c r="B4843" s="71"/>
    </row>
    <row r="4844" spans="1:2" ht="18" customHeight="1">
      <c r="A4844" s="67"/>
      <c r="B4844" s="71"/>
    </row>
    <row r="4845" spans="1:2" ht="18" customHeight="1">
      <c r="A4845" s="67"/>
      <c r="B4845" s="71"/>
    </row>
    <row r="4846" spans="1:2" ht="18" customHeight="1">
      <c r="A4846" s="67"/>
      <c r="B4846" s="71"/>
    </row>
    <row r="4847" spans="1:2" ht="18" customHeight="1">
      <c r="A4847" s="67"/>
      <c r="B4847" s="71"/>
    </row>
    <row r="4848" spans="1:2" ht="18" customHeight="1">
      <c r="A4848" s="67"/>
      <c r="B4848" s="71"/>
    </row>
    <row r="4849" spans="1:2" ht="18" customHeight="1">
      <c r="A4849" s="67"/>
      <c r="B4849" s="71"/>
    </row>
    <row r="4850" spans="1:2" ht="18" customHeight="1">
      <c r="A4850" s="67"/>
      <c r="B4850" s="71"/>
    </row>
    <row r="4851" spans="1:2" ht="18" customHeight="1">
      <c r="A4851" s="67"/>
      <c r="B4851" s="71"/>
    </row>
    <row r="4852" spans="1:2" ht="18" customHeight="1">
      <c r="A4852" s="67"/>
      <c r="B4852" s="71"/>
    </row>
    <row r="4853" spans="1:2" ht="18" customHeight="1">
      <c r="A4853" s="67"/>
      <c r="B4853" s="71"/>
    </row>
    <row r="4854" spans="1:2" ht="18" customHeight="1">
      <c r="A4854" s="67"/>
      <c r="B4854" s="71"/>
    </row>
    <row r="4855" spans="1:2" ht="18" customHeight="1">
      <c r="A4855" s="67"/>
      <c r="B4855" s="71"/>
    </row>
    <row r="4856" spans="1:2" ht="18" customHeight="1">
      <c r="A4856" s="67"/>
      <c r="B4856" s="71"/>
    </row>
    <row r="4857" spans="1:2" ht="18" customHeight="1">
      <c r="A4857" s="67"/>
      <c r="B4857" s="71"/>
    </row>
    <row r="4858" spans="1:2" ht="18" customHeight="1">
      <c r="A4858" s="67"/>
      <c r="B4858" s="71"/>
    </row>
    <row r="4859" spans="1:2" ht="18" customHeight="1">
      <c r="A4859" s="67"/>
      <c r="B4859" s="71"/>
    </row>
    <row r="4860" spans="1:2" ht="18" customHeight="1">
      <c r="A4860" s="67"/>
      <c r="B4860" s="71"/>
    </row>
    <row r="4861" spans="1:2" ht="18" customHeight="1">
      <c r="A4861" s="67"/>
      <c r="B4861" s="71"/>
    </row>
    <row r="4862" spans="1:2" ht="18" customHeight="1">
      <c r="A4862" s="67"/>
      <c r="B4862" s="71"/>
    </row>
    <row r="4863" spans="1:2" ht="18" customHeight="1">
      <c r="A4863" s="67"/>
      <c r="B4863" s="71"/>
    </row>
    <row r="4864" spans="1:2" ht="18" customHeight="1">
      <c r="A4864" s="67"/>
      <c r="B4864" s="71"/>
    </row>
    <row r="4865" spans="1:2" ht="18" customHeight="1">
      <c r="A4865" s="67"/>
      <c r="B4865" s="71"/>
    </row>
    <row r="4866" spans="1:2" ht="18" customHeight="1">
      <c r="A4866" s="67"/>
      <c r="B4866" s="71"/>
    </row>
    <row r="4867" spans="1:2" ht="18" customHeight="1">
      <c r="A4867" s="67"/>
      <c r="B4867" s="71"/>
    </row>
    <row r="4868" spans="1:2" ht="18" customHeight="1">
      <c r="A4868" s="67"/>
      <c r="B4868" s="71"/>
    </row>
    <row r="4869" spans="1:2" ht="18" customHeight="1">
      <c r="A4869" s="67"/>
      <c r="B4869" s="71"/>
    </row>
    <row r="4870" spans="1:2" ht="18" customHeight="1">
      <c r="A4870" s="67"/>
      <c r="B4870" s="71"/>
    </row>
    <row r="4871" spans="1:2" ht="18" customHeight="1">
      <c r="A4871" s="67"/>
      <c r="B4871" s="71"/>
    </row>
    <row r="4872" spans="1:2" ht="18" customHeight="1">
      <c r="A4872" s="67"/>
      <c r="B4872" s="71"/>
    </row>
    <row r="4873" spans="1:2" ht="18" customHeight="1">
      <c r="A4873" s="67"/>
      <c r="B4873" s="71"/>
    </row>
    <row r="4874" spans="1:2" ht="18" customHeight="1">
      <c r="A4874" s="67"/>
      <c r="B4874" s="71"/>
    </row>
    <row r="4875" spans="1:2" ht="18" customHeight="1">
      <c r="A4875" s="67"/>
      <c r="B4875" s="71"/>
    </row>
    <row r="4876" spans="1:2" ht="18" customHeight="1">
      <c r="A4876" s="67"/>
      <c r="B4876" s="71"/>
    </row>
    <row r="4877" spans="1:2" ht="18" customHeight="1">
      <c r="A4877" s="67"/>
      <c r="B4877" s="71"/>
    </row>
    <row r="4878" spans="1:2" ht="18" customHeight="1">
      <c r="A4878" s="67"/>
      <c r="B4878" s="71"/>
    </row>
    <row r="4879" spans="1:2" ht="18" customHeight="1">
      <c r="A4879" s="67"/>
      <c r="B4879" s="71"/>
    </row>
    <row r="4880" spans="1:2" ht="18" customHeight="1">
      <c r="A4880" s="67"/>
      <c r="B4880" s="71"/>
    </row>
    <row r="4881" spans="1:2" ht="18" customHeight="1">
      <c r="A4881" s="67"/>
      <c r="B4881" s="71"/>
    </row>
    <row r="4882" spans="1:2" ht="18" customHeight="1">
      <c r="A4882" s="67"/>
      <c r="B4882" s="71"/>
    </row>
    <row r="4883" spans="1:2" ht="18" customHeight="1">
      <c r="A4883" s="67"/>
      <c r="B4883" s="71"/>
    </row>
    <row r="4884" spans="1:2" ht="18" customHeight="1">
      <c r="A4884" s="67"/>
      <c r="B4884" s="71"/>
    </row>
    <row r="4885" spans="1:2" ht="18" customHeight="1">
      <c r="A4885" s="67"/>
      <c r="B4885" s="71"/>
    </row>
    <row r="4886" spans="1:2" ht="18" customHeight="1">
      <c r="A4886" s="67"/>
      <c r="B4886" s="71"/>
    </row>
    <row r="4887" spans="1:2" ht="18" customHeight="1">
      <c r="A4887" s="67"/>
      <c r="B4887" s="71"/>
    </row>
    <row r="4888" spans="1:2" ht="18" customHeight="1">
      <c r="A4888" s="67"/>
      <c r="B4888" s="71"/>
    </row>
    <row r="4889" spans="1:2" ht="18" customHeight="1">
      <c r="A4889" s="67"/>
      <c r="B4889" s="71"/>
    </row>
    <row r="4890" spans="1:2" ht="18" customHeight="1">
      <c r="A4890" s="67"/>
      <c r="B4890" s="71"/>
    </row>
    <row r="4891" spans="1:2" ht="18" customHeight="1">
      <c r="A4891" s="67"/>
      <c r="B4891" s="71"/>
    </row>
    <row r="4892" spans="1:2" ht="18" customHeight="1">
      <c r="A4892" s="67"/>
      <c r="B4892" s="71"/>
    </row>
    <row r="4893" spans="1:2" ht="18" customHeight="1">
      <c r="A4893" s="67"/>
      <c r="B4893" s="71"/>
    </row>
    <row r="4894" spans="1:2" ht="18" customHeight="1">
      <c r="A4894" s="67"/>
      <c r="B4894" s="71"/>
    </row>
    <row r="4895" spans="1:2" ht="18" customHeight="1">
      <c r="A4895" s="67"/>
      <c r="B4895" s="71"/>
    </row>
    <row r="4896" spans="1:2" ht="18" customHeight="1">
      <c r="A4896" s="67"/>
      <c r="B4896" s="71"/>
    </row>
    <row r="4897" spans="1:2" ht="18" customHeight="1">
      <c r="A4897" s="67"/>
      <c r="B4897" s="71"/>
    </row>
    <row r="4898" spans="1:2" ht="18" customHeight="1">
      <c r="A4898" s="67"/>
      <c r="B4898" s="71"/>
    </row>
    <row r="4899" spans="1:2" ht="18" customHeight="1">
      <c r="A4899" s="67"/>
      <c r="B4899" s="71"/>
    </row>
    <row r="4900" spans="1:2" ht="18" customHeight="1">
      <c r="A4900" s="67"/>
      <c r="B4900" s="71"/>
    </row>
    <row r="4901" spans="1:2" ht="18" customHeight="1">
      <c r="A4901" s="67"/>
      <c r="B4901" s="71"/>
    </row>
    <row r="4902" spans="1:2" ht="18" customHeight="1">
      <c r="A4902" s="67"/>
      <c r="B4902" s="71"/>
    </row>
    <row r="4903" spans="1:2" ht="18" customHeight="1">
      <c r="A4903" s="67"/>
      <c r="B4903" s="71"/>
    </row>
    <row r="4904" spans="1:2" ht="18" customHeight="1">
      <c r="A4904" s="67"/>
      <c r="B4904" s="71"/>
    </row>
    <row r="4905" spans="1:2" ht="18" customHeight="1">
      <c r="A4905" s="67"/>
      <c r="B4905" s="71"/>
    </row>
    <row r="4906" spans="1:2" ht="18" customHeight="1">
      <c r="A4906" s="67"/>
      <c r="B4906" s="71"/>
    </row>
    <row r="4907" spans="1:2" ht="18" customHeight="1">
      <c r="A4907" s="67"/>
      <c r="B4907" s="71"/>
    </row>
    <row r="4908" spans="1:2" ht="18" customHeight="1">
      <c r="A4908" s="67"/>
      <c r="B4908" s="71"/>
    </row>
    <row r="4909" spans="1:2" ht="18" customHeight="1">
      <c r="A4909" s="67"/>
      <c r="B4909" s="71"/>
    </row>
    <row r="4910" spans="1:2" ht="18" customHeight="1">
      <c r="A4910" s="67"/>
      <c r="B4910" s="71"/>
    </row>
    <row r="4911" spans="1:2" ht="18" customHeight="1">
      <c r="A4911" s="67"/>
      <c r="B4911" s="71"/>
    </row>
    <row r="4912" spans="1:2" ht="18" customHeight="1">
      <c r="A4912" s="67"/>
      <c r="B4912" s="71"/>
    </row>
    <row r="4913" spans="1:2" ht="18" customHeight="1">
      <c r="A4913" s="67"/>
      <c r="B4913" s="71"/>
    </row>
    <row r="4914" spans="1:2" ht="18" customHeight="1">
      <c r="A4914" s="67"/>
      <c r="B4914" s="71"/>
    </row>
    <row r="4915" spans="1:2" ht="18" customHeight="1">
      <c r="A4915" s="67"/>
      <c r="B4915" s="71"/>
    </row>
    <row r="4916" spans="1:2" ht="18" customHeight="1">
      <c r="A4916" s="67"/>
      <c r="B4916" s="71"/>
    </row>
    <row r="4917" spans="1:2" ht="18" customHeight="1">
      <c r="A4917" s="67"/>
      <c r="B4917" s="71"/>
    </row>
    <row r="4918" spans="1:2" ht="18" customHeight="1">
      <c r="A4918" s="67"/>
      <c r="B4918" s="71"/>
    </row>
    <row r="4919" spans="1:2" ht="18" customHeight="1">
      <c r="A4919" s="67"/>
      <c r="B4919" s="71"/>
    </row>
    <row r="4920" spans="1:2" ht="18" customHeight="1">
      <c r="A4920" s="67"/>
      <c r="B4920" s="71"/>
    </row>
    <row r="4921" spans="1:2" ht="18" customHeight="1">
      <c r="A4921" s="67"/>
      <c r="B4921" s="71"/>
    </row>
    <row r="4922" spans="1:2" ht="18" customHeight="1">
      <c r="A4922" s="67"/>
      <c r="B4922" s="71"/>
    </row>
    <row r="4923" spans="1:2" ht="18" customHeight="1">
      <c r="A4923" s="67"/>
      <c r="B4923" s="71"/>
    </row>
    <row r="4924" spans="1:2" ht="18" customHeight="1">
      <c r="A4924" s="67"/>
      <c r="B4924" s="71"/>
    </row>
    <row r="4925" spans="1:2" ht="18" customHeight="1">
      <c r="A4925" s="67"/>
      <c r="B4925" s="71"/>
    </row>
    <row r="4926" spans="1:2" ht="18" customHeight="1">
      <c r="A4926" s="67"/>
      <c r="B4926" s="71"/>
    </row>
    <row r="4927" spans="1:2" ht="18" customHeight="1">
      <c r="A4927" s="67"/>
      <c r="B4927" s="71"/>
    </row>
    <row r="4928" spans="1:2" ht="18" customHeight="1">
      <c r="A4928" s="67"/>
      <c r="B4928" s="71"/>
    </row>
    <row r="4929" spans="1:2" ht="18" customHeight="1">
      <c r="A4929" s="67"/>
      <c r="B4929" s="71"/>
    </row>
    <row r="4930" spans="1:2" ht="18" customHeight="1">
      <c r="A4930" s="67"/>
      <c r="B4930" s="71"/>
    </row>
    <row r="4931" spans="1:2" ht="18" customHeight="1">
      <c r="A4931" s="67"/>
      <c r="B4931" s="71"/>
    </row>
    <row r="4932" spans="1:2" ht="18" customHeight="1">
      <c r="A4932" s="67"/>
      <c r="B4932" s="71"/>
    </row>
    <row r="4933" spans="1:2" ht="18" customHeight="1">
      <c r="A4933" s="67"/>
      <c r="B4933" s="71"/>
    </row>
    <row r="4934" spans="1:2" ht="18" customHeight="1">
      <c r="A4934" s="67"/>
      <c r="B4934" s="71"/>
    </row>
    <row r="4935" spans="1:2" ht="18" customHeight="1">
      <c r="A4935" s="67"/>
      <c r="B4935" s="71"/>
    </row>
    <row r="4936" spans="1:2" ht="18" customHeight="1">
      <c r="A4936" s="67"/>
      <c r="B4936" s="71"/>
    </row>
    <row r="4937" spans="1:2" ht="18" customHeight="1">
      <c r="A4937" s="67"/>
      <c r="B4937" s="71"/>
    </row>
    <row r="4938" spans="1:2" ht="18" customHeight="1">
      <c r="A4938" s="67"/>
      <c r="B4938" s="71"/>
    </row>
    <row r="4939" spans="1:2" ht="18" customHeight="1">
      <c r="A4939" s="67"/>
      <c r="B4939" s="71"/>
    </row>
    <row r="4940" spans="1:2" ht="18" customHeight="1">
      <c r="A4940" s="67"/>
      <c r="B4940" s="71"/>
    </row>
    <row r="4941" spans="1:2" ht="18" customHeight="1">
      <c r="A4941" s="67"/>
      <c r="B4941" s="71"/>
    </row>
    <row r="4942" spans="1:2" ht="18" customHeight="1">
      <c r="A4942" s="67"/>
      <c r="B4942" s="71"/>
    </row>
    <row r="4943" spans="1:2" ht="18" customHeight="1">
      <c r="A4943" s="67"/>
      <c r="B4943" s="71"/>
    </row>
    <row r="4944" spans="1:2" ht="18" customHeight="1">
      <c r="A4944" s="67"/>
      <c r="B4944" s="71"/>
    </row>
    <row r="4945" spans="1:2" ht="18" customHeight="1">
      <c r="A4945" s="67"/>
      <c r="B4945" s="71"/>
    </row>
    <row r="4946" spans="1:2" ht="18" customHeight="1">
      <c r="A4946" s="67"/>
      <c r="B4946" s="71"/>
    </row>
    <row r="4947" spans="1:2" ht="18" customHeight="1">
      <c r="A4947" s="67"/>
      <c r="B4947" s="71"/>
    </row>
    <row r="4948" spans="1:2" ht="18" customHeight="1">
      <c r="A4948" s="67"/>
      <c r="B4948" s="71"/>
    </row>
    <row r="4949" spans="1:2" ht="18" customHeight="1">
      <c r="A4949" s="67"/>
      <c r="B4949" s="71"/>
    </row>
    <row r="4950" spans="1:2" ht="18" customHeight="1">
      <c r="A4950" s="67"/>
      <c r="B4950" s="71"/>
    </row>
    <row r="4951" spans="1:2" ht="18" customHeight="1">
      <c r="A4951" s="67"/>
      <c r="B4951" s="71"/>
    </row>
    <row r="4952" spans="1:2" ht="18" customHeight="1">
      <c r="A4952" s="67"/>
      <c r="B4952" s="71"/>
    </row>
    <row r="4953" spans="1:2" ht="18" customHeight="1">
      <c r="A4953" s="67"/>
      <c r="B4953" s="71"/>
    </row>
    <row r="4954" spans="1:2" ht="18" customHeight="1">
      <c r="A4954" s="67"/>
      <c r="B4954" s="71"/>
    </row>
    <row r="4955" spans="1:2" ht="18" customHeight="1">
      <c r="A4955" s="67"/>
      <c r="B4955" s="71"/>
    </row>
    <row r="4956" spans="1:2" ht="18" customHeight="1">
      <c r="A4956" s="67"/>
      <c r="B4956" s="71"/>
    </row>
    <row r="4957" spans="1:2" ht="18" customHeight="1">
      <c r="A4957" s="67"/>
      <c r="B4957" s="71"/>
    </row>
    <row r="4958" spans="1:2" ht="18" customHeight="1">
      <c r="A4958" s="67"/>
      <c r="B4958" s="71"/>
    </row>
    <row r="4959" spans="1:2" ht="18" customHeight="1">
      <c r="A4959" s="67"/>
      <c r="B4959" s="71"/>
    </row>
    <row r="4960" spans="1:2" ht="18" customHeight="1">
      <c r="A4960" s="67"/>
      <c r="B4960" s="71"/>
    </row>
    <row r="4961" spans="1:2" ht="18" customHeight="1">
      <c r="A4961" s="67"/>
      <c r="B4961" s="71"/>
    </row>
    <row r="4962" spans="1:2" ht="18" customHeight="1">
      <c r="A4962" s="67"/>
      <c r="B4962" s="71"/>
    </row>
    <row r="4963" spans="1:2" ht="18" customHeight="1">
      <c r="A4963" s="67"/>
      <c r="B4963" s="71"/>
    </row>
    <row r="4964" spans="1:2" ht="18" customHeight="1">
      <c r="A4964" s="67"/>
      <c r="B4964" s="71"/>
    </row>
    <row r="4965" spans="1:2" ht="18" customHeight="1">
      <c r="A4965" s="67"/>
      <c r="B4965" s="71"/>
    </row>
    <row r="4966" spans="1:2" ht="18" customHeight="1">
      <c r="A4966" s="67"/>
      <c r="B4966" s="71"/>
    </row>
    <row r="4967" spans="1:2" ht="18" customHeight="1">
      <c r="A4967" s="67"/>
      <c r="B4967" s="71"/>
    </row>
    <row r="4968" spans="1:2" ht="18" customHeight="1">
      <c r="A4968" s="67"/>
      <c r="B4968" s="71"/>
    </row>
    <row r="4969" spans="1:2" ht="18" customHeight="1">
      <c r="A4969" s="67"/>
      <c r="B4969" s="71"/>
    </row>
    <row r="4970" spans="1:2" ht="18" customHeight="1">
      <c r="A4970" s="67"/>
      <c r="B4970" s="71"/>
    </row>
    <row r="4971" spans="1:2" ht="18" customHeight="1">
      <c r="A4971" s="67"/>
      <c r="B4971" s="71"/>
    </row>
    <row r="4972" spans="1:2" ht="18" customHeight="1">
      <c r="A4972" s="67"/>
      <c r="B4972" s="71"/>
    </row>
    <row r="4973" spans="1:2" ht="18" customHeight="1">
      <c r="A4973" s="67"/>
      <c r="B4973" s="71"/>
    </row>
    <row r="4974" spans="1:2" ht="18" customHeight="1">
      <c r="A4974" s="67"/>
      <c r="B4974" s="71"/>
    </row>
    <row r="4975" spans="1:2" ht="18" customHeight="1">
      <c r="A4975" s="67"/>
      <c r="B4975" s="71"/>
    </row>
    <row r="4976" spans="1:2" ht="18" customHeight="1">
      <c r="A4976" s="67"/>
      <c r="B4976" s="71"/>
    </row>
    <row r="4977" spans="1:2" ht="18" customHeight="1">
      <c r="A4977" s="67"/>
      <c r="B4977" s="71"/>
    </row>
    <row r="4978" spans="1:2" ht="18" customHeight="1">
      <c r="A4978" s="67"/>
      <c r="B4978" s="71"/>
    </row>
    <row r="4979" spans="1:2" ht="18" customHeight="1">
      <c r="A4979" s="67"/>
      <c r="B4979" s="71"/>
    </row>
    <row r="4980" spans="1:2" ht="18" customHeight="1">
      <c r="A4980" s="67"/>
      <c r="B4980" s="71"/>
    </row>
    <row r="4981" spans="1:2" ht="18" customHeight="1">
      <c r="A4981" s="67"/>
      <c r="B4981" s="71"/>
    </row>
    <row r="4982" spans="1:2" ht="18" customHeight="1">
      <c r="A4982" s="67"/>
      <c r="B4982" s="71"/>
    </row>
    <row r="4983" spans="1:2" ht="18" customHeight="1">
      <c r="A4983" s="67"/>
      <c r="B4983" s="71"/>
    </row>
    <row r="4984" spans="1:2" ht="18" customHeight="1">
      <c r="A4984" s="67"/>
      <c r="B4984" s="71"/>
    </row>
    <row r="4985" spans="1:2" ht="18" customHeight="1">
      <c r="A4985" s="67"/>
      <c r="B4985" s="71"/>
    </row>
    <row r="4986" spans="1:2" ht="18" customHeight="1">
      <c r="A4986" s="67"/>
      <c r="B4986" s="71"/>
    </row>
    <row r="4987" spans="1:2" ht="18" customHeight="1">
      <c r="A4987" s="67"/>
      <c r="B4987" s="71"/>
    </row>
    <row r="4988" spans="1:2" ht="18" customHeight="1">
      <c r="A4988" s="67"/>
      <c r="B4988" s="71"/>
    </row>
    <row r="4989" spans="1:2" ht="18" customHeight="1">
      <c r="A4989" s="67"/>
      <c r="B4989" s="71"/>
    </row>
    <row r="4990" spans="1:2" ht="18" customHeight="1">
      <c r="A4990" s="67"/>
      <c r="B4990" s="71"/>
    </row>
    <row r="4991" spans="1:2" ht="18" customHeight="1">
      <c r="A4991" s="67"/>
      <c r="B4991" s="71"/>
    </row>
    <row r="4992" spans="1:2" ht="18" customHeight="1">
      <c r="A4992" s="67"/>
      <c r="B4992" s="71"/>
    </row>
    <row r="4993" spans="1:2" ht="18" customHeight="1">
      <c r="A4993" s="67"/>
      <c r="B4993" s="71"/>
    </row>
    <row r="4994" spans="1:2" ht="18" customHeight="1">
      <c r="A4994" s="67"/>
      <c r="B4994" s="71"/>
    </row>
    <row r="4995" spans="1:2" ht="18" customHeight="1">
      <c r="A4995" s="67"/>
      <c r="B4995" s="71"/>
    </row>
    <row r="4996" spans="1:2" ht="18" customHeight="1">
      <c r="A4996" s="67"/>
      <c r="B4996" s="71"/>
    </row>
    <row r="4997" spans="1:2" ht="18" customHeight="1">
      <c r="A4997" s="67"/>
      <c r="B4997" s="71"/>
    </row>
    <row r="4998" spans="1:2" ht="18" customHeight="1">
      <c r="A4998" s="67"/>
      <c r="B4998" s="71"/>
    </row>
    <row r="4999" spans="1:2" ht="18" customHeight="1">
      <c r="A4999" s="67"/>
      <c r="B4999" s="71"/>
    </row>
    <row r="5000" spans="1:2" ht="18" customHeight="1">
      <c r="A5000" s="67"/>
      <c r="B5000" s="71"/>
    </row>
    <row r="5001" spans="1:2" ht="18" customHeight="1">
      <c r="A5001" s="67"/>
      <c r="B5001" s="71"/>
    </row>
    <row r="5002" spans="1:2" ht="18" customHeight="1">
      <c r="A5002" s="67"/>
      <c r="B5002" s="71"/>
    </row>
    <row r="5003" spans="1:2" ht="18" customHeight="1">
      <c r="A5003" s="67"/>
      <c r="B5003" s="71"/>
    </row>
    <row r="5004" spans="1:2" ht="18" customHeight="1">
      <c r="A5004" s="67"/>
      <c r="B5004" s="71"/>
    </row>
    <row r="5005" spans="1:2" ht="18" customHeight="1">
      <c r="A5005" s="67"/>
      <c r="B5005" s="71"/>
    </row>
    <row r="5006" spans="1:2" ht="18" customHeight="1">
      <c r="A5006" s="67"/>
      <c r="B5006" s="71"/>
    </row>
    <row r="5007" spans="1:2" ht="18" customHeight="1">
      <c r="A5007" s="67"/>
      <c r="B5007" s="71"/>
    </row>
    <row r="5008" spans="1:2" ht="18" customHeight="1">
      <c r="A5008" s="67"/>
      <c r="B5008" s="71"/>
    </row>
    <row r="5009" spans="1:2" ht="18" customHeight="1">
      <c r="A5009" s="67"/>
      <c r="B5009" s="71"/>
    </row>
    <row r="5010" spans="1:2" ht="18" customHeight="1">
      <c r="A5010" s="67"/>
      <c r="B5010" s="71"/>
    </row>
    <row r="5011" spans="1:2" ht="18" customHeight="1">
      <c r="A5011" s="67"/>
      <c r="B5011" s="71"/>
    </row>
    <row r="5012" spans="1:2" ht="18" customHeight="1">
      <c r="A5012" s="67"/>
      <c r="B5012" s="71"/>
    </row>
    <row r="5013" spans="1:2" ht="18" customHeight="1">
      <c r="A5013" s="67"/>
      <c r="B5013" s="71"/>
    </row>
    <row r="5014" spans="1:2" ht="18" customHeight="1">
      <c r="A5014" s="67"/>
      <c r="B5014" s="71"/>
    </row>
    <row r="5015" spans="1:2" ht="18" customHeight="1">
      <c r="A5015" s="67"/>
      <c r="B5015" s="71"/>
    </row>
    <row r="5016" spans="1:2" ht="18" customHeight="1">
      <c r="A5016" s="67"/>
      <c r="B5016" s="71"/>
    </row>
    <row r="5017" spans="1:2" ht="18" customHeight="1">
      <c r="A5017" s="67"/>
      <c r="B5017" s="71"/>
    </row>
    <row r="5018" spans="1:2" ht="18" customHeight="1">
      <c r="A5018" s="67"/>
      <c r="B5018" s="71"/>
    </row>
    <row r="5019" spans="1:2" ht="18" customHeight="1">
      <c r="A5019" s="67"/>
      <c r="B5019" s="71"/>
    </row>
    <row r="5020" spans="1:2" ht="18" customHeight="1">
      <c r="A5020" s="67"/>
      <c r="B5020" s="71"/>
    </row>
    <row r="5021" spans="1:2" ht="18" customHeight="1">
      <c r="A5021" s="67"/>
      <c r="B5021" s="71"/>
    </row>
    <row r="5022" spans="1:2" ht="18" customHeight="1">
      <c r="A5022" s="67"/>
      <c r="B5022" s="71"/>
    </row>
    <row r="5023" spans="1:2" ht="18" customHeight="1">
      <c r="A5023" s="67"/>
      <c r="B5023" s="71"/>
    </row>
    <row r="5024" spans="1:2" ht="18" customHeight="1">
      <c r="A5024" s="67"/>
      <c r="B5024" s="71"/>
    </row>
    <row r="5025" spans="1:2" ht="18" customHeight="1">
      <c r="A5025" s="67"/>
      <c r="B5025" s="71"/>
    </row>
    <row r="5026" spans="1:2" ht="18" customHeight="1">
      <c r="A5026" s="67"/>
      <c r="B5026" s="71"/>
    </row>
    <row r="5027" spans="1:2" ht="18" customHeight="1">
      <c r="A5027" s="67"/>
      <c r="B5027" s="71"/>
    </row>
    <row r="5028" spans="1:2" ht="18" customHeight="1">
      <c r="A5028" s="67"/>
      <c r="B5028" s="71"/>
    </row>
    <row r="5029" spans="1:2" ht="18" customHeight="1">
      <c r="A5029" s="67"/>
      <c r="B5029" s="71"/>
    </row>
    <row r="5030" spans="1:2" ht="18" customHeight="1">
      <c r="A5030" s="67"/>
      <c r="B5030" s="71"/>
    </row>
    <row r="5031" spans="1:2" ht="18" customHeight="1">
      <c r="A5031" s="67"/>
      <c r="B5031" s="71"/>
    </row>
    <row r="5032" spans="1:2" ht="18" customHeight="1">
      <c r="A5032" s="67"/>
      <c r="B5032" s="71"/>
    </row>
    <row r="5033" spans="1:2" ht="18" customHeight="1">
      <c r="A5033" s="67"/>
      <c r="B5033" s="71"/>
    </row>
    <row r="5034" spans="1:2" ht="18" customHeight="1">
      <c r="A5034" s="67"/>
      <c r="B5034" s="71"/>
    </row>
    <row r="5035" spans="1:2" ht="18" customHeight="1">
      <c r="A5035" s="67"/>
      <c r="B5035" s="71"/>
    </row>
    <row r="5036" spans="1:2" ht="18" customHeight="1">
      <c r="A5036" s="67"/>
      <c r="B5036" s="71"/>
    </row>
    <row r="5037" spans="1:2" ht="18" customHeight="1">
      <c r="A5037" s="67"/>
      <c r="B5037" s="71"/>
    </row>
    <row r="5038" spans="1:2" ht="18" customHeight="1">
      <c r="A5038" s="67"/>
      <c r="B5038" s="71"/>
    </row>
    <row r="5039" spans="1:2" ht="18" customHeight="1">
      <c r="A5039" s="67"/>
      <c r="B5039" s="71"/>
    </row>
    <row r="5040" spans="1:2" ht="18" customHeight="1">
      <c r="A5040" s="67"/>
      <c r="B5040" s="71"/>
    </row>
    <row r="5041" spans="1:2" ht="18" customHeight="1">
      <c r="A5041" s="67"/>
      <c r="B5041" s="71"/>
    </row>
    <row r="5042" spans="1:2" ht="18" customHeight="1">
      <c r="A5042" s="67"/>
      <c r="B5042" s="71"/>
    </row>
    <row r="5043" spans="1:2" ht="18" customHeight="1">
      <c r="A5043" s="67"/>
      <c r="B5043" s="71"/>
    </row>
    <row r="5044" spans="1:2" ht="18" customHeight="1">
      <c r="A5044" s="67"/>
      <c r="B5044" s="71"/>
    </row>
    <row r="5045" spans="1:2" ht="18" customHeight="1">
      <c r="A5045" s="67"/>
      <c r="B5045" s="71"/>
    </row>
    <row r="5046" spans="1:2" ht="18" customHeight="1">
      <c r="A5046" s="67"/>
      <c r="B5046" s="71"/>
    </row>
    <row r="5047" spans="1:2" ht="18" customHeight="1">
      <c r="A5047" s="67"/>
      <c r="B5047" s="71"/>
    </row>
    <row r="5048" spans="1:2" ht="18" customHeight="1">
      <c r="A5048" s="67"/>
      <c r="B5048" s="71"/>
    </row>
    <row r="5049" spans="1:2" ht="18" customHeight="1">
      <c r="A5049" s="67"/>
      <c r="B5049" s="71"/>
    </row>
    <row r="5050" spans="1:2" ht="18" customHeight="1">
      <c r="A5050" s="67"/>
      <c r="B5050" s="71"/>
    </row>
    <row r="5051" spans="1:2" ht="18" customHeight="1">
      <c r="A5051" s="67"/>
      <c r="B5051" s="71"/>
    </row>
    <row r="5052" spans="1:2" ht="18" customHeight="1">
      <c r="A5052" s="67"/>
      <c r="B5052" s="71"/>
    </row>
    <row r="5053" spans="1:2" ht="18" customHeight="1">
      <c r="A5053" s="67"/>
      <c r="B5053" s="71"/>
    </row>
    <row r="5054" spans="1:2" ht="18" customHeight="1">
      <c r="A5054" s="67"/>
      <c r="B5054" s="71"/>
    </row>
    <row r="5055" spans="1:2" ht="18" customHeight="1">
      <c r="A5055" s="67"/>
      <c r="B5055" s="71"/>
    </row>
    <row r="5056" spans="1:2" ht="18" customHeight="1">
      <c r="A5056" s="67"/>
      <c r="B5056" s="71"/>
    </row>
    <row r="5057" spans="1:2" ht="18" customHeight="1">
      <c r="A5057" s="67"/>
      <c r="B5057" s="71"/>
    </row>
    <row r="5058" spans="1:2" ht="18" customHeight="1">
      <c r="A5058" s="67"/>
      <c r="B5058" s="71"/>
    </row>
    <row r="5059" spans="1:2" ht="18" customHeight="1">
      <c r="A5059" s="67"/>
      <c r="B5059" s="71"/>
    </row>
    <row r="5060" spans="1:2" ht="18" customHeight="1">
      <c r="A5060" s="67"/>
      <c r="B5060" s="71"/>
    </row>
    <row r="5061" spans="1:2" ht="18" customHeight="1">
      <c r="A5061" s="67"/>
      <c r="B5061" s="71"/>
    </row>
    <row r="5062" spans="1:2" ht="18" customHeight="1">
      <c r="A5062" s="67"/>
      <c r="B5062" s="71"/>
    </row>
    <row r="5063" spans="1:2" ht="18" customHeight="1">
      <c r="A5063" s="67"/>
      <c r="B5063" s="71"/>
    </row>
    <row r="5064" spans="1:2" ht="18" customHeight="1">
      <c r="A5064" s="67"/>
      <c r="B5064" s="71"/>
    </row>
    <row r="5065" spans="1:2" ht="18" customHeight="1">
      <c r="A5065" s="67"/>
      <c r="B5065" s="71"/>
    </row>
    <row r="5066" spans="1:2" ht="18" customHeight="1">
      <c r="A5066" s="67"/>
      <c r="B5066" s="71"/>
    </row>
    <row r="5067" spans="1:2" ht="18" customHeight="1">
      <c r="A5067" s="67"/>
      <c r="B5067" s="71"/>
    </row>
    <row r="5068" spans="1:2" ht="18" customHeight="1">
      <c r="A5068" s="67"/>
      <c r="B5068" s="71"/>
    </row>
    <row r="5069" spans="1:2" ht="18" customHeight="1">
      <c r="A5069" s="67"/>
      <c r="B5069" s="71"/>
    </row>
    <row r="5070" spans="1:2" ht="18" customHeight="1">
      <c r="A5070" s="67"/>
      <c r="B5070" s="71"/>
    </row>
    <row r="5071" spans="1:2" ht="18" customHeight="1">
      <c r="A5071" s="67"/>
      <c r="B5071" s="71"/>
    </row>
    <row r="5072" spans="1:2" ht="18" customHeight="1">
      <c r="A5072" s="67"/>
      <c r="B5072" s="71"/>
    </row>
    <row r="5073" spans="1:2" ht="18" customHeight="1">
      <c r="A5073" s="67"/>
      <c r="B5073" s="71"/>
    </row>
    <row r="5074" spans="1:2" ht="18" customHeight="1">
      <c r="A5074" s="67"/>
      <c r="B5074" s="71"/>
    </row>
    <row r="5075" spans="1:2" ht="18" customHeight="1">
      <c r="A5075" s="67"/>
      <c r="B5075" s="71"/>
    </row>
    <row r="5076" spans="1:2" ht="18" customHeight="1">
      <c r="A5076" s="67"/>
      <c r="B5076" s="71"/>
    </row>
    <row r="5077" spans="1:2" ht="18" customHeight="1">
      <c r="A5077" s="67"/>
      <c r="B5077" s="71"/>
    </row>
    <row r="5078" spans="1:2" ht="18" customHeight="1">
      <c r="A5078" s="67"/>
      <c r="B5078" s="71"/>
    </row>
    <row r="5079" spans="1:2" ht="18" customHeight="1">
      <c r="A5079" s="67"/>
      <c r="B5079" s="71"/>
    </row>
    <row r="5080" spans="1:2" ht="18" customHeight="1">
      <c r="A5080" s="67"/>
      <c r="B5080" s="71"/>
    </row>
    <row r="5081" spans="1:2" ht="18" customHeight="1">
      <c r="A5081" s="67"/>
      <c r="B5081" s="71"/>
    </row>
    <row r="5082" spans="1:2" ht="18" customHeight="1">
      <c r="A5082" s="67"/>
      <c r="B5082" s="71"/>
    </row>
    <row r="5083" spans="1:2" ht="18" customHeight="1">
      <c r="A5083" s="67"/>
      <c r="B5083" s="71"/>
    </row>
    <row r="5084" spans="1:2" ht="18" customHeight="1">
      <c r="A5084" s="67"/>
      <c r="B5084" s="71"/>
    </row>
    <row r="5085" spans="1:2" ht="18" customHeight="1">
      <c r="A5085" s="67"/>
      <c r="B5085" s="71"/>
    </row>
    <row r="5086" spans="1:2" ht="18" customHeight="1">
      <c r="A5086" s="67"/>
      <c r="B5086" s="71"/>
    </row>
    <row r="5087" spans="1:2" ht="18" customHeight="1">
      <c r="A5087" s="67"/>
      <c r="B5087" s="71"/>
    </row>
    <row r="5088" spans="1:2" ht="18" customHeight="1">
      <c r="A5088" s="67"/>
      <c r="B5088" s="71"/>
    </row>
    <row r="5089" spans="1:2" ht="18" customHeight="1">
      <c r="A5089" s="67"/>
      <c r="B5089" s="71"/>
    </row>
    <row r="5090" spans="1:2" ht="18" customHeight="1">
      <c r="A5090" s="67"/>
      <c r="B5090" s="71"/>
    </row>
    <row r="5091" spans="1:2" ht="18" customHeight="1">
      <c r="A5091" s="67"/>
      <c r="B5091" s="71"/>
    </row>
    <row r="5092" spans="1:2" ht="18" customHeight="1">
      <c r="A5092" s="67"/>
      <c r="B5092" s="71"/>
    </row>
    <row r="5093" spans="1:2" ht="18" customHeight="1">
      <c r="A5093" s="67"/>
      <c r="B5093" s="71"/>
    </row>
    <row r="5094" spans="1:2" ht="18" customHeight="1">
      <c r="A5094" s="67"/>
      <c r="B5094" s="71"/>
    </row>
    <row r="5095" spans="1:2" ht="18" customHeight="1">
      <c r="A5095" s="67"/>
      <c r="B5095" s="71"/>
    </row>
    <row r="5096" spans="1:2" ht="18" customHeight="1">
      <c r="A5096" s="67"/>
      <c r="B5096" s="71"/>
    </row>
    <row r="5097" spans="1:2" ht="18" customHeight="1">
      <c r="A5097" s="67"/>
      <c r="B5097" s="71"/>
    </row>
    <row r="5098" spans="1:2" ht="18" customHeight="1">
      <c r="A5098" s="67"/>
      <c r="B5098" s="71"/>
    </row>
    <row r="5099" spans="1:2" ht="18" customHeight="1">
      <c r="A5099" s="67"/>
      <c r="B5099" s="71"/>
    </row>
    <row r="5100" spans="1:2" ht="18" customHeight="1">
      <c r="A5100" s="67"/>
      <c r="B5100" s="71"/>
    </row>
    <row r="5101" spans="1:2" ht="18" customHeight="1">
      <c r="A5101" s="67"/>
      <c r="B5101" s="71"/>
    </row>
    <row r="5102" spans="1:2" ht="18" customHeight="1">
      <c r="A5102" s="67"/>
      <c r="B5102" s="71"/>
    </row>
    <row r="5103" spans="1:2" ht="18" customHeight="1">
      <c r="A5103" s="67"/>
      <c r="B5103" s="71"/>
    </row>
    <row r="5104" spans="1:2" ht="18" customHeight="1">
      <c r="A5104" s="67"/>
      <c r="B5104" s="71"/>
    </row>
    <row r="5105" spans="1:2" ht="18" customHeight="1">
      <c r="A5105" s="67"/>
      <c r="B5105" s="71"/>
    </row>
    <row r="5106" spans="1:2" ht="18" customHeight="1">
      <c r="A5106" s="67"/>
      <c r="B5106" s="71"/>
    </row>
    <row r="5107" spans="1:2" ht="18" customHeight="1">
      <c r="A5107" s="67"/>
      <c r="B5107" s="71"/>
    </row>
    <row r="5108" spans="1:2" ht="18" customHeight="1">
      <c r="A5108" s="67"/>
      <c r="B5108" s="71"/>
    </row>
    <row r="5109" spans="1:2" ht="18" customHeight="1">
      <c r="A5109" s="67"/>
      <c r="B5109" s="71"/>
    </row>
    <row r="5110" spans="1:2" ht="18" customHeight="1">
      <c r="A5110" s="67"/>
      <c r="B5110" s="71"/>
    </row>
    <row r="5111" spans="1:2" ht="18" customHeight="1">
      <c r="A5111" s="67"/>
      <c r="B5111" s="71"/>
    </row>
    <row r="5112" spans="1:2" ht="18" customHeight="1">
      <c r="A5112" s="67"/>
      <c r="B5112" s="71"/>
    </row>
    <row r="5113" spans="1:2" ht="18" customHeight="1">
      <c r="A5113" s="67"/>
      <c r="B5113" s="71"/>
    </row>
    <row r="5114" spans="1:2" ht="18" customHeight="1">
      <c r="A5114" s="67"/>
      <c r="B5114" s="71"/>
    </row>
    <row r="5115" spans="1:2" ht="18" customHeight="1">
      <c r="A5115" s="67"/>
      <c r="B5115" s="71"/>
    </row>
    <row r="5116" spans="1:2" ht="18" customHeight="1">
      <c r="A5116" s="67"/>
      <c r="B5116" s="71"/>
    </row>
    <row r="5117" spans="1:2" ht="18" customHeight="1">
      <c r="A5117" s="67"/>
      <c r="B5117" s="71"/>
    </row>
    <row r="5118" spans="1:2" ht="18" customHeight="1">
      <c r="A5118" s="67"/>
      <c r="B5118" s="71"/>
    </row>
    <row r="5119" spans="1:2" ht="18" customHeight="1">
      <c r="A5119" s="67"/>
      <c r="B5119" s="71"/>
    </row>
    <row r="5120" spans="1:2" ht="18" customHeight="1">
      <c r="A5120" s="67"/>
      <c r="B5120" s="71"/>
    </row>
    <row r="5121" spans="1:2" ht="18" customHeight="1">
      <c r="A5121" s="67"/>
      <c r="B5121" s="71"/>
    </row>
    <row r="5122" spans="1:2" ht="18" customHeight="1">
      <c r="A5122" s="67"/>
      <c r="B5122" s="71"/>
    </row>
    <row r="5123" spans="1:2" ht="18" customHeight="1">
      <c r="A5123" s="67"/>
      <c r="B5123" s="71"/>
    </row>
    <row r="5124" spans="1:2" ht="18" customHeight="1">
      <c r="A5124" s="67"/>
      <c r="B5124" s="71"/>
    </row>
    <row r="5125" spans="1:2" ht="18" customHeight="1">
      <c r="A5125" s="67"/>
      <c r="B5125" s="71"/>
    </row>
    <row r="5126" spans="1:2" ht="18" customHeight="1">
      <c r="A5126" s="67"/>
      <c r="B5126" s="71"/>
    </row>
    <row r="5127" spans="1:2" ht="18" customHeight="1">
      <c r="A5127" s="67"/>
      <c r="B5127" s="71"/>
    </row>
    <row r="5128" spans="1:2" ht="18" customHeight="1">
      <c r="A5128" s="67"/>
      <c r="B5128" s="71"/>
    </row>
    <row r="5129" spans="1:2" ht="18" customHeight="1">
      <c r="A5129" s="67"/>
      <c r="B5129" s="71"/>
    </row>
    <row r="5130" spans="1:2" ht="18" customHeight="1">
      <c r="A5130" s="67"/>
      <c r="B5130" s="71"/>
    </row>
    <row r="5131" spans="1:2" ht="18" customHeight="1">
      <c r="A5131" s="67"/>
      <c r="B5131" s="71"/>
    </row>
    <row r="5132" spans="1:2" ht="18" customHeight="1">
      <c r="A5132" s="67"/>
      <c r="B5132" s="71"/>
    </row>
    <row r="5133" spans="1:2" ht="18" customHeight="1">
      <c r="A5133" s="67"/>
      <c r="B5133" s="71"/>
    </row>
    <row r="5134" spans="1:2" ht="18" customHeight="1">
      <c r="A5134" s="67"/>
      <c r="B5134" s="71"/>
    </row>
    <row r="5135" spans="1:2" ht="18" customHeight="1">
      <c r="A5135" s="67"/>
      <c r="B5135" s="71"/>
    </row>
    <row r="5136" spans="1:2" ht="18" customHeight="1">
      <c r="A5136" s="67"/>
      <c r="B5136" s="71"/>
    </row>
    <row r="5137" spans="1:2" ht="18" customHeight="1">
      <c r="A5137" s="67"/>
      <c r="B5137" s="71"/>
    </row>
    <row r="5138" spans="1:2" ht="18" customHeight="1">
      <c r="A5138" s="67"/>
      <c r="B5138" s="71"/>
    </row>
    <row r="5139" spans="1:2" ht="18" customHeight="1">
      <c r="A5139" s="67"/>
      <c r="B5139" s="71"/>
    </row>
    <row r="5140" spans="1:2" ht="18" customHeight="1">
      <c r="A5140" s="67"/>
      <c r="B5140" s="71"/>
    </row>
    <row r="5141" spans="1:2" ht="18" customHeight="1">
      <c r="A5141" s="67"/>
      <c r="B5141" s="71"/>
    </row>
    <row r="5142" spans="1:2" ht="18" customHeight="1">
      <c r="A5142" s="67"/>
      <c r="B5142" s="71"/>
    </row>
    <row r="5143" spans="1:2" ht="18" customHeight="1">
      <c r="A5143" s="67"/>
      <c r="B5143" s="71"/>
    </row>
    <row r="5144" spans="1:2" ht="18" customHeight="1">
      <c r="A5144" s="67"/>
      <c r="B5144" s="71"/>
    </row>
    <row r="5145" spans="1:2" ht="18" customHeight="1">
      <c r="A5145" s="67"/>
      <c r="B5145" s="71"/>
    </row>
    <row r="5146" spans="1:2" ht="18" customHeight="1">
      <c r="A5146" s="67"/>
      <c r="B5146" s="71"/>
    </row>
    <row r="5147" spans="1:2" ht="18" customHeight="1">
      <c r="A5147" s="67"/>
      <c r="B5147" s="71"/>
    </row>
    <row r="5148" spans="1:2" ht="18" customHeight="1">
      <c r="A5148" s="67"/>
      <c r="B5148" s="71"/>
    </row>
    <row r="5149" spans="1:2" ht="18" customHeight="1">
      <c r="A5149" s="67"/>
      <c r="B5149" s="71"/>
    </row>
    <row r="5150" spans="1:2" ht="18" customHeight="1">
      <c r="A5150" s="67"/>
      <c r="B5150" s="71"/>
    </row>
    <row r="5151" spans="1:2" ht="18" customHeight="1">
      <c r="A5151" s="67"/>
      <c r="B5151" s="71"/>
    </row>
    <row r="5152" spans="1:2" ht="18" customHeight="1">
      <c r="A5152" s="67"/>
      <c r="B5152" s="71"/>
    </row>
    <row r="5153" spans="1:2" ht="18" customHeight="1">
      <c r="A5153" s="67"/>
      <c r="B5153" s="71"/>
    </row>
    <row r="5154" spans="1:2" ht="18" customHeight="1">
      <c r="A5154" s="67"/>
      <c r="B5154" s="71"/>
    </row>
    <row r="5155" spans="1:2" ht="18" customHeight="1">
      <c r="A5155" s="67"/>
      <c r="B5155" s="71"/>
    </row>
    <row r="5156" spans="1:2" ht="18" customHeight="1">
      <c r="A5156" s="67"/>
      <c r="B5156" s="71"/>
    </row>
    <row r="5157" spans="1:2" ht="18" customHeight="1">
      <c r="A5157" s="67"/>
      <c r="B5157" s="71"/>
    </row>
    <row r="5158" spans="1:2" ht="18" customHeight="1">
      <c r="A5158" s="67"/>
      <c r="B5158" s="71"/>
    </row>
    <row r="5159" spans="1:2" ht="18" customHeight="1">
      <c r="A5159" s="67"/>
      <c r="B5159" s="71"/>
    </row>
    <row r="5160" spans="1:2" ht="18" customHeight="1">
      <c r="A5160" s="67"/>
      <c r="B5160" s="71"/>
    </row>
    <row r="5161" spans="1:2" ht="18" customHeight="1">
      <c r="A5161" s="67"/>
      <c r="B5161" s="71"/>
    </row>
    <row r="5162" spans="1:2" ht="18" customHeight="1">
      <c r="A5162" s="67"/>
      <c r="B5162" s="71"/>
    </row>
    <row r="5163" spans="1:2" ht="18" customHeight="1">
      <c r="A5163" s="67"/>
      <c r="B5163" s="71"/>
    </row>
    <row r="5164" spans="1:2" ht="18" customHeight="1">
      <c r="A5164" s="67"/>
      <c r="B5164" s="71"/>
    </row>
    <row r="5165" spans="1:2" ht="18" customHeight="1">
      <c r="A5165" s="67"/>
      <c r="B5165" s="71"/>
    </row>
    <row r="5166" spans="1:2" ht="18" customHeight="1">
      <c r="A5166" s="67"/>
      <c r="B5166" s="71"/>
    </row>
    <row r="5167" spans="1:2" ht="18" customHeight="1">
      <c r="A5167" s="67"/>
      <c r="B5167" s="71"/>
    </row>
    <row r="5168" spans="1:2" ht="18" customHeight="1">
      <c r="A5168" s="67"/>
      <c r="B5168" s="71"/>
    </row>
    <row r="5169" spans="1:2" ht="18" customHeight="1">
      <c r="A5169" s="67"/>
      <c r="B5169" s="71"/>
    </row>
    <row r="5170" spans="1:2" ht="18" customHeight="1">
      <c r="A5170" s="67"/>
      <c r="B5170" s="71"/>
    </row>
    <row r="5171" spans="1:2" ht="18" customHeight="1">
      <c r="A5171" s="67"/>
      <c r="B5171" s="71"/>
    </row>
    <row r="5172" spans="1:2" ht="18" customHeight="1">
      <c r="A5172" s="67"/>
      <c r="B5172" s="71"/>
    </row>
    <row r="5173" spans="1:2" ht="18" customHeight="1">
      <c r="A5173" s="67"/>
      <c r="B5173" s="71"/>
    </row>
    <row r="5174" spans="1:2" ht="18" customHeight="1">
      <c r="A5174" s="67"/>
      <c r="B5174" s="71"/>
    </row>
    <row r="5175" spans="1:2" ht="18" customHeight="1">
      <c r="A5175" s="67"/>
      <c r="B5175" s="71"/>
    </row>
    <row r="5176" spans="1:2" ht="18" customHeight="1">
      <c r="A5176" s="67"/>
      <c r="B5176" s="71"/>
    </row>
    <row r="5177" spans="1:2" ht="18" customHeight="1">
      <c r="A5177" s="67"/>
      <c r="B5177" s="71"/>
    </row>
    <row r="5178" spans="1:2" ht="18" customHeight="1">
      <c r="A5178" s="67"/>
      <c r="B5178" s="71"/>
    </row>
    <row r="5179" spans="1:2" ht="18" customHeight="1">
      <c r="A5179" s="67"/>
      <c r="B5179" s="71"/>
    </row>
    <row r="5180" spans="1:2" ht="18" customHeight="1">
      <c r="A5180" s="67"/>
      <c r="B5180" s="71"/>
    </row>
    <row r="5181" spans="1:2" ht="18" customHeight="1">
      <c r="A5181" s="67"/>
      <c r="B5181" s="71"/>
    </row>
    <row r="5182" spans="1:2" ht="18" customHeight="1">
      <c r="A5182" s="67"/>
      <c r="B5182" s="71"/>
    </row>
    <row r="5183" spans="1:2" ht="18" customHeight="1">
      <c r="A5183" s="67"/>
      <c r="B5183" s="71"/>
    </row>
    <row r="5184" spans="1:2" ht="18" customHeight="1">
      <c r="A5184" s="67"/>
      <c r="B5184" s="71"/>
    </row>
    <row r="5185" spans="1:2" ht="18" customHeight="1">
      <c r="A5185" s="67"/>
      <c r="B5185" s="71"/>
    </row>
    <row r="5186" spans="1:2" ht="18" customHeight="1">
      <c r="A5186" s="67"/>
      <c r="B5186" s="71"/>
    </row>
    <row r="5187" spans="1:2" ht="18" customHeight="1">
      <c r="A5187" s="67"/>
      <c r="B5187" s="71"/>
    </row>
    <row r="5188" spans="1:2" ht="18" customHeight="1">
      <c r="A5188" s="67"/>
      <c r="B5188" s="71"/>
    </row>
    <row r="5189" spans="1:2" ht="18" customHeight="1">
      <c r="A5189" s="67"/>
      <c r="B5189" s="71"/>
    </row>
    <row r="5190" spans="1:2" ht="18" customHeight="1">
      <c r="A5190" s="67"/>
      <c r="B5190" s="71"/>
    </row>
    <row r="5191" spans="1:2" ht="18" customHeight="1">
      <c r="A5191" s="67"/>
      <c r="B5191" s="71"/>
    </row>
    <row r="5192" spans="1:2" ht="18" customHeight="1">
      <c r="A5192" s="67"/>
      <c r="B5192" s="71"/>
    </row>
    <row r="5193" spans="1:2" ht="18" customHeight="1">
      <c r="A5193" s="67"/>
      <c r="B5193" s="71"/>
    </row>
    <row r="5194" spans="1:2" ht="18" customHeight="1">
      <c r="A5194" s="67"/>
      <c r="B5194" s="71"/>
    </row>
    <row r="5195" spans="1:2" ht="18" customHeight="1">
      <c r="A5195" s="67"/>
      <c r="B5195" s="71"/>
    </row>
    <row r="5196" spans="1:2" ht="18" customHeight="1">
      <c r="A5196" s="67"/>
      <c r="B5196" s="71"/>
    </row>
    <row r="5197" spans="1:2" ht="18" customHeight="1">
      <c r="A5197" s="67"/>
      <c r="B5197" s="71"/>
    </row>
    <row r="5198" spans="1:2" ht="18" customHeight="1">
      <c r="A5198" s="67"/>
      <c r="B5198" s="71"/>
    </row>
    <row r="5199" spans="1:2" ht="18" customHeight="1">
      <c r="A5199" s="67"/>
      <c r="B5199" s="71"/>
    </row>
    <row r="5200" spans="1:2" ht="18" customHeight="1">
      <c r="A5200" s="67"/>
      <c r="B5200" s="71"/>
    </row>
    <row r="5201" spans="1:2" ht="18" customHeight="1">
      <c r="A5201" s="67"/>
      <c r="B5201" s="71"/>
    </row>
    <row r="5202" spans="1:2" ht="18" customHeight="1">
      <c r="A5202" s="67"/>
      <c r="B5202" s="71"/>
    </row>
    <row r="5203" spans="1:2" ht="18" customHeight="1">
      <c r="A5203" s="67"/>
      <c r="B5203" s="71"/>
    </row>
    <row r="5204" spans="1:2" ht="18" customHeight="1">
      <c r="A5204" s="67"/>
      <c r="B5204" s="71"/>
    </row>
    <row r="5205" spans="1:2" ht="18" customHeight="1">
      <c r="A5205" s="67"/>
      <c r="B5205" s="71"/>
    </row>
    <row r="5206" spans="1:2" ht="18" customHeight="1">
      <c r="A5206" s="67"/>
      <c r="B5206" s="71"/>
    </row>
    <row r="5207" spans="1:2" ht="18" customHeight="1">
      <c r="A5207" s="67"/>
      <c r="B5207" s="71"/>
    </row>
    <row r="5208" spans="1:2" ht="18" customHeight="1">
      <c r="A5208" s="67"/>
      <c r="B5208" s="71"/>
    </row>
    <row r="5209" spans="1:2" ht="18" customHeight="1">
      <c r="A5209" s="67"/>
      <c r="B5209" s="71"/>
    </row>
    <row r="5210" spans="1:2" ht="18" customHeight="1">
      <c r="A5210" s="67"/>
      <c r="B5210" s="71"/>
    </row>
    <row r="5211" spans="1:2" ht="18" customHeight="1">
      <c r="A5211" s="67"/>
      <c r="B5211" s="71"/>
    </row>
    <row r="5212" spans="1:2" ht="18" customHeight="1">
      <c r="A5212" s="67"/>
      <c r="B5212" s="71"/>
    </row>
    <row r="5213" spans="1:2" ht="18" customHeight="1">
      <c r="A5213" s="67"/>
      <c r="B5213" s="71"/>
    </row>
    <row r="5214" spans="1:2" ht="18" customHeight="1">
      <c r="A5214" s="67"/>
      <c r="B5214" s="71"/>
    </row>
    <row r="5215" spans="1:2" ht="18" customHeight="1">
      <c r="A5215" s="67"/>
      <c r="B5215" s="71"/>
    </row>
    <row r="5216" spans="1:2" ht="18" customHeight="1">
      <c r="A5216" s="67"/>
      <c r="B5216" s="71"/>
    </row>
    <row r="5217" spans="1:2" ht="18" customHeight="1">
      <c r="A5217" s="67"/>
      <c r="B5217" s="71"/>
    </row>
    <row r="5218" spans="1:2" ht="18" customHeight="1">
      <c r="A5218" s="67"/>
      <c r="B5218" s="71"/>
    </row>
    <row r="5219" spans="1:2" ht="18" customHeight="1">
      <c r="A5219" s="67"/>
      <c r="B5219" s="71"/>
    </row>
    <row r="5220" spans="1:2" ht="18" customHeight="1">
      <c r="A5220" s="67"/>
      <c r="B5220" s="71"/>
    </row>
    <row r="5221" spans="1:2" ht="18" customHeight="1">
      <c r="A5221" s="67"/>
      <c r="B5221" s="71"/>
    </row>
    <row r="5222" spans="1:2" ht="18" customHeight="1">
      <c r="A5222" s="67"/>
      <c r="B5222" s="71"/>
    </row>
    <row r="5223" spans="1:2" ht="18" customHeight="1">
      <c r="A5223" s="67"/>
      <c r="B5223" s="71"/>
    </row>
    <row r="5224" spans="1:2" ht="18" customHeight="1">
      <c r="A5224" s="67"/>
      <c r="B5224" s="71"/>
    </row>
    <row r="5225" spans="1:2" ht="18" customHeight="1">
      <c r="A5225" s="67"/>
      <c r="B5225" s="71"/>
    </row>
    <row r="5226" spans="1:2" ht="18" customHeight="1">
      <c r="A5226" s="67"/>
      <c r="B5226" s="71"/>
    </row>
    <row r="5227" spans="1:2" ht="18" customHeight="1">
      <c r="A5227" s="67"/>
      <c r="B5227" s="71"/>
    </row>
    <row r="5228" spans="1:2" ht="18" customHeight="1">
      <c r="A5228" s="67"/>
      <c r="B5228" s="71"/>
    </row>
    <row r="5229" spans="1:2" ht="18" customHeight="1">
      <c r="A5229" s="67"/>
      <c r="B5229" s="71"/>
    </row>
    <row r="5230" spans="1:2" ht="18" customHeight="1">
      <c r="A5230" s="67"/>
      <c r="B5230" s="71"/>
    </row>
    <row r="5231" spans="1:2" ht="18" customHeight="1">
      <c r="A5231" s="67"/>
      <c r="B5231" s="71"/>
    </row>
    <row r="5232" spans="1:2" ht="18" customHeight="1">
      <c r="A5232" s="67"/>
      <c r="B5232" s="71"/>
    </row>
    <row r="5233" spans="1:2" ht="18" customHeight="1">
      <c r="A5233" s="67"/>
      <c r="B5233" s="71"/>
    </row>
    <row r="5234" spans="1:2" ht="18" customHeight="1">
      <c r="A5234" s="67"/>
      <c r="B5234" s="71"/>
    </row>
    <row r="5235" spans="1:2" ht="18" customHeight="1">
      <c r="A5235" s="67"/>
      <c r="B5235" s="71"/>
    </row>
    <row r="5236" spans="1:2" ht="18" customHeight="1">
      <c r="A5236" s="67"/>
      <c r="B5236" s="71"/>
    </row>
    <row r="5237" spans="1:2" ht="18" customHeight="1">
      <c r="A5237" s="67"/>
      <c r="B5237" s="71"/>
    </row>
    <row r="5238" spans="1:2" ht="18" customHeight="1">
      <c r="A5238" s="67"/>
      <c r="B5238" s="71"/>
    </row>
    <row r="5239" spans="1:2" ht="18" customHeight="1">
      <c r="A5239" s="67"/>
      <c r="B5239" s="71"/>
    </row>
    <row r="5240" spans="1:2" ht="18" customHeight="1">
      <c r="A5240" s="67"/>
      <c r="B5240" s="71"/>
    </row>
    <row r="5241" spans="1:2" ht="18" customHeight="1">
      <c r="A5241" s="67"/>
      <c r="B5241" s="71"/>
    </row>
    <row r="5242" spans="1:2" ht="18" customHeight="1">
      <c r="A5242" s="67"/>
      <c r="B5242" s="71"/>
    </row>
    <row r="5243" spans="1:2" ht="18" customHeight="1">
      <c r="A5243" s="67"/>
      <c r="B5243" s="71"/>
    </row>
    <row r="5244" spans="1:2" ht="18" customHeight="1">
      <c r="A5244" s="67"/>
      <c r="B5244" s="71"/>
    </row>
    <row r="5245" spans="1:2" ht="18" customHeight="1">
      <c r="A5245" s="67"/>
      <c r="B5245" s="71"/>
    </row>
    <row r="5246" spans="1:2" ht="18" customHeight="1">
      <c r="A5246" s="67"/>
      <c r="B5246" s="71"/>
    </row>
    <row r="5247" spans="1:2" ht="18" customHeight="1">
      <c r="A5247" s="67"/>
      <c r="B5247" s="71"/>
    </row>
    <row r="5248" spans="1:2" ht="18" customHeight="1">
      <c r="A5248" s="67"/>
      <c r="B5248" s="71"/>
    </row>
    <row r="5249" spans="1:2" ht="18" customHeight="1">
      <c r="A5249" s="67"/>
      <c r="B5249" s="71"/>
    </row>
    <row r="5250" spans="1:2" ht="18" customHeight="1">
      <c r="A5250" s="67"/>
      <c r="B5250" s="71"/>
    </row>
    <row r="5251" spans="1:2" ht="18" customHeight="1">
      <c r="A5251" s="67"/>
      <c r="B5251" s="71"/>
    </row>
    <row r="5252" spans="1:2" ht="18" customHeight="1">
      <c r="A5252" s="67"/>
      <c r="B5252" s="71"/>
    </row>
    <row r="5253" spans="1:2" ht="18" customHeight="1">
      <c r="A5253" s="67"/>
      <c r="B5253" s="71"/>
    </row>
    <row r="5254" spans="1:2" ht="18" customHeight="1">
      <c r="A5254" s="67"/>
      <c r="B5254" s="71"/>
    </row>
    <row r="5255" spans="1:2" ht="18" customHeight="1">
      <c r="A5255" s="67"/>
      <c r="B5255" s="71"/>
    </row>
    <row r="5256" spans="1:2" ht="18" customHeight="1">
      <c r="A5256" s="67"/>
      <c r="B5256" s="71"/>
    </row>
    <row r="5257" spans="1:2" ht="18" customHeight="1">
      <c r="A5257" s="67"/>
      <c r="B5257" s="71"/>
    </row>
    <row r="5258" spans="1:2" ht="18" customHeight="1">
      <c r="A5258" s="67"/>
      <c r="B5258" s="71"/>
    </row>
    <row r="5259" spans="1:2" ht="18" customHeight="1">
      <c r="A5259" s="67"/>
      <c r="B5259" s="71"/>
    </row>
    <row r="5260" spans="1:2" ht="18" customHeight="1">
      <c r="A5260" s="67"/>
      <c r="B5260" s="71"/>
    </row>
    <row r="5261" spans="1:2" ht="18" customHeight="1">
      <c r="A5261" s="67"/>
      <c r="B5261" s="71"/>
    </row>
    <row r="5262" spans="1:2" ht="18" customHeight="1">
      <c r="A5262" s="67"/>
      <c r="B5262" s="71"/>
    </row>
    <row r="5263" spans="1:2" ht="18" customHeight="1">
      <c r="A5263" s="67"/>
      <c r="B5263" s="71"/>
    </row>
    <row r="5264" spans="1:2" ht="18" customHeight="1">
      <c r="A5264" s="67"/>
      <c r="B5264" s="71"/>
    </row>
    <row r="5265" spans="1:2" ht="18" customHeight="1">
      <c r="A5265" s="67"/>
      <c r="B5265" s="71"/>
    </row>
    <row r="5266" spans="1:2" ht="18" customHeight="1">
      <c r="A5266" s="67"/>
      <c r="B5266" s="71"/>
    </row>
    <row r="5267" spans="1:2" ht="18" customHeight="1">
      <c r="A5267" s="67"/>
      <c r="B5267" s="71"/>
    </row>
    <row r="5268" spans="1:2" ht="18" customHeight="1">
      <c r="A5268" s="67"/>
      <c r="B5268" s="71"/>
    </row>
    <row r="5269" spans="1:2" ht="18" customHeight="1">
      <c r="A5269" s="67"/>
      <c r="B5269" s="71"/>
    </row>
    <row r="5270" spans="1:2" ht="18" customHeight="1">
      <c r="A5270" s="67"/>
      <c r="B5270" s="71"/>
    </row>
    <row r="5271" spans="1:2" ht="18" customHeight="1">
      <c r="A5271" s="67"/>
      <c r="B5271" s="71"/>
    </row>
    <row r="5272" spans="1:2" ht="18" customHeight="1">
      <c r="A5272" s="67"/>
      <c r="B5272" s="71"/>
    </row>
    <row r="5273" spans="1:2" ht="18" customHeight="1">
      <c r="A5273" s="67"/>
      <c r="B5273" s="71"/>
    </row>
    <row r="5274" spans="1:2" ht="18" customHeight="1">
      <c r="A5274" s="67"/>
      <c r="B5274" s="71"/>
    </row>
    <row r="5275" spans="1:2" ht="18" customHeight="1">
      <c r="A5275" s="67"/>
      <c r="B5275" s="71"/>
    </row>
    <row r="5276" spans="1:2" ht="18" customHeight="1">
      <c r="A5276" s="67"/>
      <c r="B5276" s="71"/>
    </row>
    <row r="5277" spans="1:2" ht="18" customHeight="1">
      <c r="A5277" s="67"/>
      <c r="B5277" s="71"/>
    </row>
    <row r="5278" spans="1:2" ht="18" customHeight="1">
      <c r="A5278" s="67"/>
      <c r="B5278" s="71"/>
    </row>
    <row r="5279" spans="1:2" ht="18" customHeight="1">
      <c r="A5279" s="67"/>
      <c r="B5279" s="71"/>
    </row>
    <row r="5280" spans="1:2" ht="18" customHeight="1">
      <c r="A5280" s="67"/>
      <c r="B5280" s="71"/>
    </row>
    <row r="5281" spans="1:2" ht="18" customHeight="1">
      <c r="A5281" s="67"/>
      <c r="B5281" s="71"/>
    </row>
    <row r="5282" spans="1:2" ht="18" customHeight="1">
      <c r="A5282" s="67"/>
      <c r="B5282" s="71"/>
    </row>
    <row r="5283" spans="1:2" ht="18" customHeight="1">
      <c r="A5283" s="67"/>
      <c r="B5283" s="71"/>
    </row>
    <row r="5284" spans="1:2" ht="18" customHeight="1">
      <c r="A5284" s="67"/>
      <c r="B5284" s="71"/>
    </row>
    <row r="5285" spans="1:2" ht="18" customHeight="1">
      <c r="A5285" s="67"/>
      <c r="B5285" s="71"/>
    </row>
    <row r="5286" spans="1:2" ht="18" customHeight="1">
      <c r="A5286" s="67"/>
      <c r="B5286" s="71"/>
    </row>
    <row r="5287" spans="1:2" ht="18" customHeight="1">
      <c r="A5287" s="67"/>
      <c r="B5287" s="71"/>
    </row>
    <row r="5288" spans="1:2" ht="18" customHeight="1">
      <c r="A5288" s="67"/>
      <c r="B5288" s="71"/>
    </row>
    <row r="5289" spans="1:2" ht="18" customHeight="1">
      <c r="A5289" s="67"/>
      <c r="B5289" s="71"/>
    </row>
    <row r="5290" spans="1:2" ht="18" customHeight="1">
      <c r="A5290" s="67"/>
      <c r="B5290" s="71"/>
    </row>
    <row r="5291" spans="1:2" ht="18" customHeight="1">
      <c r="A5291" s="67"/>
      <c r="B5291" s="71"/>
    </row>
    <row r="5292" spans="1:2" ht="18" customHeight="1">
      <c r="A5292" s="67"/>
      <c r="B5292" s="71"/>
    </row>
    <row r="5293" spans="1:2" ht="18" customHeight="1">
      <c r="A5293" s="67"/>
      <c r="B5293" s="71"/>
    </row>
    <row r="5294" spans="1:2" ht="18" customHeight="1">
      <c r="A5294" s="67"/>
      <c r="B5294" s="71"/>
    </row>
    <row r="5295" spans="1:2" ht="18" customHeight="1">
      <c r="A5295" s="67"/>
      <c r="B5295" s="71"/>
    </row>
    <row r="5296" spans="1:2" ht="18" customHeight="1">
      <c r="A5296" s="67"/>
      <c r="B5296" s="71"/>
    </row>
    <row r="5297" spans="1:2" ht="18" customHeight="1">
      <c r="A5297" s="67"/>
      <c r="B5297" s="71"/>
    </row>
    <row r="5298" spans="1:2" ht="18" customHeight="1">
      <c r="A5298" s="67"/>
      <c r="B5298" s="71"/>
    </row>
    <row r="5299" spans="1:2" ht="18" customHeight="1">
      <c r="A5299" s="67"/>
      <c r="B5299" s="71"/>
    </row>
    <row r="5300" spans="1:2" ht="18" customHeight="1">
      <c r="A5300" s="67"/>
      <c r="B5300" s="71"/>
    </row>
    <row r="5301" spans="1:2" ht="18" customHeight="1">
      <c r="A5301" s="67"/>
      <c r="B5301" s="71"/>
    </row>
    <row r="5302" spans="1:2" ht="18" customHeight="1">
      <c r="A5302" s="67"/>
      <c r="B5302" s="71"/>
    </row>
    <row r="5303" spans="1:2" ht="18" customHeight="1">
      <c r="A5303" s="67"/>
      <c r="B5303" s="71"/>
    </row>
    <row r="5304" spans="1:2" ht="18" customHeight="1">
      <c r="A5304" s="67"/>
      <c r="B5304" s="71"/>
    </row>
    <row r="5305" spans="1:2" ht="18" customHeight="1">
      <c r="A5305" s="67"/>
      <c r="B5305" s="71"/>
    </row>
    <row r="5306" spans="1:2" ht="18" customHeight="1">
      <c r="A5306" s="67"/>
      <c r="B5306" s="71"/>
    </row>
    <row r="5307" spans="1:2" ht="18" customHeight="1">
      <c r="A5307" s="67"/>
      <c r="B5307" s="71"/>
    </row>
    <row r="5308" spans="1:2" ht="18" customHeight="1">
      <c r="A5308" s="67"/>
      <c r="B5308" s="71"/>
    </row>
    <row r="5309" spans="1:2" ht="18" customHeight="1">
      <c r="A5309" s="67"/>
      <c r="B5309" s="71"/>
    </row>
    <row r="5310" spans="1:2" ht="18" customHeight="1">
      <c r="A5310" s="67"/>
      <c r="B5310" s="71"/>
    </row>
    <row r="5311" spans="1:2" ht="18" customHeight="1">
      <c r="A5311" s="67"/>
      <c r="B5311" s="71"/>
    </row>
    <row r="5312" spans="1:2" ht="18" customHeight="1">
      <c r="A5312" s="67"/>
      <c r="B5312" s="71"/>
    </row>
    <row r="5313" spans="1:2" ht="18" customHeight="1">
      <c r="A5313" s="67"/>
      <c r="B5313" s="71"/>
    </row>
    <row r="5314" spans="1:2" ht="18" customHeight="1">
      <c r="A5314" s="67"/>
      <c r="B5314" s="71"/>
    </row>
    <row r="5315" spans="1:2" ht="18" customHeight="1">
      <c r="A5315" s="67"/>
      <c r="B5315" s="71"/>
    </row>
    <row r="5316" spans="1:2" ht="18" customHeight="1">
      <c r="A5316" s="67"/>
      <c r="B5316" s="71"/>
    </row>
    <row r="5317" spans="1:2" ht="18" customHeight="1">
      <c r="A5317" s="67"/>
      <c r="B5317" s="71"/>
    </row>
    <row r="5318" spans="1:2" ht="18" customHeight="1">
      <c r="A5318" s="67"/>
      <c r="B5318" s="71"/>
    </row>
    <row r="5319" spans="1:2" ht="18" customHeight="1">
      <c r="A5319" s="67"/>
      <c r="B5319" s="71"/>
    </row>
    <row r="5320" spans="1:2" ht="18" customHeight="1">
      <c r="A5320" s="67"/>
      <c r="B5320" s="71"/>
    </row>
    <row r="5321" spans="1:2" ht="18" customHeight="1">
      <c r="A5321" s="67"/>
      <c r="B5321" s="71"/>
    </row>
    <row r="5322" spans="1:2" ht="18" customHeight="1">
      <c r="A5322" s="67"/>
      <c r="B5322" s="71"/>
    </row>
    <row r="5323" spans="1:2" ht="18" customHeight="1">
      <c r="A5323" s="67"/>
      <c r="B5323" s="71"/>
    </row>
    <row r="5324" spans="1:2" ht="18" customHeight="1">
      <c r="A5324" s="67"/>
      <c r="B5324" s="71"/>
    </row>
    <row r="5325" spans="1:2" ht="18" customHeight="1">
      <c r="A5325" s="67"/>
      <c r="B5325" s="71"/>
    </row>
    <row r="5326" spans="1:2" ht="18" customHeight="1">
      <c r="A5326" s="67"/>
      <c r="B5326" s="71"/>
    </row>
    <row r="5327" spans="1:2" ht="18" customHeight="1">
      <c r="A5327" s="67"/>
      <c r="B5327" s="71"/>
    </row>
    <row r="5328" spans="1:2" ht="18" customHeight="1">
      <c r="A5328" s="67"/>
      <c r="B5328" s="71"/>
    </row>
    <row r="5329" spans="1:2" ht="18" customHeight="1">
      <c r="A5329" s="67"/>
      <c r="B5329" s="71"/>
    </row>
    <row r="5330" spans="1:2" ht="18" customHeight="1">
      <c r="A5330" s="67"/>
      <c r="B5330" s="71"/>
    </row>
    <row r="5331" spans="1:2" ht="18" customHeight="1">
      <c r="A5331" s="67"/>
      <c r="B5331" s="71"/>
    </row>
    <row r="5332" spans="1:2" ht="18" customHeight="1">
      <c r="A5332" s="67"/>
      <c r="B5332" s="71"/>
    </row>
    <row r="5333" spans="1:2" ht="18" customHeight="1">
      <c r="A5333" s="67"/>
      <c r="B5333" s="71"/>
    </row>
    <row r="5334" spans="1:2" ht="18" customHeight="1">
      <c r="A5334" s="67"/>
      <c r="B5334" s="71"/>
    </row>
    <row r="5335" spans="1:2" ht="18" customHeight="1">
      <c r="A5335" s="67"/>
      <c r="B5335" s="71"/>
    </row>
    <row r="5336" spans="1:2" ht="18" customHeight="1">
      <c r="A5336" s="67"/>
      <c r="B5336" s="71"/>
    </row>
    <row r="5337" spans="1:2" ht="18" customHeight="1">
      <c r="A5337" s="67"/>
      <c r="B5337" s="71"/>
    </row>
    <row r="5338" spans="1:2" ht="18" customHeight="1">
      <c r="A5338" s="67"/>
      <c r="B5338" s="71"/>
    </row>
    <row r="5339" spans="1:2" ht="18" customHeight="1">
      <c r="A5339" s="67"/>
      <c r="B5339" s="71"/>
    </row>
    <row r="5340" spans="1:2" ht="18" customHeight="1">
      <c r="A5340" s="67"/>
      <c r="B5340" s="71"/>
    </row>
    <row r="5341" spans="1:2" ht="18" customHeight="1">
      <c r="A5341" s="67"/>
      <c r="B5341" s="71"/>
    </row>
    <row r="5342" spans="1:2" ht="18" customHeight="1">
      <c r="A5342" s="67"/>
      <c r="B5342" s="71"/>
    </row>
    <row r="5343" spans="1:2" ht="18" customHeight="1">
      <c r="A5343" s="67"/>
      <c r="B5343" s="71"/>
    </row>
    <row r="5344" spans="1:2" ht="18" customHeight="1">
      <c r="A5344" s="67"/>
      <c r="B5344" s="71"/>
    </row>
    <row r="5345" spans="1:2" ht="18" customHeight="1">
      <c r="A5345" s="67"/>
      <c r="B5345" s="71"/>
    </row>
    <row r="5346" spans="1:2" ht="18" customHeight="1">
      <c r="A5346" s="67"/>
      <c r="B5346" s="71"/>
    </row>
    <row r="5347" spans="1:2" ht="18" customHeight="1">
      <c r="A5347" s="67"/>
      <c r="B5347" s="71"/>
    </row>
    <row r="5348" spans="1:2" ht="18" customHeight="1">
      <c r="A5348" s="67"/>
      <c r="B5348" s="71"/>
    </row>
    <row r="5349" spans="1:2" ht="18" customHeight="1">
      <c r="A5349" s="67"/>
      <c r="B5349" s="71"/>
    </row>
    <row r="5350" spans="1:2" ht="18" customHeight="1">
      <c r="A5350" s="67"/>
      <c r="B5350" s="71"/>
    </row>
    <row r="5351" spans="1:2" ht="18" customHeight="1">
      <c r="A5351" s="67"/>
      <c r="B5351" s="71"/>
    </row>
    <row r="5352" spans="1:2" ht="18" customHeight="1">
      <c r="A5352" s="67"/>
      <c r="B5352" s="71"/>
    </row>
    <row r="5353" spans="1:2" ht="18" customHeight="1">
      <c r="A5353" s="67"/>
      <c r="B5353" s="71"/>
    </row>
    <row r="5354" spans="1:2" ht="18" customHeight="1">
      <c r="A5354" s="67"/>
      <c r="B5354" s="71"/>
    </row>
    <row r="5355" spans="1:2" ht="18" customHeight="1">
      <c r="A5355" s="67"/>
      <c r="B5355" s="71"/>
    </row>
    <row r="5356" spans="1:2" ht="18" customHeight="1">
      <c r="A5356" s="67"/>
      <c r="B5356" s="71"/>
    </row>
    <row r="5357" spans="1:2" ht="18" customHeight="1">
      <c r="A5357" s="67"/>
      <c r="B5357" s="71"/>
    </row>
    <row r="5358" spans="1:2" ht="18" customHeight="1">
      <c r="A5358" s="67"/>
      <c r="B5358" s="71"/>
    </row>
    <row r="5359" spans="1:2" ht="18" customHeight="1">
      <c r="A5359" s="67"/>
      <c r="B5359" s="71"/>
    </row>
    <row r="5360" spans="1:2" ht="18" customHeight="1">
      <c r="A5360" s="67"/>
      <c r="B5360" s="71"/>
    </row>
    <row r="5361" spans="1:2" ht="18" customHeight="1">
      <c r="A5361" s="67"/>
      <c r="B5361" s="71"/>
    </row>
    <row r="5362" spans="1:2" ht="18" customHeight="1">
      <c r="A5362" s="67"/>
      <c r="B5362" s="71"/>
    </row>
    <row r="5363" spans="1:2" ht="18" customHeight="1">
      <c r="A5363" s="67"/>
      <c r="B5363" s="71"/>
    </row>
    <row r="5364" spans="1:2" ht="18" customHeight="1">
      <c r="A5364" s="67"/>
      <c r="B5364" s="71"/>
    </row>
    <row r="5365" spans="1:2" ht="18" customHeight="1">
      <c r="A5365" s="67"/>
      <c r="B5365" s="71"/>
    </row>
    <row r="5366" spans="1:2" ht="18" customHeight="1">
      <c r="A5366" s="67"/>
      <c r="B5366" s="71"/>
    </row>
    <row r="5367" spans="1:2" ht="18" customHeight="1">
      <c r="A5367" s="67"/>
      <c r="B5367" s="71"/>
    </row>
    <row r="5368" spans="1:2" ht="18" customHeight="1">
      <c r="A5368" s="67"/>
      <c r="B5368" s="71"/>
    </row>
    <row r="5369" spans="1:2" ht="18" customHeight="1">
      <c r="A5369" s="67"/>
      <c r="B5369" s="71"/>
    </row>
    <row r="5370" spans="1:2" ht="18" customHeight="1">
      <c r="A5370" s="67"/>
      <c r="B5370" s="71"/>
    </row>
    <row r="5371" spans="1:2" ht="18" customHeight="1">
      <c r="A5371" s="67"/>
      <c r="B5371" s="71"/>
    </row>
    <row r="5372" spans="1:2" ht="18" customHeight="1">
      <c r="A5372" s="67"/>
      <c r="B5372" s="71"/>
    </row>
    <row r="5373" spans="1:2" ht="18" customHeight="1">
      <c r="A5373" s="67"/>
      <c r="B5373" s="71"/>
    </row>
    <row r="5374" spans="1:2" ht="18" customHeight="1">
      <c r="A5374" s="67"/>
      <c r="B5374" s="71"/>
    </row>
    <row r="5375" spans="1:2" ht="18" customHeight="1">
      <c r="A5375" s="67"/>
      <c r="B5375" s="71"/>
    </row>
    <row r="5376" spans="1:2" ht="18" customHeight="1">
      <c r="A5376" s="67"/>
      <c r="B5376" s="71"/>
    </row>
    <row r="5377" spans="1:2" ht="18" customHeight="1">
      <c r="A5377" s="67"/>
      <c r="B5377" s="71"/>
    </row>
    <row r="5378" spans="1:2" ht="18" customHeight="1">
      <c r="A5378" s="67"/>
      <c r="B5378" s="71"/>
    </row>
    <row r="5379" spans="1:2" ht="18" customHeight="1">
      <c r="A5379" s="67"/>
      <c r="B5379" s="71"/>
    </row>
    <row r="5380" spans="1:2" ht="18" customHeight="1">
      <c r="A5380" s="67"/>
      <c r="B5380" s="71"/>
    </row>
    <row r="5381" spans="1:2" ht="18" customHeight="1">
      <c r="A5381" s="67"/>
      <c r="B5381" s="71"/>
    </row>
    <row r="5382" spans="1:2" ht="18" customHeight="1">
      <c r="A5382" s="67"/>
      <c r="B5382" s="71"/>
    </row>
    <row r="5383" spans="1:2" ht="18" customHeight="1">
      <c r="A5383" s="67"/>
      <c r="B5383" s="71"/>
    </row>
    <row r="5384" spans="1:2" ht="18" customHeight="1">
      <c r="A5384" s="67"/>
      <c r="B5384" s="71"/>
    </row>
    <row r="5385" spans="1:2" ht="18" customHeight="1">
      <c r="A5385" s="67"/>
      <c r="B5385" s="71"/>
    </row>
    <row r="5386" spans="1:2" ht="18" customHeight="1">
      <c r="A5386" s="67"/>
      <c r="B5386" s="71"/>
    </row>
    <row r="5387" spans="1:2" ht="18" customHeight="1">
      <c r="A5387" s="67"/>
      <c r="B5387" s="71"/>
    </row>
    <row r="5388" spans="1:2" ht="18" customHeight="1">
      <c r="A5388" s="67"/>
      <c r="B5388" s="71"/>
    </row>
    <row r="5389" spans="1:2" ht="18" customHeight="1">
      <c r="A5389" s="67"/>
      <c r="B5389" s="71"/>
    </row>
    <row r="5390" spans="1:2" ht="18" customHeight="1">
      <c r="A5390" s="67"/>
      <c r="B5390" s="71"/>
    </row>
    <row r="5391" spans="1:2" ht="18" customHeight="1">
      <c r="A5391" s="67"/>
      <c r="B5391" s="71"/>
    </row>
    <row r="5392" spans="1:2" ht="18" customHeight="1">
      <c r="A5392" s="67"/>
      <c r="B5392" s="71"/>
    </row>
    <row r="5393" spans="1:2" ht="18" customHeight="1">
      <c r="A5393" s="67"/>
      <c r="B5393" s="71"/>
    </row>
    <row r="5394" spans="1:2" ht="18" customHeight="1">
      <c r="A5394" s="67"/>
      <c r="B5394" s="71"/>
    </row>
    <row r="5395" spans="1:2" ht="18" customHeight="1">
      <c r="A5395" s="67"/>
      <c r="B5395" s="71"/>
    </row>
    <row r="5396" spans="1:2" ht="18" customHeight="1">
      <c r="A5396" s="67"/>
      <c r="B5396" s="71"/>
    </row>
    <row r="5397" spans="1:2" ht="18" customHeight="1">
      <c r="A5397" s="67"/>
      <c r="B5397" s="71"/>
    </row>
    <row r="5398" spans="1:2" ht="18" customHeight="1">
      <c r="A5398" s="67"/>
      <c r="B5398" s="71"/>
    </row>
    <row r="5399" spans="1:2" ht="18" customHeight="1">
      <c r="A5399" s="67"/>
      <c r="B5399" s="71"/>
    </row>
    <row r="5400" spans="1:2" ht="18" customHeight="1">
      <c r="A5400" s="67"/>
      <c r="B5400" s="71"/>
    </row>
    <row r="5401" spans="1:2" ht="18" customHeight="1">
      <c r="A5401" s="67"/>
      <c r="B5401" s="71"/>
    </row>
    <row r="5402" spans="1:2" ht="18" customHeight="1">
      <c r="A5402" s="67"/>
      <c r="B5402" s="71"/>
    </row>
    <row r="5403" spans="1:2" ht="18" customHeight="1">
      <c r="A5403" s="67"/>
      <c r="B5403" s="71"/>
    </row>
    <row r="5404" spans="1:2" ht="18" customHeight="1">
      <c r="A5404" s="67"/>
      <c r="B5404" s="71"/>
    </row>
    <row r="5405" spans="1:2" ht="18" customHeight="1">
      <c r="A5405" s="67"/>
      <c r="B5405" s="71"/>
    </row>
    <row r="5406" spans="1:2" ht="18" customHeight="1">
      <c r="A5406" s="67"/>
      <c r="B5406" s="71"/>
    </row>
    <row r="5407" spans="1:2" ht="18" customHeight="1">
      <c r="A5407" s="67"/>
      <c r="B5407" s="71"/>
    </row>
    <row r="5408" spans="1:2" ht="18" customHeight="1">
      <c r="A5408" s="67"/>
      <c r="B5408" s="71"/>
    </row>
    <row r="5409" spans="1:2" ht="18" customHeight="1">
      <c r="A5409" s="67"/>
      <c r="B5409" s="71"/>
    </row>
    <row r="5410" spans="1:2" ht="18" customHeight="1">
      <c r="A5410" s="67"/>
      <c r="B5410" s="71"/>
    </row>
    <row r="5411" spans="1:2" ht="18" customHeight="1">
      <c r="A5411" s="67"/>
      <c r="B5411" s="71"/>
    </row>
    <row r="5412" spans="1:2" ht="18" customHeight="1">
      <c r="A5412" s="67"/>
      <c r="B5412" s="71"/>
    </row>
    <row r="5413" spans="1:2" ht="18" customHeight="1">
      <c r="A5413" s="67"/>
      <c r="B5413" s="71"/>
    </row>
    <row r="5414" spans="1:2" ht="18" customHeight="1">
      <c r="A5414" s="67"/>
      <c r="B5414" s="71"/>
    </row>
    <row r="5415" spans="1:2" ht="18" customHeight="1">
      <c r="A5415" s="67"/>
      <c r="B5415" s="71"/>
    </row>
    <row r="5416" spans="1:2" ht="18" customHeight="1">
      <c r="A5416" s="67"/>
      <c r="B5416" s="71"/>
    </row>
    <row r="5417" spans="1:2" ht="18" customHeight="1">
      <c r="A5417" s="67"/>
      <c r="B5417" s="71"/>
    </row>
    <row r="5418" spans="1:2" ht="18" customHeight="1">
      <c r="A5418" s="67"/>
      <c r="B5418" s="71"/>
    </row>
    <row r="5419" spans="1:2" ht="18" customHeight="1">
      <c r="A5419" s="67"/>
      <c r="B5419" s="71"/>
    </row>
    <row r="5420" spans="1:2" ht="18" customHeight="1">
      <c r="A5420" s="67"/>
      <c r="B5420" s="71"/>
    </row>
    <row r="5421" spans="1:2" ht="18" customHeight="1">
      <c r="A5421" s="67"/>
      <c r="B5421" s="71"/>
    </row>
    <row r="5422" spans="1:2" ht="18" customHeight="1">
      <c r="A5422" s="67"/>
      <c r="B5422" s="71"/>
    </row>
    <row r="5423" spans="1:2" ht="18" customHeight="1">
      <c r="A5423" s="67"/>
      <c r="B5423" s="71"/>
    </row>
    <row r="5424" spans="1:2" ht="18" customHeight="1">
      <c r="A5424" s="67"/>
      <c r="B5424" s="71"/>
    </row>
    <row r="5425" spans="1:2" ht="18" customHeight="1">
      <c r="A5425" s="67"/>
      <c r="B5425" s="71"/>
    </row>
    <row r="5426" spans="1:2" ht="18" customHeight="1">
      <c r="A5426" s="67"/>
      <c r="B5426" s="71"/>
    </row>
    <row r="5427" spans="1:2" ht="18" customHeight="1">
      <c r="A5427" s="67"/>
      <c r="B5427" s="71"/>
    </row>
    <row r="5428" spans="1:2" ht="18" customHeight="1">
      <c r="A5428" s="67"/>
      <c r="B5428" s="71"/>
    </row>
    <row r="5429" spans="1:2" ht="18" customHeight="1">
      <c r="A5429" s="67"/>
      <c r="B5429" s="71"/>
    </row>
    <row r="5430" spans="1:2" ht="18" customHeight="1">
      <c r="A5430" s="67"/>
      <c r="B5430" s="71"/>
    </row>
    <row r="5431" spans="1:2" ht="18" customHeight="1">
      <c r="A5431" s="67"/>
      <c r="B5431" s="71"/>
    </row>
    <row r="5432" spans="1:2" ht="18" customHeight="1">
      <c r="A5432" s="67"/>
      <c r="B5432" s="71"/>
    </row>
    <row r="5433" spans="1:2" ht="18" customHeight="1">
      <c r="A5433" s="67"/>
      <c r="B5433" s="71"/>
    </row>
    <row r="5434" spans="1:2" ht="18" customHeight="1">
      <c r="A5434" s="67"/>
      <c r="B5434" s="71"/>
    </row>
    <row r="5435" spans="1:2" ht="18" customHeight="1">
      <c r="A5435" s="67"/>
      <c r="B5435" s="71"/>
    </row>
    <row r="5436" spans="1:2" ht="18" customHeight="1">
      <c r="A5436" s="67"/>
      <c r="B5436" s="71"/>
    </row>
    <row r="5437" spans="1:2" ht="18" customHeight="1">
      <c r="A5437" s="67"/>
      <c r="B5437" s="71"/>
    </row>
    <row r="5438" spans="1:2" ht="18" customHeight="1">
      <c r="A5438" s="67"/>
      <c r="B5438" s="71"/>
    </row>
    <row r="5439" spans="1:2" ht="18" customHeight="1">
      <c r="A5439" s="67"/>
      <c r="B5439" s="71"/>
    </row>
    <row r="5440" spans="1:2" ht="18" customHeight="1">
      <c r="A5440" s="67"/>
      <c r="B5440" s="71"/>
    </row>
    <row r="5441" spans="1:2" ht="18" customHeight="1">
      <c r="A5441" s="67"/>
      <c r="B5441" s="71"/>
    </row>
    <row r="5442" spans="1:2" ht="18" customHeight="1">
      <c r="A5442" s="67"/>
      <c r="B5442" s="71"/>
    </row>
    <row r="5443" spans="1:2" ht="18" customHeight="1">
      <c r="A5443" s="67"/>
      <c r="B5443" s="71"/>
    </row>
    <row r="5444" spans="1:2" ht="18" customHeight="1">
      <c r="A5444" s="67"/>
      <c r="B5444" s="71"/>
    </row>
    <row r="5445" spans="1:2" ht="18" customHeight="1">
      <c r="A5445" s="67"/>
      <c r="B5445" s="71"/>
    </row>
    <row r="5446" spans="1:2" ht="18" customHeight="1">
      <c r="A5446" s="67"/>
      <c r="B5446" s="71"/>
    </row>
    <row r="5447" spans="1:2" ht="18" customHeight="1">
      <c r="A5447" s="67"/>
      <c r="B5447" s="71"/>
    </row>
    <row r="5448" spans="1:2" ht="18" customHeight="1">
      <c r="A5448" s="67"/>
      <c r="B5448" s="71"/>
    </row>
    <row r="5449" spans="1:2" ht="18" customHeight="1">
      <c r="A5449" s="67"/>
      <c r="B5449" s="71"/>
    </row>
    <row r="5450" spans="1:2" ht="18" customHeight="1">
      <c r="A5450" s="67"/>
      <c r="B5450" s="71"/>
    </row>
    <row r="5451" spans="1:2" ht="18" customHeight="1">
      <c r="A5451" s="67"/>
      <c r="B5451" s="71"/>
    </row>
    <row r="5452" spans="1:2" ht="18" customHeight="1">
      <c r="A5452" s="67"/>
      <c r="B5452" s="71"/>
    </row>
    <row r="5453" spans="1:2" ht="18" customHeight="1">
      <c r="A5453" s="67"/>
      <c r="B5453" s="71"/>
    </row>
    <row r="5454" spans="1:2" ht="18" customHeight="1">
      <c r="A5454" s="67"/>
      <c r="B5454" s="71"/>
    </row>
    <row r="5455" spans="1:2" ht="18" customHeight="1">
      <c r="A5455" s="67"/>
      <c r="B5455" s="71"/>
    </row>
    <row r="5456" spans="1:2" ht="18" customHeight="1">
      <c r="A5456" s="67"/>
      <c r="B5456" s="71"/>
    </row>
    <row r="5457" spans="1:2" ht="18" customHeight="1">
      <c r="A5457" s="67"/>
      <c r="B5457" s="71"/>
    </row>
    <row r="5458" spans="1:2" ht="18" customHeight="1">
      <c r="A5458" s="67"/>
      <c r="B5458" s="71"/>
    </row>
    <row r="5459" spans="1:2" ht="18" customHeight="1">
      <c r="A5459" s="67"/>
      <c r="B5459" s="71"/>
    </row>
    <row r="5460" spans="1:2" ht="18" customHeight="1">
      <c r="A5460" s="67"/>
      <c r="B5460" s="71"/>
    </row>
    <row r="5461" spans="1:2" ht="18" customHeight="1">
      <c r="A5461" s="67"/>
      <c r="B5461" s="71"/>
    </row>
    <row r="5462" spans="1:2" ht="18" customHeight="1">
      <c r="A5462" s="67"/>
      <c r="B5462" s="71"/>
    </row>
    <row r="5463" spans="1:2" ht="18" customHeight="1">
      <c r="A5463" s="67"/>
      <c r="B5463" s="71"/>
    </row>
    <row r="5464" spans="1:2" ht="18" customHeight="1">
      <c r="A5464" s="67"/>
      <c r="B5464" s="71"/>
    </row>
    <row r="5465" spans="1:2" ht="18" customHeight="1">
      <c r="A5465" s="67"/>
      <c r="B5465" s="71"/>
    </row>
    <row r="5466" spans="1:2" ht="18" customHeight="1">
      <c r="A5466" s="67"/>
      <c r="B5466" s="71"/>
    </row>
    <row r="5467" spans="1:2" ht="18" customHeight="1">
      <c r="A5467" s="67"/>
      <c r="B5467" s="71"/>
    </row>
    <row r="5468" spans="1:2" ht="18" customHeight="1">
      <c r="A5468" s="67"/>
      <c r="B5468" s="71"/>
    </row>
    <row r="5469" spans="1:2" ht="18" customHeight="1">
      <c r="A5469" s="67"/>
      <c r="B5469" s="71"/>
    </row>
    <row r="5470" spans="1:2" ht="18" customHeight="1">
      <c r="A5470" s="67"/>
      <c r="B5470" s="71"/>
    </row>
    <row r="5471" spans="1:2" ht="18" customHeight="1">
      <c r="A5471" s="67"/>
      <c r="B5471" s="71"/>
    </row>
    <row r="5472" spans="1:2" ht="18" customHeight="1">
      <c r="A5472" s="67"/>
      <c r="B5472" s="71"/>
    </row>
    <row r="5473" spans="1:2" ht="18" customHeight="1">
      <c r="A5473" s="67"/>
      <c r="B5473" s="71"/>
    </row>
    <row r="5474" spans="1:2" ht="18" customHeight="1">
      <c r="A5474" s="67"/>
      <c r="B5474" s="71"/>
    </row>
    <row r="5475" spans="1:2" ht="18" customHeight="1">
      <c r="A5475" s="67"/>
      <c r="B5475" s="71"/>
    </row>
    <row r="5476" spans="1:2" ht="18" customHeight="1">
      <c r="A5476" s="67"/>
      <c r="B5476" s="71"/>
    </row>
    <row r="5477" spans="1:2" ht="18" customHeight="1">
      <c r="A5477" s="67"/>
      <c r="B5477" s="71"/>
    </row>
    <row r="5478" spans="1:2" ht="18" customHeight="1">
      <c r="A5478" s="67"/>
      <c r="B5478" s="71"/>
    </row>
    <row r="5479" spans="1:2" ht="18" customHeight="1">
      <c r="A5479" s="67"/>
      <c r="B5479" s="71"/>
    </row>
    <row r="5480" spans="1:2" ht="18" customHeight="1">
      <c r="A5480" s="67"/>
      <c r="B5480" s="71"/>
    </row>
    <row r="5481" spans="1:2" ht="18" customHeight="1">
      <c r="A5481" s="67"/>
      <c r="B5481" s="71"/>
    </row>
    <row r="5482" spans="1:2" ht="18" customHeight="1">
      <c r="A5482" s="67"/>
      <c r="B5482" s="71"/>
    </row>
    <row r="5483" spans="1:2" ht="18" customHeight="1">
      <c r="A5483" s="67"/>
      <c r="B5483" s="71"/>
    </row>
    <row r="5484" spans="1:2" ht="18" customHeight="1">
      <c r="A5484" s="67"/>
      <c r="B5484" s="71"/>
    </row>
    <row r="5485" spans="1:2" ht="18" customHeight="1">
      <c r="A5485" s="67"/>
      <c r="B5485" s="71"/>
    </row>
    <row r="5486" spans="1:2" ht="18" customHeight="1">
      <c r="A5486" s="67"/>
      <c r="B5486" s="71"/>
    </row>
    <row r="5487" spans="1:2" ht="18" customHeight="1">
      <c r="A5487" s="67"/>
      <c r="B5487" s="71"/>
    </row>
    <row r="5488" spans="1:2" ht="18" customHeight="1">
      <c r="A5488" s="67"/>
      <c r="B5488" s="71"/>
    </row>
    <row r="5489" spans="1:2" ht="18" customHeight="1">
      <c r="A5489" s="67"/>
      <c r="B5489" s="71"/>
    </row>
    <row r="5490" spans="1:2" ht="18" customHeight="1">
      <c r="A5490" s="67"/>
      <c r="B5490" s="71"/>
    </row>
    <row r="5491" spans="1:2" ht="18" customHeight="1">
      <c r="A5491" s="67"/>
      <c r="B5491" s="71"/>
    </row>
    <row r="5492" spans="1:2" ht="18" customHeight="1">
      <c r="A5492" s="67"/>
      <c r="B5492" s="71"/>
    </row>
    <row r="5493" spans="1:2" ht="18" customHeight="1">
      <c r="A5493" s="67"/>
      <c r="B5493" s="71"/>
    </row>
    <row r="5494" spans="1:2" ht="18" customHeight="1">
      <c r="A5494" s="67"/>
      <c r="B5494" s="71"/>
    </row>
    <row r="5495" spans="1:2" ht="18" customHeight="1">
      <c r="A5495" s="67"/>
      <c r="B5495" s="71"/>
    </row>
    <row r="5496" spans="1:2" ht="18" customHeight="1">
      <c r="A5496" s="67"/>
      <c r="B5496" s="71"/>
    </row>
    <row r="5497" spans="1:2" ht="18" customHeight="1">
      <c r="A5497" s="67"/>
      <c r="B5497" s="71"/>
    </row>
    <row r="5498" spans="1:2" ht="18" customHeight="1">
      <c r="A5498" s="67"/>
      <c r="B5498" s="71"/>
    </row>
    <row r="5499" spans="1:2" ht="18" customHeight="1">
      <c r="A5499" s="67"/>
      <c r="B5499" s="71"/>
    </row>
    <row r="5500" spans="1:2" ht="18" customHeight="1">
      <c r="A5500" s="67"/>
      <c r="B5500" s="71"/>
    </row>
    <row r="5501" spans="1:2" ht="18" customHeight="1">
      <c r="A5501" s="67"/>
      <c r="B5501" s="71"/>
    </row>
    <row r="5502" spans="1:2" ht="18" customHeight="1">
      <c r="A5502" s="67"/>
      <c r="B5502" s="71"/>
    </row>
    <row r="5503" spans="1:2" ht="18" customHeight="1">
      <c r="A5503" s="67"/>
      <c r="B5503" s="71"/>
    </row>
    <row r="5504" spans="1:2" ht="18" customHeight="1">
      <c r="A5504" s="67"/>
      <c r="B5504" s="71"/>
    </row>
    <row r="5505" spans="1:2" ht="18" customHeight="1">
      <c r="A5505" s="67"/>
      <c r="B5505" s="71"/>
    </row>
    <row r="5506" spans="1:2" ht="18" customHeight="1">
      <c r="A5506" s="67"/>
      <c r="B5506" s="71"/>
    </row>
    <row r="5507" spans="1:2" ht="18" customHeight="1">
      <c r="A5507" s="67"/>
      <c r="B5507" s="71"/>
    </row>
    <row r="5508" spans="1:2" ht="18" customHeight="1">
      <c r="A5508" s="67"/>
      <c r="B5508" s="71"/>
    </row>
    <row r="5509" spans="1:2" ht="18" customHeight="1">
      <c r="A5509" s="67"/>
      <c r="B5509" s="71"/>
    </row>
    <row r="5510" spans="1:2" ht="18" customHeight="1">
      <c r="A5510" s="67"/>
      <c r="B5510" s="71"/>
    </row>
    <row r="5511" spans="1:2" ht="18" customHeight="1">
      <c r="A5511" s="67"/>
      <c r="B5511" s="71"/>
    </row>
    <row r="5512" spans="1:2" ht="18" customHeight="1">
      <c r="A5512" s="67"/>
      <c r="B5512" s="71"/>
    </row>
    <row r="5513" spans="1:2" ht="18" customHeight="1">
      <c r="A5513" s="67"/>
      <c r="B5513" s="71"/>
    </row>
    <row r="5514" spans="1:2" ht="18" customHeight="1">
      <c r="A5514" s="67"/>
      <c r="B5514" s="71"/>
    </row>
    <row r="5515" spans="1:2" ht="18" customHeight="1">
      <c r="A5515" s="67"/>
      <c r="B5515" s="71"/>
    </row>
    <row r="5516" spans="1:2" ht="18" customHeight="1">
      <c r="A5516" s="67"/>
      <c r="B5516" s="71"/>
    </row>
    <row r="5517" spans="1:2" ht="18" customHeight="1">
      <c r="A5517" s="67"/>
      <c r="B5517" s="71"/>
    </row>
    <row r="5518" spans="1:2" ht="18" customHeight="1">
      <c r="A5518" s="67"/>
      <c r="B5518" s="71"/>
    </row>
    <row r="5519" spans="1:2" ht="18" customHeight="1">
      <c r="A5519" s="67"/>
      <c r="B5519" s="71"/>
    </row>
    <row r="5520" spans="1:2" ht="18" customHeight="1">
      <c r="A5520" s="67"/>
      <c r="B5520" s="71"/>
    </row>
    <row r="5521" spans="1:2" ht="18" customHeight="1">
      <c r="A5521" s="67"/>
      <c r="B5521" s="71"/>
    </row>
    <row r="5522" spans="1:2" ht="18" customHeight="1">
      <c r="A5522" s="67"/>
      <c r="B5522" s="71"/>
    </row>
    <row r="5523" spans="1:2" ht="18" customHeight="1">
      <c r="A5523" s="67"/>
      <c r="B5523" s="71"/>
    </row>
    <row r="5524" spans="1:2" ht="18" customHeight="1">
      <c r="A5524" s="67"/>
      <c r="B5524" s="71"/>
    </row>
    <row r="5525" spans="1:2" ht="18" customHeight="1">
      <c r="A5525" s="67"/>
      <c r="B5525" s="71"/>
    </row>
    <row r="5526" spans="1:2" ht="18" customHeight="1">
      <c r="A5526" s="67"/>
      <c r="B5526" s="71"/>
    </row>
    <row r="5527" spans="1:2" ht="18" customHeight="1">
      <c r="A5527" s="67"/>
      <c r="B5527" s="71"/>
    </row>
    <row r="5528" spans="1:2" ht="18" customHeight="1">
      <c r="A5528" s="67"/>
      <c r="B5528" s="71"/>
    </row>
    <row r="5529" spans="1:2" ht="18" customHeight="1">
      <c r="A5529" s="67"/>
      <c r="B5529" s="71"/>
    </row>
    <row r="5530" spans="1:2" ht="18" customHeight="1">
      <c r="A5530" s="67"/>
      <c r="B5530" s="71"/>
    </row>
    <row r="5531" spans="1:2" ht="18" customHeight="1">
      <c r="A5531" s="67"/>
      <c r="B5531" s="71"/>
    </row>
    <row r="5532" spans="1:2" ht="18" customHeight="1">
      <c r="A5532" s="67"/>
      <c r="B5532" s="71"/>
    </row>
    <row r="5533" spans="1:2" ht="18" customHeight="1">
      <c r="A5533" s="67"/>
      <c r="B5533" s="71"/>
    </row>
    <row r="5534" spans="1:2" ht="18" customHeight="1">
      <c r="A5534" s="67"/>
      <c r="B5534" s="71"/>
    </row>
    <row r="5535" spans="1:2" ht="18" customHeight="1">
      <c r="A5535" s="67"/>
      <c r="B5535" s="71"/>
    </row>
    <row r="5536" spans="1:2" ht="18" customHeight="1">
      <c r="A5536" s="67"/>
      <c r="B5536" s="71"/>
    </row>
    <row r="5537" spans="1:2" ht="18" customHeight="1">
      <c r="A5537" s="67"/>
      <c r="B5537" s="71"/>
    </row>
    <row r="5538" spans="1:2" ht="18" customHeight="1">
      <c r="A5538" s="67"/>
      <c r="B5538" s="71"/>
    </row>
    <row r="5539" spans="1:2" ht="18" customHeight="1">
      <c r="A5539" s="67"/>
      <c r="B5539" s="71"/>
    </row>
    <row r="5540" spans="1:2" ht="18" customHeight="1">
      <c r="A5540" s="67"/>
      <c r="B5540" s="71"/>
    </row>
    <row r="5541" spans="1:2" ht="18" customHeight="1">
      <c r="A5541" s="67"/>
      <c r="B5541" s="71"/>
    </row>
    <row r="5542" spans="1:2" ht="18" customHeight="1">
      <c r="A5542" s="67"/>
      <c r="B5542" s="71"/>
    </row>
    <row r="5543" spans="1:2" ht="18" customHeight="1">
      <c r="A5543" s="67"/>
      <c r="B5543" s="71"/>
    </row>
    <row r="5544" spans="1:2" ht="18" customHeight="1">
      <c r="A5544" s="67"/>
      <c r="B5544" s="71"/>
    </row>
    <row r="5545" spans="1:2" ht="18" customHeight="1">
      <c r="A5545" s="67"/>
      <c r="B5545" s="71"/>
    </row>
    <row r="5546" spans="1:2" ht="18" customHeight="1">
      <c r="A5546" s="67"/>
      <c r="B5546" s="71"/>
    </row>
    <row r="5547" spans="1:2" ht="18" customHeight="1">
      <c r="A5547" s="67"/>
      <c r="B5547" s="71"/>
    </row>
    <row r="5548" spans="1:2" ht="18" customHeight="1">
      <c r="A5548" s="67"/>
      <c r="B5548" s="71"/>
    </row>
    <row r="5549" spans="1:2" ht="18" customHeight="1">
      <c r="A5549" s="67"/>
      <c r="B5549" s="71"/>
    </row>
    <row r="5550" spans="1:2" ht="18" customHeight="1">
      <c r="A5550" s="67"/>
      <c r="B5550" s="71"/>
    </row>
    <row r="5551" spans="1:2" ht="18" customHeight="1">
      <c r="A5551" s="67"/>
      <c r="B5551" s="71"/>
    </row>
    <row r="5552" spans="1:2" ht="18" customHeight="1">
      <c r="A5552" s="67"/>
      <c r="B5552" s="71"/>
    </row>
    <row r="5553" spans="1:2" ht="18" customHeight="1">
      <c r="A5553" s="67"/>
      <c r="B5553" s="71"/>
    </row>
    <row r="5554" spans="1:2" ht="18" customHeight="1">
      <c r="A5554" s="67"/>
      <c r="B5554" s="71"/>
    </row>
    <row r="5555" spans="1:2" ht="18" customHeight="1">
      <c r="A5555" s="67"/>
      <c r="B5555" s="71"/>
    </row>
    <row r="5556" spans="1:2" ht="18" customHeight="1">
      <c r="A5556" s="67"/>
      <c r="B5556" s="71"/>
    </row>
    <row r="5557" spans="1:2" ht="18" customHeight="1">
      <c r="A5557" s="67"/>
      <c r="B5557" s="71"/>
    </row>
    <row r="5558" spans="1:2" ht="18" customHeight="1">
      <c r="A5558" s="67"/>
      <c r="B5558" s="71"/>
    </row>
    <row r="5559" spans="1:2" ht="18" customHeight="1">
      <c r="A5559" s="67"/>
      <c r="B5559" s="71"/>
    </row>
    <row r="5560" spans="1:2" ht="18" customHeight="1">
      <c r="A5560" s="67"/>
      <c r="B5560" s="71"/>
    </row>
    <row r="5561" spans="1:2" ht="18" customHeight="1">
      <c r="A5561" s="67"/>
      <c r="B5561" s="71"/>
    </row>
    <row r="5562" spans="1:2" ht="18" customHeight="1">
      <c r="A5562" s="67"/>
      <c r="B5562" s="71"/>
    </row>
    <row r="5563" spans="1:2" ht="18" customHeight="1">
      <c r="A5563" s="67"/>
      <c r="B5563" s="71"/>
    </row>
    <row r="5564" spans="1:2" ht="18" customHeight="1">
      <c r="A5564" s="67"/>
      <c r="B5564" s="71"/>
    </row>
    <row r="5565" spans="1:2" ht="18" customHeight="1">
      <c r="A5565" s="67"/>
      <c r="B5565" s="71"/>
    </row>
    <row r="5566" spans="1:2" ht="18" customHeight="1">
      <c r="A5566" s="67"/>
      <c r="B5566" s="71"/>
    </row>
    <row r="5567" spans="1:2" ht="18" customHeight="1">
      <c r="A5567" s="67"/>
      <c r="B5567" s="71"/>
    </row>
    <row r="5568" spans="1:2" ht="18" customHeight="1">
      <c r="A5568" s="67"/>
      <c r="B5568" s="71"/>
    </row>
    <row r="5569" spans="1:2" ht="18" customHeight="1">
      <c r="A5569" s="67"/>
      <c r="B5569" s="71"/>
    </row>
    <row r="5570" spans="1:2" ht="18" customHeight="1">
      <c r="A5570" s="67"/>
      <c r="B5570" s="71"/>
    </row>
    <row r="5571" spans="1:2" ht="18" customHeight="1">
      <c r="A5571" s="67"/>
      <c r="B5571" s="71"/>
    </row>
    <row r="5572" spans="1:2" ht="18" customHeight="1">
      <c r="A5572" s="67"/>
      <c r="B5572" s="71"/>
    </row>
    <row r="5573" spans="1:2" ht="18" customHeight="1">
      <c r="A5573" s="67"/>
      <c r="B5573" s="71"/>
    </row>
    <row r="5574" spans="1:2" ht="18" customHeight="1">
      <c r="A5574" s="67"/>
      <c r="B5574" s="71"/>
    </row>
    <row r="5575" spans="1:2" ht="18" customHeight="1">
      <c r="A5575" s="67"/>
      <c r="B5575" s="71"/>
    </row>
    <row r="5576" spans="1:2" ht="18" customHeight="1">
      <c r="A5576" s="67"/>
      <c r="B5576" s="71"/>
    </row>
    <row r="5577" spans="1:2" ht="18" customHeight="1">
      <c r="A5577" s="67"/>
      <c r="B5577" s="71"/>
    </row>
    <row r="5578" spans="1:2" ht="18" customHeight="1">
      <c r="A5578" s="67"/>
      <c r="B5578" s="71"/>
    </row>
    <row r="5579" spans="1:2" ht="18" customHeight="1">
      <c r="A5579" s="67"/>
      <c r="B5579" s="71"/>
    </row>
    <row r="5580" spans="1:2" ht="18" customHeight="1">
      <c r="A5580" s="67"/>
      <c r="B5580" s="71"/>
    </row>
    <row r="5581" spans="1:2" ht="18" customHeight="1">
      <c r="A5581" s="67"/>
      <c r="B5581" s="71"/>
    </row>
    <row r="5582" spans="1:2" ht="18" customHeight="1">
      <c r="A5582" s="67"/>
      <c r="B5582" s="71"/>
    </row>
    <row r="5583" spans="1:2" ht="18" customHeight="1">
      <c r="A5583" s="67"/>
      <c r="B5583" s="71"/>
    </row>
    <row r="5584" spans="1:2" ht="18" customHeight="1">
      <c r="A5584" s="67"/>
      <c r="B5584" s="71"/>
    </row>
    <row r="5585" spans="1:2" ht="18" customHeight="1">
      <c r="A5585" s="67"/>
      <c r="B5585" s="71"/>
    </row>
    <row r="5586" spans="1:2" ht="18" customHeight="1">
      <c r="A5586" s="67"/>
      <c r="B5586" s="71"/>
    </row>
    <row r="5587" spans="1:2" ht="18" customHeight="1">
      <c r="A5587" s="67"/>
      <c r="B5587" s="71"/>
    </row>
    <row r="5588" spans="1:2" ht="18" customHeight="1">
      <c r="A5588" s="67"/>
      <c r="B5588" s="71"/>
    </row>
    <row r="5589" spans="1:2" ht="18" customHeight="1">
      <c r="A5589" s="67"/>
      <c r="B5589" s="71"/>
    </row>
    <row r="5590" spans="1:2" ht="18" customHeight="1">
      <c r="A5590" s="67"/>
      <c r="B5590" s="71"/>
    </row>
    <row r="5591" spans="1:2" ht="18" customHeight="1">
      <c r="A5591" s="67"/>
      <c r="B5591" s="71"/>
    </row>
    <row r="5592" spans="1:2" ht="18" customHeight="1">
      <c r="A5592" s="67"/>
      <c r="B5592" s="71"/>
    </row>
    <row r="5593" spans="1:2" ht="18" customHeight="1">
      <c r="A5593" s="67"/>
      <c r="B5593" s="71"/>
    </row>
    <row r="5594" spans="1:2" ht="18" customHeight="1">
      <c r="A5594" s="67"/>
      <c r="B5594" s="71"/>
    </row>
    <row r="5595" spans="1:2" ht="18" customHeight="1">
      <c r="A5595" s="67"/>
      <c r="B5595" s="71"/>
    </row>
    <row r="5596" spans="1:2" ht="18" customHeight="1">
      <c r="A5596" s="67"/>
      <c r="B5596" s="71"/>
    </row>
    <row r="5597" spans="1:2" ht="18" customHeight="1">
      <c r="A5597" s="67"/>
      <c r="B5597" s="71"/>
    </row>
    <row r="5598" spans="1:2" ht="18" customHeight="1">
      <c r="A5598" s="67"/>
      <c r="B5598" s="71"/>
    </row>
    <row r="5599" spans="1:2" ht="18" customHeight="1">
      <c r="A5599" s="67"/>
      <c r="B5599" s="71"/>
    </row>
    <row r="5600" spans="1:2" ht="18" customHeight="1">
      <c r="A5600" s="67"/>
      <c r="B5600" s="71"/>
    </row>
    <row r="5601" spans="1:2" ht="18" customHeight="1">
      <c r="A5601" s="67"/>
      <c r="B5601" s="71"/>
    </row>
    <row r="5602" spans="1:2" ht="18" customHeight="1">
      <c r="A5602" s="67"/>
      <c r="B5602" s="71"/>
    </row>
    <row r="5603" spans="1:2" ht="18" customHeight="1">
      <c r="A5603" s="67"/>
      <c r="B5603" s="71"/>
    </row>
    <row r="5604" spans="1:2" ht="18" customHeight="1">
      <c r="A5604" s="67"/>
      <c r="B5604" s="71"/>
    </row>
    <row r="5605" spans="1:2" ht="18" customHeight="1">
      <c r="A5605" s="67"/>
      <c r="B5605" s="71"/>
    </row>
    <row r="5606" spans="1:2" ht="18" customHeight="1">
      <c r="A5606" s="67"/>
      <c r="B5606" s="71"/>
    </row>
    <row r="5607" spans="1:2" ht="18" customHeight="1">
      <c r="A5607" s="67"/>
      <c r="B5607" s="71"/>
    </row>
    <row r="5608" spans="1:2" ht="18" customHeight="1">
      <c r="A5608" s="67"/>
      <c r="B5608" s="71"/>
    </row>
    <row r="5609" spans="1:2" ht="18" customHeight="1">
      <c r="A5609" s="67"/>
      <c r="B5609" s="71"/>
    </row>
    <row r="5610" spans="1:2" ht="18" customHeight="1">
      <c r="A5610" s="67"/>
      <c r="B5610" s="71"/>
    </row>
    <row r="5611" spans="1:2" ht="18" customHeight="1">
      <c r="A5611" s="67"/>
      <c r="B5611" s="71"/>
    </row>
    <row r="5612" spans="1:2" ht="18" customHeight="1">
      <c r="A5612" s="67"/>
      <c r="B5612" s="71"/>
    </row>
    <row r="5613" spans="1:2" ht="18" customHeight="1">
      <c r="A5613" s="67"/>
      <c r="B5613" s="71"/>
    </row>
    <row r="5614" spans="1:2" ht="18" customHeight="1">
      <c r="A5614" s="67"/>
      <c r="B5614" s="71"/>
    </row>
    <row r="5615" spans="1:2" ht="18" customHeight="1">
      <c r="A5615" s="67"/>
      <c r="B5615" s="71"/>
    </row>
    <row r="5616" spans="1:2" ht="18" customHeight="1">
      <c r="A5616" s="67"/>
      <c r="B5616" s="71"/>
    </row>
    <row r="5617" spans="1:2" ht="18" customHeight="1">
      <c r="A5617" s="67"/>
      <c r="B5617" s="71"/>
    </row>
    <row r="5618" spans="1:2" ht="18" customHeight="1">
      <c r="A5618" s="67"/>
      <c r="B5618" s="71"/>
    </row>
    <row r="5619" spans="1:2" ht="18" customHeight="1">
      <c r="A5619" s="67"/>
      <c r="B5619" s="71"/>
    </row>
    <row r="5620" spans="1:2" ht="18" customHeight="1">
      <c r="A5620" s="67"/>
      <c r="B5620" s="71"/>
    </row>
    <row r="5621" spans="1:2" ht="18" customHeight="1">
      <c r="A5621" s="67"/>
      <c r="B5621" s="71"/>
    </row>
    <row r="5622" spans="1:2" ht="18" customHeight="1">
      <c r="A5622" s="67"/>
      <c r="B5622" s="71"/>
    </row>
    <row r="5623" spans="1:2" ht="18" customHeight="1">
      <c r="A5623" s="67"/>
      <c r="B5623" s="71"/>
    </row>
    <row r="5624" spans="1:2" ht="18" customHeight="1">
      <c r="A5624" s="67"/>
      <c r="B5624" s="71"/>
    </row>
    <row r="5625" spans="1:2" ht="18" customHeight="1">
      <c r="A5625" s="67"/>
      <c r="B5625" s="71"/>
    </row>
    <row r="5626" spans="1:2" ht="18" customHeight="1">
      <c r="A5626" s="67"/>
      <c r="B5626" s="71"/>
    </row>
    <row r="5627" spans="1:2" ht="18" customHeight="1">
      <c r="A5627" s="67"/>
      <c r="B5627" s="71"/>
    </row>
    <row r="5628" spans="1:2" ht="18" customHeight="1">
      <c r="A5628" s="67"/>
      <c r="B5628" s="71"/>
    </row>
    <row r="5629" spans="1:2" ht="18" customHeight="1">
      <c r="A5629" s="67"/>
      <c r="B5629" s="71"/>
    </row>
    <row r="5630" spans="1:2" ht="18" customHeight="1">
      <c r="A5630" s="67"/>
      <c r="B5630" s="71"/>
    </row>
    <row r="5631" spans="1:2" ht="18" customHeight="1">
      <c r="A5631" s="67"/>
      <c r="B5631" s="71"/>
    </row>
    <row r="5632" spans="1:2" ht="18" customHeight="1">
      <c r="A5632" s="67"/>
      <c r="B5632" s="71"/>
    </row>
    <row r="5633" spans="1:2" ht="18" customHeight="1">
      <c r="A5633" s="67"/>
      <c r="B5633" s="71"/>
    </row>
    <row r="5634" spans="1:2" ht="18" customHeight="1">
      <c r="A5634" s="67"/>
      <c r="B5634" s="71"/>
    </row>
    <row r="5635" spans="1:2" ht="18" customHeight="1">
      <c r="A5635" s="67"/>
      <c r="B5635" s="71"/>
    </row>
    <row r="5636" spans="1:2" ht="18" customHeight="1">
      <c r="A5636" s="67"/>
      <c r="B5636" s="71"/>
    </row>
    <row r="5637" spans="1:2" ht="18" customHeight="1">
      <c r="A5637" s="67"/>
      <c r="B5637" s="71"/>
    </row>
    <row r="5638" spans="1:2" ht="18" customHeight="1">
      <c r="A5638" s="67"/>
      <c r="B5638" s="71"/>
    </row>
    <row r="5639" spans="1:2" ht="18" customHeight="1">
      <c r="A5639" s="67"/>
      <c r="B5639" s="71"/>
    </row>
    <row r="5640" spans="1:2" ht="18" customHeight="1">
      <c r="A5640" s="67"/>
      <c r="B5640" s="71"/>
    </row>
    <row r="5641" spans="1:2" ht="18" customHeight="1">
      <c r="A5641" s="67"/>
      <c r="B5641" s="71"/>
    </row>
    <row r="5642" spans="1:2" ht="18" customHeight="1">
      <c r="A5642" s="67"/>
      <c r="B5642" s="71"/>
    </row>
    <row r="5643" spans="1:2" ht="18" customHeight="1">
      <c r="A5643" s="67"/>
      <c r="B5643" s="71"/>
    </row>
    <row r="5644" spans="1:2" ht="18" customHeight="1">
      <c r="A5644" s="67"/>
      <c r="B5644" s="71"/>
    </row>
    <row r="5645" spans="1:2" ht="18" customHeight="1">
      <c r="A5645" s="67"/>
      <c r="B5645" s="71"/>
    </row>
    <row r="5646" spans="1:2" ht="18" customHeight="1">
      <c r="A5646" s="67"/>
      <c r="B5646" s="71"/>
    </row>
    <row r="5647" spans="1:2" ht="18" customHeight="1">
      <c r="A5647" s="67"/>
      <c r="B5647" s="71"/>
    </row>
    <row r="5648" spans="1:2" ht="18" customHeight="1">
      <c r="A5648" s="67"/>
      <c r="B5648" s="71"/>
    </row>
    <row r="5649" spans="1:2" ht="18" customHeight="1">
      <c r="A5649" s="67"/>
      <c r="B5649" s="71"/>
    </row>
    <row r="5650" spans="1:2" ht="18" customHeight="1">
      <c r="A5650" s="67"/>
      <c r="B5650" s="71"/>
    </row>
    <row r="5651" spans="1:2" ht="18" customHeight="1">
      <c r="A5651" s="67"/>
      <c r="B5651" s="71"/>
    </row>
    <row r="5652" spans="1:2" ht="18" customHeight="1">
      <c r="A5652" s="67"/>
      <c r="B5652" s="71"/>
    </row>
    <row r="5653" spans="1:2" ht="18" customHeight="1">
      <c r="A5653" s="67"/>
      <c r="B5653" s="71"/>
    </row>
    <row r="5654" spans="1:2" ht="18" customHeight="1">
      <c r="A5654" s="67"/>
      <c r="B5654" s="71"/>
    </row>
    <row r="5655" spans="1:2" ht="18" customHeight="1">
      <c r="A5655" s="67"/>
      <c r="B5655" s="71"/>
    </row>
    <row r="5656" spans="1:2" ht="18" customHeight="1">
      <c r="A5656" s="67"/>
      <c r="B5656" s="71"/>
    </row>
    <row r="5657" spans="1:2" ht="18" customHeight="1">
      <c r="A5657" s="67"/>
      <c r="B5657" s="71"/>
    </row>
    <row r="5658" spans="1:2" ht="18" customHeight="1">
      <c r="A5658" s="67"/>
      <c r="B5658" s="71"/>
    </row>
    <row r="5659" spans="1:2" ht="18" customHeight="1">
      <c r="A5659" s="67"/>
      <c r="B5659" s="71"/>
    </row>
    <row r="5660" spans="1:2" ht="18" customHeight="1">
      <c r="A5660" s="67"/>
      <c r="B5660" s="71"/>
    </row>
    <row r="5661" spans="1:2" ht="18" customHeight="1">
      <c r="A5661" s="67"/>
      <c r="B5661" s="71"/>
    </row>
    <row r="5662" spans="1:2" ht="18" customHeight="1">
      <c r="A5662" s="67"/>
      <c r="B5662" s="71"/>
    </row>
    <row r="5663" spans="1:2" ht="18" customHeight="1">
      <c r="A5663" s="67"/>
      <c r="B5663" s="71"/>
    </row>
    <row r="5664" spans="1:2" ht="18" customHeight="1">
      <c r="A5664" s="67"/>
      <c r="B5664" s="71"/>
    </row>
    <row r="5665" spans="1:2" ht="18" customHeight="1">
      <c r="A5665" s="67"/>
      <c r="B5665" s="71"/>
    </row>
    <row r="5666" spans="1:2" ht="18" customHeight="1">
      <c r="A5666" s="67"/>
      <c r="B5666" s="71"/>
    </row>
    <row r="5667" spans="1:2" ht="18" customHeight="1">
      <c r="A5667" s="67"/>
      <c r="B5667" s="71"/>
    </row>
    <row r="5668" spans="1:2" ht="18" customHeight="1">
      <c r="A5668" s="67"/>
      <c r="B5668" s="71"/>
    </row>
    <row r="5669" spans="1:2" ht="18" customHeight="1">
      <c r="A5669" s="67"/>
      <c r="B5669" s="71"/>
    </row>
    <row r="5670" spans="1:2" ht="18" customHeight="1">
      <c r="A5670" s="67"/>
      <c r="B5670" s="71"/>
    </row>
    <row r="5671" spans="1:2" ht="18" customHeight="1">
      <c r="A5671" s="67"/>
      <c r="B5671" s="71"/>
    </row>
    <row r="5672" spans="1:2" ht="18" customHeight="1">
      <c r="A5672" s="67"/>
      <c r="B5672" s="71"/>
    </row>
    <row r="5673" spans="1:2" ht="18" customHeight="1">
      <c r="A5673" s="67"/>
      <c r="B5673" s="71"/>
    </row>
    <row r="5674" spans="1:2" ht="18" customHeight="1">
      <c r="A5674" s="67"/>
      <c r="B5674" s="71"/>
    </row>
    <row r="5675" spans="1:2" ht="18" customHeight="1">
      <c r="A5675" s="67"/>
      <c r="B5675" s="71"/>
    </row>
    <row r="5676" spans="1:2" ht="18" customHeight="1">
      <c r="A5676" s="67"/>
      <c r="B5676" s="71"/>
    </row>
    <row r="5677" spans="1:2" ht="18" customHeight="1">
      <c r="A5677" s="67"/>
      <c r="B5677" s="71"/>
    </row>
    <row r="5678" spans="1:2" ht="18" customHeight="1">
      <c r="A5678" s="67"/>
      <c r="B5678" s="71"/>
    </row>
    <row r="5679" spans="1:2" ht="18" customHeight="1">
      <c r="A5679" s="67"/>
      <c r="B5679" s="71"/>
    </row>
    <row r="5680" spans="1:2" ht="18" customHeight="1">
      <c r="A5680" s="67"/>
      <c r="B5680" s="71"/>
    </row>
    <row r="5681" spans="1:2" ht="18" customHeight="1">
      <c r="A5681" s="67"/>
      <c r="B5681" s="71"/>
    </row>
    <row r="5682" spans="1:2" ht="18" customHeight="1">
      <c r="A5682" s="67"/>
      <c r="B5682" s="71"/>
    </row>
    <row r="5683" spans="1:2" ht="18" customHeight="1">
      <c r="A5683" s="67"/>
      <c r="B5683" s="71"/>
    </row>
    <row r="5684" spans="1:2" ht="18" customHeight="1">
      <c r="A5684" s="67"/>
      <c r="B5684" s="71"/>
    </row>
    <row r="5685" spans="1:2" ht="18" customHeight="1">
      <c r="A5685" s="67"/>
      <c r="B5685" s="71"/>
    </row>
    <row r="5686" spans="1:2" ht="18" customHeight="1">
      <c r="A5686" s="67"/>
      <c r="B5686" s="71"/>
    </row>
    <row r="5687" spans="1:2" ht="18" customHeight="1">
      <c r="A5687" s="67"/>
      <c r="B5687" s="71"/>
    </row>
    <row r="5688" spans="1:2" ht="18" customHeight="1">
      <c r="A5688" s="67"/>
      <c r="B5688" s="71"/>
    </row>
    <row r="5689" spans="1:2" ht="18" customHeight="1">
      <c r="A5689" s="67"/>
      <c r="B5689" s="71"/>
    </row>
    <row r="5690" spans="1:2" ht="18" customHeight="1">
      <c r="A5690" s="67"/>
      <c r="B5690" s="71"/>
    </row>
    <row r="5691" spans="1:2" ht="18" customHeight="1">
      <c r="A5691" s="67"/>
      <c r="B5691" s="71"/>
    </row>
    <row r="5692" spans="1:2" ht="18" customHeight="1">
      <c r="A5692" s="67"/>
      <c r="B5692" s="71"/>
    </row>
    <row r="5693" spans="1:2" ht="18" customHeight="1">
      <c r="A5693" s="67"/>
      <c r="B5693" s="71"/>
    </row>
    <row r="5694" spans="1:2" ht="18" customHeight="1">
      <c r="A5694" s="67"/>
      <c r="B5694" s="71"/>
    </row>
    <row r="5695" spans="1:2" ht="18" customHeight="1">
      <c r="A5695" s="67"/>
      <c r="B5695" s="71"/>
    </row>
    <row r="5696" spans="1:2" ht="18" customHeight="1">
      <c r="A5696" s="67"/>
      <c r="B5696" s="71"/>
    </row>
    <row r="5697" spans="1:2" ht="18" customHeight="1">
      <c r="A5697" s="67"/>
      <c r="B5697" s="71"/>
    </row>
    <row r="5698" spans="1:2" ht="18" customHeight="1">
      <c r="A5698" s="67"/>
      <c r="B5698" s="71"/>
    </row>
    <row r="5699" spans="1:2" ht="18" customHeight="1">
      <c r="A5699" s="67"/>
      <c r="B5699" s="71"/>
    </row>
    <row r="5700" spans="1:2" ht="18" customHeight="1">
      <c r="A5700" s="67"/>
      <c r="B5700" s="71"/>
    </row>
    <row r="5701" spans="1:2" ht="18" customHeight="1">
      <c r="A5701" s="67"/>
      <c r="B5701" s="71"/>
    </row>
    <row r="5702" spans="1:2" ht="18" customHeight="1">
      <c r="A5702" s="67"/>
      <c r="B5702" s="71"/>
    </row>
    <row r="5703" spans="1:2" ht="18" customHeight="1">
      <c r="A5703" s="67"/>
      <c r="B5703" s="71"/>
    </row>
    <row r="5704" spans="1:2" ht="18" customHeight="1">
      <c r="A5704" s="67"/>
      <c r="B5704" s="71"/>
    </row>
    <row r="5705" spans="1:2" ht="18" customHeight="1">
      <c r="A5705" s="67"/>
      <c r="B5705" s="71"/>
    </row>
    <row r="5706" spans="1:2" ht="18" customHeight="1">
      <c r="A5706" s="67"/>
      <c r="B5706" s="71"/>
    </row>
    <row r="5707" spans="1:2" ht="18" customHeight="1">
      <c r="A5707" s="67"/>
      <c r="B5707" s="71"/>
    </row>
    <row r="5708" spans="1:2" ht="18" customHeight="1">
      <c r="A5708" s="67"/>
      <c r="B5708" s="71"/>
    </row>
    <row r="5709" spans="1:2" ht="18" customHeight="1">
      <c r="A5709" s="67"/>
      <c r="B5709" s="71"/>
    </row>
    <row r="5710" spans="1:2" ht="18" customHeight="1">
      <c r="A5710" s="67"/>
      <c r="B5710" s="71"/>
    </row>
    <row r="5711" spans="1:2" ht="18" customHeight="1">
      <c r="A5711" s="67"/>
      <c r="B5711" s="71"/>
    </row>
    <row r="5712" spans="1:2" ht="18" customHeight="1">
      <c r="A5712" s="67"/>
      <c r="B5712" s="71"/>
    </row>
    <row r="5713" spans="1:2" ht="18" customHeight="1">
      <c r="A5713" s="67"/>
      <c r="B5713" s="71"/>
    </row>
    <row r="5714" spans="1:2" ht="18" customHeight="1">
      <c r="A5714" s="67"/>
      <c r="B5714" s="71"/>
    </row>
    <row r="5715" spans="1:2" ht="18" customHeight="1">
      <c r="A5715" s="67"/>
      <c r="B5715" s="71"/>
    </row>
    <row r="5716" spans="1:2" ht="18" customHeight="1">
      <c r="A5716" s="67"/>
      <c r="B5716" s="71"/>
    </row>
    <row r="5717" spans="1:2" ht="18" customHeight="1">
      <c r="A5717" s="67"/>
      <c r="B5717" s="71"/>
    </row>
    <row r="5718" spans="1:2" ht="18" customHeight="1">
      <c r="A5718" s="67"/>
      <c r="B5718" s="71"/>
    </row>
    <row r="5719" spans="1:2" ht="18" customHeight="1">
      <c r="A5719" s="67"/>
      <c r="B5719" s="71"/>
    </row>
    <row r="5720" spans="1:2" ht="18" customHeight="1">
      <c r="A5720" s="67"/>
      <c r="B5720" s="71"/>
    </row>
    <row r="5721" spans="1:2" ht="18" customHeight="1">
      <c r="A5721" s="67"/>
      <c r="B5721" s="71"/>
    </row>
    <row r="5722" spans="1:2" ht="18" customHeight="1">
      <c r="A5722" s="67"/>
      <c r="B5722" s="71"/>
    </row>
    <row r="5723" spans="1:2" ht="18" customHeight="1">
      <c r="A5723" s="67"/>
      <c r="B5723" s="71"/>
    </row>
    <row r="5724" spans="1:2" ht="18" customHeight="1">
      <c r="A5724" s="67"/>
      <c r="B5724" s="71"/>
    </row>
    <row r="5725" spans="1:2" ht="18" customHeight="1">
      <c r="A5725" s="67"/>
      <c r="B5725" s="71"/>
    </row>
    <row r="5726" spans="1:2" ht="18" customHeight="1">
      <c r="A5726" s="67"/>
      <c r="B5726" s="71"/>
    </row>
    <row r="5727" spans="1:2" ht="18" customHeight="1">
      <c r="A5727" s="67"/>
      <c r="B5727" s="71"/>
    </row>
    <row r="5728" spans="1:2" ht="18" customHeight="1">
      <c r="A5728" s="67"/>
      <c r="B5728" s="71"/>
    </row>
    <row r="5729" spans="1:2" ht="18" customHeight="1">
      <c r="A5729" s="67"/>
      <c r="B5729" s="71"/>
    </row>
    <row r="5730" spans="1:2" ht="18" customHeight="1">
      <c r="A5730" s="67"/>
      <c r="B5730" s="71"/>
    </row>
    <row r="5731" spans="1:2" ht="18" customHeight="1">
      <c r="A5731" s="67"/>
      <c r="B5731" s="71"/>
    </row>
    <row r="5732" spans="1:2" ht="18" customHeight="1">
      <c r="A5732" s="67"/>
      <c r="B5732" s="71"/>
    </row>
    <row r="5733" spans="1:2" ht="18" customHeight="1">
      <c r="A5733" s="67"/>
      <c r="B5733" s="71"/>
    </row>
    <row r="5734" spans="1:2" ht="18" customHeight="1">
      <c r="A5734" s="67"/>
      <c r="B5734" s="71"/>
    </row>
    <row r="5735" spans="1:2" ht="18" customHeight="1">
      <c r="A5735" s="67"/>
      <c r="B5735" s="71"/>
    </row>
    <row r="5736" spans="1:2" ht="18" customHeight="1">
      <c r="A5736" s="67"/>
      <c r="B5736" s="71"/>
    </row>
    <row r="5737" spans="1:2" ht="18" customHeight="1">
      <c r="A5737" s="67"/>
      <c r="B5737" s="71"/>
    </row>
    <row r="5738" spans="1:2" ht="18" customHeight="1">
      <c r="A5738" s="67"/>
      <c r="B5738" s="71"/>
    </row>
    <row r="5739" spans="1:2" ht="18" customHeight="1">
      <c r="A5739" s="67"/>
      <c r="B5739" s="71"/>
    </row>
    <row r="5740" spans="1:2" ht="18" customHeight="1">
      <c r="A5740" s="67"/>
      <c r="B5740" s="71"/>
    </row>
    <row r="5741" spans="1:2" ht="18" customHeight="1">
      <c r="A5741" s="67"/>
      <c r="B5741" s="71"/>
    </row>
    <row r="5742" spans="1:2" ht="18" customHeight="1">
      <c r="A5742" s="67"/>
      <c r="B5742" s="71"/>
    </row>
    <row r="5743" spans="1:2" ht="18" customHeight="1">
      <c r="A5743" s="67"/>
      <c r="B5743" s="71"/>
    </row>
    <row r="5744" spans="1:2" ht="18" customHeight="1">
      <c r="A5744" s="67"/>
      <c r="B5744" s="71"/>
    </row>
    <row r="5745" spans="1:2" ht="18" customHeight="1">
      <c r="A5745" s="67"/>
      <c r="B5745" s="71"/>
    </row>
    <row r="5746" spans="1:2" ht="18" customHeight="1">
      <c r="A5746" s="67"/>
      <c r="B5746" s="71"/>
    </row>
    <row r="5747" spans="1:2" ht="18" customHeight="1">
      <c r="A5747" s="67"/>
      <c r="B5747" s="71"/>
    </row>
    <row r="5748" spans="1:2" ht="18" customHeight="1">
      <c r="A5748" s="67"/>
      <c r="B5748" s="71"/>
    </row>
    <row r="5749" spans="1:2" ht="18" customHeight="1">
      <c r="A5749" s="67"/>
      <c r="B5749" s="71"/>
    </row>
    <row r="5750" spans="1:2" ht="18" customHeight="1">
      <c r="A5750" s="67"/>
      <c r="B5750" s="71"/>
    </row>
    <row r="5751" spans="1:2" ht="18" customHeight="1">
      <c r="A5751" s="67"/>
      <c r="B5751" s="71"/>
    </row>
    <row r="5752" spans="1:2" ht="18" customHeight="1">
      <c r="A5752" s="67"/>
      <c r="B5752" s="71"/>
    </row>
    <row r="5753" spans="1:2" ht="18" customHeight="1">
      <c r="A5753" s="67"/>
      <c r="B5753" s="71"/>
    </row>
    <row r="5754" spans="1:2" ht="18" customHeight="1">
      <c r="A5754" s="67"/>
      <c r="B5754" s="71"/>
    </row>
    <row r="5755" spans="1:2" ht="18" customHeight="1">
      <c r="A5755" s="67"/>
      <c r="B5755" s="71"/>
    </row>
    <row r="5756" spans="1:2" ht="18" customHeight="1">
      <c r="A5756" s="67"/>
      <c r="B5756" s="71"/>
    </row>
    <row r="5757" spans="1:2" ht="18" customHeight="1">
      <c r="A5757" s="67"/>
      <c r="B5757" s="71"/>
    </row>
    <row r="5758" spans="1:2" ht="18" customHeight="1">
      <c r="A5758" s="67"/>
      <c r="B5758" s="71"/>
    </row>
    <row r="5759" spans="1:2" ht="18" customHeight="1">
      <c r="A5759" s="67"/>
      <c r="B5759" s="71"/>
    </row>
    <row r="5760" spans="1:2" ht="18" customHeight="1">
      <c r="A5760" s="67"/>
      <c r="B5760" s="71"/>
    </row>
    <row r="5761" spans="1:2" ht="18" customHeight="1">
      <c r="A5761" s="67"/>
      <c r="B5761" s="71"/>
    </row>
    <row r="5762" spans="1:2" ht="18" customHeight="1">
      <c r="A5762" s="67"/>
      <c r="B5762" s="71"/>
    </row>
    <row r="5763" spans="1:2" ht="18" customHeight="1">
      <c r="A5763" s="67"/>
      <c r="B5763" s="71"/>
    </row>
    <row r="5764" spans="1:2" ht="18" customHeight="1">
      <c r="A5764" s="67"/>
      <c r="B5764" s="71"/>
    </row>
    <row r="5765" spans="1:2" ht="18" customHeight="1">
      <c r="A5765" s="67"/>
      <c r="B5765" s="71"/>
    </row>
    <row r="5766" spans="1:2" ht="18" customHeight="1">
      <c r="A5766" s="67"/>
      <c r="B5766" s="71"/>
    </row>
    <row r="5767" spans="1:2" ht="18" customHeight="1">
      <c r="A5767" s="67"/>
      <c r="B5767" s="71"/>
    </row>
    <row r="5768" spans="1:2" ht="18" customHeight="1">
      <c r="A5768" s="67"/>
      <c r="B5768" s="71"/>
    </row>
    <row r="5769" spans="1:2" ht="18" customHeight="1">
      <c r="A5769" s="67"/>
      <c r="B5769" s="71"/>
    </row>
    <row r="5770" spans="1:2" ht="18" customHeight="1">
      <c r="A5770" s="67"/>
      <c r="B5770" s="71"/>
    </row>
    <row r="5771" spans="1:2" ht="18" customHeight="1">
      <c r="A5771" s="67"/>
      <c r="B5771" s="71"/>
    </row>
    <row r="5772" spans="1:2" ht="18" customHeight="1">
      <c r="A5772" s="67"/>
      <c r="B5772" s="71"/>
    </row>
    <row r="5773" spans="1:2" ht="18" customHeight="1">
      <c r="A5773" s="67"/>
      <c r="B5773" s="71"/>
    </row>
    <row r="5774" spans="1:2" ht="18" customHeight="1">
      <c r="A5774" s="67"/>
      <c r="B5774" s="71"/>
    </row>
    <row r="5775" spans="1:2" ht="18" customHeight="1">
      <c r="A5775" s="67"/>
      <c r="B5775" s="71"/>
    </row>
    <row r="5776" spans="1:2" ht="18" customHeight="1">
      <c r="A5776" s="67"/>
      <c r="B5776" s="71"/>
    </row>
    <row r="5777" spans="1:2" ht="18" customHeight="1">
      <c r="A5777" s="67"/>
      <c r="B5777" s="71"/>
    </row>
    <row r="5778" spans="1:2" ht="18" customHeight="1">
      <c r="A5778" s="67"/>
      <c r="B5778" s="71"/>
    </row>
    <row r="5779" spans="1:2" ht="18" customHeight="1">
      <c r="A5779" s="67"/>
      <c r="B5779" s="71"/>
    </row>
    <row r="5780" spans="1:2" ht="18" customHeight="1">
      <c r="A5780" s="67"/>
      <c r="B5780" s="71"/>
    </row>
    <row r="5781" spans="1:2" ht="18" customHeight="1">
      <c r="A5781" s="67"/>
      <c r="B5781" s="71"/>
    </row>
    <row r="5782" spans="1:2" ht="18" customHeight="1">
      <c r="A5782" s="67"/>
      <c r="B5782" s="71"/>
    </row>
    <row r="5783" spans="1:2" ht="18" customHeight="1">
      <c r="A5783" s="67"/>
      <c r="B5783" s="71"/>
    </row>
    <row r="5784" spans="1:2" ht="18" customHeight="1">
      <c r="A5784" s="67"/>
      <c r="B5784" s="71"/>
    </row>
    <row r="5785" spans="1:2" ht="18" customHeight="1">
      <c r="A5785" s="67"/>
      <c r="B5785" s="71"/>
    </row>
    <row r="5786" spans="1:2" ht="18" customHeight="1">
      <c r="A5786" s="67"/>
      <c r="B5786" s="71"/>
    </row>
    <row r="5787" spans="1:2" ht="18" customHeight="1">
      <c r="A5787" s="67"/>
      <c r="B5787" s="71"/>
    </row>
    <row r="5788" spans="1:2" ht="18" customHeight="1">
      <c r="A5788" s="67"/>
      <c r="B5788" s="71"/>
    </row>
    <row r="5789" spans="1:2" ht="18" customHeight="1">
      <c r="A5789" s="67"/>
      <c r="B5789" s="71"/>
    </row>
    <row r="5790" spans="1:2" ht="18" customHeight="1">
      <c r="A5790" s="67"/>
      <c r="B5790" s="71"/>
    </row>
    <row r="5791" spans="1:2" ht="18" customHeight="1">
      <c r="A5791" s="67"/>
      <c r="B5791" s="71"/>
    </row>
    <row r="5792" spans="1:2" ht="18" customHeight="1">
      <c r="A5792" s="67"/>
      <c r="B5792" s="71"/>
    </row>
    <row r="5793" spans="1:2" ht="18" customHeight="1">
      <c r="A5793" s="67"/>
      <c r="B5793" s="71"/>
    </row>
    <row r="5794" spans="1:2" ht="18" customHeight="1">
      <c r="A5794" s="67"/>
      <c r="B5794" s="71"/>
    </row>
    <row r="5795" spans="1:2" ht="18" customHeight="1">
      <c r="A5795" s="67"/>
      <c r="B5795" s="71"/>
    </row>
    <row r="5796" spans="1:2" ht="18" customHeight="1">
      <c r="A5796" s="67"/>
      <c r="B5796" s="71"/>
    </row>
    <row r="5797" spans="1:2" ht="18" customHeight="1">
      <c r="A5797" s="67"/>
      <c r="B5797" s="71"/>
    </row>
    <row r="5798" spans="1:2" ht="18" customHeight="1">
      <c r="A5798" s="67"/>
      <c r="B5798" s="71"/>
    </row>
    <row r="5799" spans="1:2" ht="18" customHeight="1">
      <c r="A5799" s="67"/>
      <c r="B5799" s="71"/>
    </row>
    <row r="5800" spans="1:2" ht="18" customHeight="1">
      <c r="A5800" s="67"/>
      <c r="B5800" s="71"/>
    </row>
    <row r="5801" spans="1:2" ht="18" customHeight="1">
      <c r="A5801" s="67"/>
      <c r="B5801" s="71"/>
    </row>
    <row r="5802" spans="1:2" ht="18" customHeight="1">
      <c r="A5802" s="67"/>
      <c r="B5802" s="71"/>
    </row>
    <row r="5803" spans="1:2" ht="18" customHeight="1">
      <c r="A5803" s="67"/>
      <c r="B5803" s="71"/>
    </row>
    <row r="5804" spans="1:2" ht="18" customHeight="1">
      <c r="A5804" s="67"/>
      <c r="B5804" s="71"/>
    </row>
    <row r="5805" spans="1:2" ht="18" customHeight="1">
      <c r="A5805" s="67"/>
      <c r="B5805" s="71"/>
    </row>
    <row r="5806" spans="1:2" ht="18" customHeight="1">
      <c r="A5806" s="67"/>
      <c r="B5806" s="71"/>
    </row>
    <row r="5807" spans="1:2" ht="18" customHeight="1">
      <c r="A5807" s="67"/>
      <c r="B5807" s="71"/>
    </row>
    <row r="5808" spans="1:2" ht="18" customHeight="1">
      <c r="A5808" s="67"/>
      <c r="B5808" s="71"/>
    </row>
    <row r="5809" spans="1:2" ht="18" customHeight="1">
      <c r="A5809" s="67"/>
      <c r="B5809" s="71"/>
    </row>
    <row r="5810" spans="1:2" ht="18" customHeight="1">
      <c r="A5810" s="67"/>
      <c r="B5810" s="71"/>
    </row>
    <row r="5811" spans="1:2" ht="18" customHeight="1">
      <c r="A5811" s="67"/>
      <c r="B5811" s="71"/>
    </row>
    <row r="5812" spans="1:2" ht="18" customHeight="1">
      <c r="A5812" s="67"/>
      <c r="B5812" s="71"/>
    </row>
    <row r="5813" spans="1:2" ht="18" customHeight="1">
      <c r="A5813" s="67"/>
      <c r="B5813" s="71"/>
    </row>
    <row r="5814" spans="1:2" ht="18" customHeight="1">
      <c r="A5814" s="67"/>
      <c r="B5814" s="71"/>
    </row>
    <row r="5815" spans="1:2" ht="18" customHeight="1">
      <c r="A5815" s="67"/>
      <c r="B5815" s="71"/>
    </row>
    <row r="5816" spans="1:2" ht="18" customHeight="1">
      <c r="A5816" s="67"/>
      <c r="B5816" s="71"/>
    </row>
    <row r="5817" spans="1:2" ht="18" customHeight="1">
      <c r="A5817" s="67"/>
      <c r="B5817" s="71"/>
    </row>
    <row r="5818" spans="1:2" ht="18" customHeight="1">
      <c r="A5818" s="67"/>
      <c r="B5818" s="71"/>
    </row>
    <row r="5819" spans="1:2" ht="18" customHeight="1">
      <c r="A5819" s="67"/>
      <c r="B5819" s="71"/>
    </row>
    <row r="5820" spans="1:2" ht="18" customHeight="1">
      <c r="A5820" s="67"/>
      <c r="B5820" s="71"/>
    </row>
    <row r="5821" spans="1:2" ht="18" customHeight="1">
      <c r="A5821" s="67"/>
      <c r="B5821" s="71"/>
    </row>
    <row r="5822" spans="1:2" ht="18" customHeight="1">
      <c r="A5822" s="67"/>
      <c r="B5822" s="71"/>
    </row>
    <row r="5823" spans="1:2" ht="18" customHeight="1">
      <c r="A5823" s="67"/>
      <c r="B5823" s="71"/>
    </row>
    <row r="5824" spans="1:2" ht="18" customHeight="1">
      <c r="A5824" s="67"/>
      <c r="B5824" s="71"/>
    </row>
    <row r="5825" spans="1:2" ht="18" customHeight="1">
      <c r="A5825" s="67"/>
      <c r="B5825" s="71"/>
    </row>
    <row r="5826" spans="1:2" ht="18" customHeight="1">
      <c r="A5826" s="67"/>
      <c r="B5826" s="71"/>
    </row>
    <row r="5827" spans="1:2" ht="18" customHeight="1">
      <c r="A5827" s="67"/>
      <c r="B5827" s="71"/>
    </row>
    <row r="5828" spans="1:2" ht="18" customHeight="1">
      <c r="A5828" s="67"/>
      <c r="B5828" s="71"/>
    </row>
    <row r="5829" spans="1:2" ht="18" customHeight="1">
      <c r="A5829" s="67"/>
      <c r="B5829" s="71"/>
    </row>
    <row r="5830" spans="1:2" ht="18" customHeight="1">
      <c r="A5830" s="67"/>
      <c r="B5830" s="71"/>
    </row>
    <row r="5831" spans="1:2" ht="18" customHeight="1">
      <c r="A5831" s="67"/>
      <c r="B5831" s="71"/>
    </row>
    <row r="5832" spans="1:2" ht="18" customHeight="1">
      <c r="A5832" s="67"/>
      <c r="B5832" s="71"/>
    </row>
    <row r="5833" spans="1:2" ht="18" customHeight="1">
      <c r="A5833" s="67"/>
      <c r="B5833" s="71"/>
    </row>
    <row r="5834" spans="1:2" ht="18" customHeight="1">
      <c r="A5834" s="67"/>
      <c r="B5834" s="71"/>
    </row>
    <row r="5835" spans="1:2" ht="18" customHeight="1">
      <c r="A5835" s="67"/>
      <c r="B5835" s="71"/>
    </row>
    <row r="5836" spans="1:2" ht="18" customHeight="1">
      <c r="A5836" s="67"/>
      <c r="B5836" s="71"/>
    </row>
    <row r="5837" spans="1:2" ht="18" customHeight="1">
      <c r="A5837" s="67"/>
      <c r="B5837" s="71"/>
    </row>
    <row r="5838" spans="1:2" ht="18" customHeight="1">
      <c r="A5838" s="67"/>
      <c r="B5838" s="71"/>
    </row>
    <row r="5839" spans="1:2" ht="18" customHeight="1">
      <c r="A5839" s="67"/>
      <c r="B5839" s="71"/>
    </row>
    <row r="5840" spans="1:2" ht="18" customHeight="1">
      <c r="A5840" s="67"/>
      <c r="B5840" s="71"/>
    </row>
    <row r="5841" spans="1:2" ht="18" customHeight="1">
      <c r="A5841" s="67"/>
      <c r="B5841" s="71"/>
    </row>
    <row r="5842" spans="1:2" ht="18" customHeight="1">
      <c r="A5842" s="67"/>
      <c r="B5842" s="71"/>
    </row>
    <row r="5843" spans="1:2" ht="18" customHeight="1">
      <c r="A5843" s="67"/>
      <c r="B5843" s="71"/>
    </row>
    <row r="5844" spans="1:2" ht="18" customHeight="1">
      <c r="A5844" s="67"/>
      <c r="B5844" s="71"/>
    </row>
    <row r="5845" spans="1:2" ht="18" customHeight="1">
      <c r="A5845" s="67"/>
      <c r="B5845" s="71"/>
    </row>
    <row r="5846" spans="1:2" ht="18" customHeight="1">
      <c r="A5846" s="67"/>
      <c r="B5846" s="71"/>
    </row>
    <row r="5847" spans="1:2" ht="18" customHeight="1">
      <c r="A5847" s="67"/>
      <c r="B5847" s="71"/>
    </row>
    <row r="5848" spans="1:2" ht="18" customHeight="1">
      <c r="A5848" s="67"/>
      <c r="B5848" s="71"/>
    </row>
    <row r="5849" spans="1:2" ht="18" customHeight="1">
      <c r="A5849" s="67"/>
      <c r="B5849" s="71"/>
    </row>
    <row r="5850" spans="1:2" ht="18" customHeight="1">
      <c r="A5850" s="67"/>
      <c r="B5850" s="71"/>
    </row>
    <row r="5851" spans="1:2" ht="18" customHeight="1">
      <c r="A5851" s="67"/>
      <c r="B5851" s="71"/>
    </row>
    <row r="5852" spans="1:2" ht="18" customHeight="1">
      <c r="A5852" s="67"/>
      <c r="B5852" s="71"/>
    </row>
    <row r="5853" spans="1:2" ht="18" customHeight="1">
      <c r="A5853" s="67"/>
      <c r="B5853" s="71"/>
    </row>
    <row r="5854" spans="1:2" ht="18" customHeight="1">
      <c r="A5854" s="67"/>
      <c r="B5854" s="71"/>
    </row>
    <row r="5855" spans="1:2" ht="18" customHeight="1">
      <c r="A5855" s="67"/>
      <c r="B5855" s="71"/>
    </row>
    <row r="5856" spans="1:2" ht="18" customHeight="1">
      <c r="A5856" s="67"/>
      <c r="B5856" s="71"/>
    </row>
    <row r="5857" spans="1:2" ht="18" customHeight="1">
      <c r="A5857" s="67"/>
      <c r="B5857" s="71"/>
    </row>
    <row r="5858" spans="1:2" ht="18" customHeight="1">
      <c r="A5858" s="67"/>
      <c r="B5858" s="71"/>
    </row>
    <row r="5859" spans="1:2" ht="18" customHeight="1">
      <c r="A5859" s="67"/>
      <c r="B5859" s="71"/>
    </row>
    <row r="5860" spans="1:2" ht="18" customHeight="1">
      <c r="A5860" s="67"/>
      <c r="B5860" s="71"/>
    </row>
    <row r="5861" spans="1:2" ht="18" customHeight="1">
      <c r="A5861" s="67"/>
      <c r="B5861" s="71"/>
    </row>
    <row r="5862" spans="1:2" ht="18" customHeight="1">
      <c r="A5862" s="67"/>
      <c r="B5862" s="71"/>
    </row>
    <row r="5863" spans="1:2" ht="18" customHeight="1">
      <c r="A5863" s="67"/>
      <c r="B5863" s="71"/>
    </row>
    <row r="5864" spans="1:2" ht="18" customHeight="1">
      <c r="A5864" s="67"/>
      <c r="B5864" s="71"/>
    </row>
    <row r="5865" spans="1:2" ht="18" customHeight="1">
      <c r="A5865" s="67"/>
      <c r="B5865" s="71"/>
    </row>
    <row r="5866" spans="1:2" ht="18" customHeight="1">
      <c r="A5866" s="67"/>
      <c r="B5866" s="71"/>
    </row>
    <row r="5867" spans="1:2" ht="18" customHeight="1">
      <c r="A5867" s="67"/>
      <c r="B5867" s="71"/>
    </row>
    <row r="5868" spans="1:2" ht="18" customHeight="1">
      <c r="A5868" s="67"/>
      <c r="B5868" s="71"/>
    </row>
    <row r="5869" spans="1:2" ht="18" customHeight="1">
      <c r="A5869" s="67"/>
      <c r="B5869" s="71"/>
    </row>
    <row r="5870" spans="1:2" ht="18" customHeight="1">
      <c r="A5870" s="67"/>
      <c r="B5870" s="71"/>
    </row>
    <row r="5871" spans="1:2" ht="18" customHeight="1">
      <c r="A5871" s="67"/>
      <c r="B5871" s="71"/>
    </row>
    <row r="5872" spans="1:2" ht="18" customHeight="1">
      <c r="A5872" s="67"/>
      <c r="B5872" s="71"/>
    </row>
    <row r="5873" spans="1:2" ht="18" customHeight="1">
      <c r="A5873" s="67"/>
      <c r="B5873" s="71"/>
    </row>
    <row r="5874" spans="1:2" ht="18" customHeight="1">
      <c r="A5874" s="67"/>
      <c r="B5874" s="71"/>
    </row>
    <row r="5875" spans="1:2" ht="18" customHeight="1">
      <c r="A5875" s="67"/>
      <c r="B5875" s="71"/>
    </row>
    <row r="5876" spans="1:2" ht="18" customHeight="1">
      <c r="A5876" s="67"/>
      <c r="B5876" s="71"/>
    </row>
    <row r="5877" spans="1:2" ht="18" customHeight="1">
      <c r="A5877" s="67"/>
      <c r="B5877" s="71"/>
    </row>
    <row r="5878" spans="1:2" ht="18" customHeight="1">
      <c r="A5878" s="67"/>
      <c r="B5878" s="71"/>
    </row>
    <row r="5879" spans="1:2" ht="18" customHeight="1">
      <c r="A5879" s="67"/>
      <c r="B5879" s="71"/>
    </row>
    <row r="5880" spans="1:2" ht="18" customHeight="1">
      <c r="A5880" s="67"/>
      <c r="B5880" s="71"/>
    </row>
    <row r="5881" spans="1:2" ht="18" customHeight="1">
      <c r="A5881" s="67"/>
      <c r="B5881" s="71"/>
    </row>
    <row r="5882" spans="1:2" ht="18" customHeight="1">
      <c r="A5882" s="67"/>
      <c r="B5882" s="71"/>
    </row>
    <row r="5883" spans="1:2" ht="18" customHeight="1">
      <c r="A5883" s="67"/>
      <c r="B5883" s="71"/>
    </row>
    <row r="5884" spans="1:2" ht="18" customHeight="1">
      <c r="A5884" s="67"/>
      <c r="B5884" s="71"/>
    </row>
    <row r="5885" spans="1:2" ht="18" customHeight="1">
      <c r="A5885" s="67"/>
      <c r="B5885" s="71"/>
    </row>
    <row r="5886" spans="1:2" ht="18" customHeight="1">
      <c r="A5886" s="67"/>
      <c r="B5886" s="71"/>
    </row>
    <row r="5887" spans="1:2" ht="18" customHeight="1">
      <c r="A5887" s="67"/>
      <c r="B5887" s="71"/>
    </row>
    <row r="5888" spans="1:2" ht="18" customHeight="1">
      <c r="A5888" s="67"/>
      <c r="B5888" s="71"/>
    </row>
    <row r="5889" spans="1:2" ht="18" customHeight="1">
      <c r="A5889" s="67"/>
      <c r="B5889" s="71"/>
    </row>
    <row r="5890" spans="1:2" ht="18" customHeight="1">
      <c r="A5890" s="67"/>
      <c r="B5890" s="71"/>
    </row>
    <row r="5891" spans="1:2" ht="18" customHeight="1">
      <c r="A5891" s="67"/>
      <c r="B5891" s="71"/>
    </row>
    <row r="5892" spans="1:2" ht="18" customHeight="1">
      <c r="A5892" s="67"/>
      <c r="B5892" s="71"/>
    </row>
    <row r="5893" spans="1:2" ht="18" customHeight="1">
      <c r="A5893" s="67"/>
      <c r="B5893" s="71"/>
    </row>
    <row r="5894" spans="1:2" ht="18" customHeight="1">
      <c r="A5894" s="67"/>
      <c r="B5894" s="71"/>
    </row>
    <row r="5895" spans="1:2" ht="18" customHeight="1">
      <c r="A5895" s="67"/>
      <c r="B5895" s="71"/>
    </row>
    <row r="5896" spans="1:2" ht="18" customHeight="1">
      <c r="A5896" s="67"/>
      <c r="B5896" s="71"/>
    </row>
    <row r="5897" spans="1:2" ht="18" customHeight="1">
      <c r="A5897" s="67"/>
      <c r="B5897" s="71"/>
    </row>
    <row r="5898" spans="1:2" ht="18" customHeight="1">
      <c r="A5898" s="67"/>
      <c r="B5898" s="71"/>
    </row>
    <row r="5899" spans="1:2" ht="18" customHeight="1">
      <c r="A5899" s="67"/>
      <c r="B5899" s="71"/>
    </row>
    <row r="5900" spans="1:2" ht="18" customHeight="1">
      <c r="A5900" s="67"/>
      <c r="B5900" s="71"/>
    </row>
    <row r="5901" spans="1:2" ht="18" customHeight="1">
      <c r="A5901" s="67"/>
      <c r="B5901" s="71"/>
    </row>
    <row r="5902" spans="1:2" ht="18" customHeight="1">
      <c r="A5902" s="67"/>
      <c r="B5902" s="71"/>
    </row>
    <row r="5903" spans="1:2" ht="18" customHeight="1">
      <c r="A5903" s="67"/>
      <c r="B5903" s="71"/>
    </row>
    <row r="5904" spans="1:2" ht="18" customHeight="1">
      <c r="A5904" s="67"/>
      <c r="B5904" s="71"/>
    </row>
    <row r="5905" spans="1:2" ht="18" customHeight="1">
      <c r="A5905" s="67"/>
      <c r="B5905" s="71"/>
    </row>
    <row r="5906" spans="1:2" ht="18" customHeight="1">
      <c r="A5906" s="67"/>
      <c r="B5906" s="71"/>
    </row>
    <row r="5907" spans="1:2" ht="18" customHeight="1">
      <c r="A5907" s="67"/>
      <c r="B5907" s="71"/>
    </row>
    <row r="5908" spans="1:2" ht="18" customHeight="1">
      <c r="A5908" s="67"/>
      <c r="B5908" s="71"/>
    </row>
    <row r="5909" spans="1:2" ht="18" customHeight="1">
      <c r="A5909" s="67"/>
      <c r="B5909" s="71"/>
    </row>
    <row r="5910" spans="1:2" ht="18" customHeight="1">
      <c r="A5910" s="67"/>
      <c r="B5910" s="71"/>
    </row>
    <row r="5911" spans="1:2" ht="18" customHeight="1">
      <c r="A5911" s="67"/>
      <c r="B5911" s="71"/>
    </row>
    <row r="5912" spans="1:2" ht="18" customHeight="1">
      <c r="A5912" s="67"/>
      <c r="B5912" s="71"/>
    </row>
    <row r="5913" spans="1:2" ht="18" customHeight="1">
      <c r="A5913" s="67"/>
      <c r="B5913" s="71"/>
    </row>
    <row r="5914" spans="1:2" ht="18" customHeight="1">
      <c r="A5914" s="67"/>
      <c r="B5914" s="71"/>
    </row>
    <row r="5915" spans="1:2" ht="18" customHeight="1">
      <c r="A5915" s="67"/>
      <c r="B5915" s="71"/>
    </row>
    <row r="5916" spans="1:2" ht="18" customHeight="1">
      <c r="A5916" s="67"/>
      <c r="B5916" s="71"/>
    </row>
    <row r="5917" spans="1:2" ht="18" customHeight="1">
      <c r="A5917" s="67"/>
      <c r="B5917" s="71"/>
    </row>
    <row r="5918" spans="1:2" ht="18" customHeight="1">
      <c r="A5918" s="67"/>
      <c r="B5918" s="71"/>
    </row>
    <row r="5919" spans="1:2" ht="18" customHeight="1">
      <c r="A5919" s="67"/>
      <c r="B5919" s="71"/>
    </row>
    <row r="5920" spans="1:2" ht="18" customHeight="1">
      <c r="A5920" s="67"/>
      <c r="B5920" s="71"/>
    </row>
    <row r="5921" spans="1:2" ht="18" customHeight="1">
      <c r="A5921" s="67"/>
      <c r="B5921" s="71"/>
    </row>
    <row r="5922" spans="1:2" ht="18" customHeight="1">
      <c r="A5922" s="67"/>
      <c r="B5922" s="71"/>
    </row>
    <row r="5923" spans="1:2" ht="18" customHeight="1">
      <c r="A5923" s="67"/>
      <c r="B5923" s="71"/>
    </row>
    <row r="5924" spans="1:2" ht="18" customHeight="1">
      <c r="A5924" s="67"/>
      <c r="B5924" s="71"/>
    </row>
    <row r="5925" spans="1:2" ht="18" customHeight="1">
      <c r="A5925" s="67"/>
      <c r="B5925" s="71"/>
    </row>
    <row r="5926" spans="1:2" ht="18" customHeight="1">
      <c r="A5926" s="67"/>
      <c r="B5926" s="71"/>
    </row>
    <row r="5927" spans="1:2" ht="18" customHeight="1">
      <c r="A5927" s="67"/>
      <c r="B5927" s="71"/>
    </row>
    <row r="5928" spans="1:2" ht="18" customHeight="1">
      <c r="A5928" s="67"/>
      <c r="B5928" s="71"/>
    </row>
    <row r="5929" spans="1:2" ht="18" customHeight="1">
      <c r="A5929" s="67"/>
      <c r="B5929" s="71"/>
    </row>
    <row r="5930" spans="1:2" ht="18" customHeight="1">
      <c r="A5930" s="67"/>
      <c r="B5930" s="71"/>
    </row>
    <row r="5931" spans="1:2" ht="18" customHeight="1">
      <c r="A5931" s="67"/>
      <c r="B5931" s="71"/>
    </row>
    <row r="5932" spans="1:2" ht="18" customHeight="1">
      <c r="A5932" s="67"/>
      <c r="B5932" s="71"/>
    </row>
    <row r="5933" spans="1:2" ht="18" customHeight="1">
      <c r="A5933" s="67"/>
      <c r="B5933" s="71"/>
    </row>
    <row r="5934" spans="1:2" ht="18" customHeight="1">
      <c r="A5934" s="67"/>
      <c r="B5934" s="71"/>
    </row>
    <row r="5935" spans="1:2" ht="18" customHeight="1">
      <c r="A5935" s="67"/>
      <c r="B5935" s="71"/>
    </row>
    <row r="5936" spans="1:2" ht="18" customHeight="1">
      <c r="A5936" s="67"/>
      <c r="B5936" s="71"/>
    </row>
    <row r="5937" spans="1:2" ht="18" customHeight="1">
      <c r="A5937" s="67"/>
      <c r="B5937" s="71"/>
    </row>
    <row r="5938" spans="1:2" ht="18" customHeight="1">
      <c r="A5938" s="67"/>
      <c r="B5938" s="71"/>
    </row>
    <row r="5939" spans="1:2" ht="18" customHeight="1">
      <c r="A5939" s="67"/>
      <c r="B5939" s="71"/>
    </row>
    <row r="5940" spans="1:2" ht="18" customHeight="1">
      <c r="A5940" s="67"/>
      <c r="B5940" s="71"/>
    </row>
    <row r="5941" spans="1:2" ht="18" customHeight="1">
      <c r="A5941" s="67"/>
      <c r="B5941" s="71"/>
    </row>
    <row r="5942" spans="1:2" ht="18" customHeight="1">
      <c r="A5942" s="67"/>
      <c r="B5942" s="71"/>
    </row>
    <row r="5943" spans="1:2" ht="18" customHeight="1">
      <c r="A5943" s="67"/>
      <c r="B5943" s="71"/>
    </row>
    <row r="5944" spans="1:2" ht="18" customHeight="1">
      <c r="A5944" s="67"/>
      <c r="B5944" s="71"/>
    </row>
    <row r="5945" spans="1:2" ht="18" customHeight="1">
      <c r="A5945" s="67"/>
      <c r="B5945" s="71"/>
    </row>
    <row r="5946" spans="1:2" ht="18" customHeight="1">
      <c r="A5946" s="67"/>
      <c r="B5946" s="71"/>
    </row>
    <row r="5947" spans="1:2" ht="18" customHeight="1">
      <c r="A5947" s="67"/>
      <c r="B5947" s="71"/>
    </row>
    <row r="5948" spans="1:2" ht="18" customHeight="1">
      <c r="A5948" s="67"/>
      <c r="B5948" s="71"/>
    </row>
    <row r="5949" spans="1:2" ht="18" customHeight="1">
      <c r="A5949" s="67"/>
      <c r="B5949" s="71"/>
    </row>
    <row r="5950" spans="1:2" ht="18" customHeight="1">
      <c r="A5950" s="67"/>
      <c r="B5950" s="71"/>
    </row>
    <row r="5951" spans="1:2" ht="18" customHeight="1">
      <c r="A5951" s="67"/>
      <c r="B5951" s="71"/>
    </row>
    <row r="5952" spans="1:2" ht="18" customHeight="1">
      <c r="A5952" s="67"/>
      <c r="B5952" s="71"/>
    </row>
    <row r="5953" spans="1:2" ht="18" customHeight="1">
      <c r="A5953" s="67"/>
      <c r="B5953" s="71"/>
    </row>
    <row r="5954" spans="1:2" ht="18" customHeight="1">
      <c r="A5954" s="67"/>
      <c r="B5954" s="71"/>
    </row>
    <row r="5955" spans="1:2" ht="18" customHeight="1">
      <c r="A5955" s="67"/>
      <c r="B5955" s="71"/>
    </row>
    <row r="5956" spans="1:2" ht="18" customHeight="1">
      <c r="A5956" s="67"/>
      <c r="B5956" s="71"/>
    </row>
    <row r="5957" spans="1:2" ht="18" customHeight="1">
      <c r="A5957" s="67"/>
      <c r="B5957" s="71"/>
    </row>
    <row r="5958" spans="1:2" ht="18" customHeight="1">
      <c r="A5958" s="67"/>
      <c r="B5958" s="71"/>
    </row>
    <row r="5959" spans="1:2" ht="18" customHeight="1">
      <c r="A5959" s="67"/>
      <c r="B5959" s="71"/>
    </row>
    <row r="5960" spans="1:2" ht="18" customHeight="1">
      <c r="A5960" s="67"/>
      <c r="B5960" s="71"/>
    </row>
    <row r="5961" spans="1:2" ht="18" customHeight="1">
      <c r="A5961" s="67"/>
      <c r="B5961" s="71"/>
    </row>
    <row r="5962" spans="1:2" ht="18" customHeight="1">
      <c r="A5962" s="67"/>
      <c r="B5962" s="71"/>
    </row>
    <row r="5963" spans="1:2" ht="18" customHeight="1">
      <c r="A5963" s="67"/>
      <c r="B5963" s="71"/>
    </row>
    <row r="5964" spans="1:2" ht="18" customHeight="1">
      <c r="A5964" s="67"/>
      <c r="B5964" s="71"/>
    </row>
    <row r="5965" spans="1:2" ht="18" customHeight="1">
      <c r="A5965" s="67"/>
      <c r="B5965" s="71"/>
    </row>
    <row r="5966" spans="1:2" ht="18" customHeight="1">
      <c r="A5966" s="67"/>
      <c r="B5966" s="71"/>
    </row>
    <row r="5967" spans="1:2" ht="18" customHeight="1">
      <c r="A5967" s="67"/>
      <c r="B5967" s="71"/>
    </row>
    <row r="5968" spans="1:2" ht="18" customHeight="1">
      <c r="A5968" s="67"/>
      <c r="B5968" s="71"/>
    </row>
    <row r="5969" spans="1:2" ht="18" customHeight="1">
      <c r="A5969" s="67"/>
      <c r="B5969" s="71"/>
    </row>
    <row r="5970" spans="1:2" ht="18" customHeight="1">
      <c r="A5970" s="67"/>
      <c r="B5970" s="71"/>
    </row>
    <row r="5971" spans="1:2" ht="18" customHeight="1">
      <c r="A5971" s="67"/>
      <c r="B5971" s="71"/>
    </row>
    <row r="5972" spans="1:2" ht="18" customHeight="1">
      <c r="A5972" s="67"/>
      <c r="B5972" s="71"/>
    </row>
    <row r="5973" spans="1:2" ht="18" customHeight="1">
      <c r="A5973" s="67"/>
      <c r="B5973" s="71"/>
    </row>
    <row r="5974" spans="1:2" ht="18" customHeight="1">
      <c r="A5974" s="67"/>
      <c r="B5974" s="71"/>
    </row>
    <row r="5975" spans="1:2" ht="18" customHeight="1">
      <c r="A5975" s="67"/>
      <c r="B5975" s="71"/>
    </row>
    <row r="5976" spans="1:2" ht="18" customHeight="1">
      <c r="A5976" s="67"/>
      <c r="B5976" s="71"/>
    </row>
    <row r="5977" spans="1:2" ht="18" customHeight="1">
      <c r="A5977" s="67"/>
      <c r="B5977" s="71"/>
    </row>
    <row r="5978" spans="1:2" ht="18" customHeight="1">
      <c r="A5978" s="67"/>
      <c r="B5978" s="71"/>
    </row>
    <row r="5979" spans="1:2" ht="18" customHeight="1">
      <c r="A5979" s="67"/>
      <c r="B5979" s="71"/>
    </row>
    <row r="5980" spans="1:2" ht="18" customHeight="1">
      <c r="A5980" s="67"/>
      <c r="B5980" s="71"/>
    </row>
    <row r="5981" spans="1:2" ht="18" customHeight="1">
      <c r="A5981" s="67"/>
      <c r="B5981" s="71"/>
    </row>
    <row r="5982" spans="1:2" ht="18" customHeight="1">
      <c r="A5982" s="67"/>
      <c r="B5982" s="71"/>
    </row>
    <row r="5983" spans="1:2" ht="18" customHeight="1">
      <c r="A5983" s="67"/>
      <c r="B5983" s="71"/>
    </row>
    <row r="5984" spans="1:2" ht="18" customHeight="1">
      <c r="A5984" s="67"/>
      <c r="B5984" s="71"/>
    </row>
    <row r="5985" spans="1:2" ht="18" customHeight="1">
      <c r="A5985" s="67"/>
      <c r="B5985" s="71"/>
    </row>
    <row r="5986" spans="1:2" ht="18" customHeight="1">
      <c r="A5986" s="67"/>
      <c r="B5986" s="71"/>
    </row>
    <row r="5987" spans="1:2" ht="18" customHeight="1">
      <c r="A5987" s="67"/>
      <c r="B5987" s="71"/>
    </row>
    <row r="5988" spans="1:2" ht="18" customHeight="1">
      <c r="A5988" s="67"/>
      <c r="B5988" s="71"/>
    </row>
    <row r="5989" spans="1:2" ht="18" customHeight="1">
      <c r="A5989" s="67"/>
      <c r="B5989" s="71"/>
    </row>
    <row r="5990" spans="1:2" ht="18" customHeight="1">
      <c r="A5990" s="67"/>
      <c r="B5990" s="71"/>
    </row>
    <row r="5991" spans="1:2" ht="18" customHeight="1">
      <c r="A5991" s="67"/>
      <c r="B5991" s="71"/>
    </row>
    <row r="5992" spans="1:2" ht="18" customHeight="1">
      <c r="A5992" s="67"/>
      <c r="B5992" s="71"/>
    </row>
    <row r="5993" spans="1:2" ht="18" customHeight="1">
      <c r="A5993" s="67"/>
      <c r="B5993" s="71"/>
    </row>
    <row r="5994" spans="1:2" ht="18" customHeight="1">
      <c r="A5994" s="67"/>
      <c r="B5994" s="71"/>
    </row>
    <row r="5995" spans="1:2" ht="18" customHeight="1">
      <c r="A5995" s="67"/>
      <c r="B5995" s="71"/>
    </row>
    <row r="5996" spans="1:2" ht="18" customHeight="1">
      <c r="A5996" s="67"/>
      <c r="B5996" s="71"/>
    </row>
    <row r="5997" spans="1:2" ht="18" customHeight="1">
      <c r="A5997" s="67"/>
      <c r="B5997" s="71"/>
    </row>
    <row r="5998" spans="1:2" ht="18" customHeight="1">
      <c r="A5998" s="67"/>
      <c r="B5998" s="71"/>
    </row>
    <row r="5999" spans="1:2" ht="18" customHeight="1">
      <c r="A5999" s="67"/>
      <c r="B5999" s="71"/>
    </row>
    <row r="6000" spans="1:2" ht="18" customHeight="1">
      <c r="A6000" s="67"/>
      <c r="B6000" s="71"/>
    </row>
    <row r="6001" spans="1:2" ht="18" customHeight="1">
      <c r="A6001" s="67"/>
      <c r="B6001" s="71"/>
    </row>
    <row r="6002" spans="1:2" ht="18" customHeight="1">
      <c r="A6002" s="67"/>
      <c r="B6002" s="71"/>
    </row>
    <row r="6003" spans="1:2" ht="18" customHeight="1">
      <c r="A6003" s="67"/>
      <c r="B6003" s="71"/>
    </row>
    <row r="6004" spans="1:2" ht="18" customHeight="1">
      <c r="A6004" s="67"/>
      <c r="B6004" s="71"/>
    </row>
    <row r="6005" spans="1:2" ht="18" customHeight="1">
      <c r="A6005" s="67"/>
      <c r="B6005" s="71"/>
    </row>
    <row r="6006" spans="1:2" ht="18" customHeight="1">
      <c r="A6006" s="67"/>
      <c r="B6006" s="71"/>
    </row>
    <row r="6007" spans="1:2" ht="18" customHeight="1">
      <c r="A6007" s="67"/>
      <c r="B6007" s="71"/>
    </row>
    <row r="6008" spans="1:2" ht="18" customHeight="1">
      <c r="A6008" s="67"/>
      <c r="B6008" s="71"/>
    </row>
    <row r="6009" spans="1:2" ht="18" customHeight="1">
      <c r="A6009" s="67"/>
      <c r="B6009" s="71"/>
    </row>
    <row r="6010" spans="1:2" ht="18" customHeight="1">
      <c r="A6010" s="67"/>
      <c r="B6010" s="71"/>
    </row>
    <row r="6011" spans="1:2" ht="18" customHeight="1">
      <c r="A6011" s="67"/>
      <c r="B6011" s="71"/>
    </row>
    <row r="6012" spans="1:2" ht="18" customHeight="1">
      <c r="A6012" s="67"/>
      <c r="B6012" s="71"/>
    </row>
    <row r="6013" spans="1:2" ht="18" customHeight="1">
      <c r="A6013" s="67"/>
      <c r="B6013" s="71"/>
    </row>
    <row r="6014" spans="1:2" ht="18" customHeight="1">
      <c r="A6014" s="67"/>
      <c r="B6014" s="71"/>
    </row>
    <row r="6015" spans="1:2" ht="18" customHeight="1">
      <c r="A6015" s="67"/>
      <c r="B6015" s="71"/>
    </row>
    <row r="6016" spans="1:2" ht="18" customHeight="1">
      <c r="A6016" s="67"/>
      <c r="B6016" s="71"/>
    </row>
    <row r="6017" spans="1:2" ht="18" customHeight="1">
      <c r="A6017" s="67"/>
      <c r="B6017" s="71"/>
    </row>
    <row r="6018" spans="1:2" ht="18" customHeight="1">
      <c r="A6018" s="67"/>
      <c r="B6018" s="71"/>
    </row>
    <row r="6019" spans="1:2" ht="18" customHeight="1">
      <c r="A6019" s="67"/>
      <c r="B6019" s="71"/>
    </row>
    <row r="6020" spans="1:2" ht="18" customHeight="1">
      <c r="A6020" s="67"/>
      <c r="B6020" s="71"/>
    </row>
    <row r="6021" spans="1:2" ht="18" customHeight="1">
      <c r="A6021" s="67"/>
      <c r="B6021" s="71"/>
    </row>
    <row r="6022" spans="1:2" ht="18" customHeight="1">
      <c r="A6022" s="67"/>
      <c r="B6022" s="71"/>
    </row>
    <row r="6023" spans="1:2" ht="18" customHeight="1">
      <c r="A6023" s="67"/>
      <c r="B6023" s="71"/>
    </row>
    <row r="6024" spans="1:2" ht="18" customHeight="1">
      <c r="A6024" s="67"/>
      <c r="B6024" s="71"/>
    </row>
    <row r="6025" spans="1:2" ht="18" customHeight="1">
      <c r="A6025" s="67"/>
      <c r="B6025" s="71"/>
    </row>
    <row r="6026" spans="1:2" ht="18" customHeight="1">
      <c r="A6026" s="67"/>
      <c r="B6026" s="71"/>
    </row>
    <row r="6027" spans="1:2" ht="18" customHeight="1">
      <c r="A6027" s="67"/>
      <c r="B6027" s="71"/>
    </row>
    <row r="6028" spans="1:2" ht="18" customHeight="1">
      <c r="A6028" s="67"/>
      <c r="B6028" s="71"/>
    </row>
    <row r="6029" spans="1:2" ht="18" customHeight="1">
      <c r="A6029" s="67"/>
      <c r="B6029" s="71"/>
    </row>
    <row r="6030" spans="1:2" ht="18" customHeight="1">
      <c r="A6030" s="67"/>
      <c r="B6030" s="71"/>
    </row>
    <row r="6031" spans="1:2" ht="18" customHeight="1">
      <c r="A6031" s="67"/>
      <c r="B6031" s="71"/>
    </row>
    <row r="6032" spans="1:2" ht="18" customHeight="1">
      <c r="A6032" s="67"/>
      <c r="B6032" s="71"/>
    </row>
    <row r="6033" spans="1:2" ht="18" customHeight="1">
      <c r="A6033" s="67"/>
      <c r="B6033" s="71"/>
    </row>
    <row r="6034" spans="1:2" ht="18" customHeight="1">
      <c r="A6034" s="67"/>
      <c r="B6034" s="71"/>
    </row>
    <row r="6035" spans="1:2" ht="18" customHeight="1">
      <c r="A6035" s="67"/>
      <c r="B6035" s="71"/>
    </row>
    <row r="6036" spans="1:2" ht="18" customHeight="1">
      <c r="A6036" s="67"/>
      <c r="B6036" s="71"/>
    </row>
    <row r="6037" spans="1:2" ht="18" customHeight="1">
      <c r="A6037" s="67"/>
      <c r="B6037" s="71"/>
    </row>
    <row r="6038" spans="1:2" ht="18" customHeight="1">
      <c r="A6038" s="67"/>
      <c r="B6038" s="71"/>
    </row>
    <row r="6039" spans="1:2" ht="18" customHeight="1">
      <c r="A6039" s="67"/>
      <c r="B6039" s="71"/>
    </row>
    <row r="6040" spans="1:2" ht="18" customHeight="1">
      <c r="A6040" s="67"/>
      <c r="B6040" s="71"/>
    </row>
    <row r="6041" spans="1:2" ht="18" customHeight="1">
      <c r="A6041" s="67"/>
      <c r="B6041" s="71"/>
    </row>
    <row r="6042" spans="1:2" ht="18" customHeight="1">
      <c r="A6042" s="67"/>
      <c r="B6042" s="71"/>
    </row>
    <row r="6043" spans="1:2" ht="18" customHeight="1">
      <c r="A6043" s="67"/>
      <c r="B6043" s="71"/>
    </row>
    <row r="6044" spans="1:2" ht="18" customHeight="1">
      <c r="A6044" s="67"/>
      <c r="B6044" s="71"/>
    </row>
    <row r="6045" spans="1:2" ht="18" customHeight="1">
      <c r="A6045" s="67"/>
      <c r="B6045" s="71"/>
    </row>
    <row r="6046" spans="1:2" ht="18" customHeight="1">
      <c r="A6046" s="67"/>
      <c r="B6046" s="71"/>
    </row>
    <row r="6047" spans="1:2" ht="18" customHeight="1">
      <c r="A6047" s="67"/>
      <c r="B6047" s="71"/>
    </row>
    <row r="6048" spans="1:2" ht="18" customHeight="1">
      <c r="A6048" s="67"/>
      <c r="B6048" s="71"/>
    </row>
    <row r="6049" spans="1:2" ht="18" customHeight="1">
      <c r="A6049" s="67"/>
      <c r="B6049" s="71"/>
    </row>
    <row r="6050" spans="1:2" ht="18" customHeight="1">
      <c r="A6050" s="67"/>
      <c r="B6050" s="71"/>
    </row>
    <row r="6051" spans="1:2" ht="18" customHeight="1">
      <c r="A6051" s="67"/>
      <c r="B6051" s="71"/>
    </row>
    <row r="6052" spans="1:2" ht="18" customHeight="1">
      <c r="A6052" s="67"/>
      <c r="B6052" s="71"/>
    </row>
    <row r="6053" spans="1:2" ht="18" customHeight="1">
      <c r="A6053" s="67"/>
      <c r="B6053" s="71"/>
    </row>
    <row r="6054" spans="1:2" ht="18" customHeight="1">
      <c r="A6054" s="67"/>
      <c r="B6054" s="71"/>
    </row>
    <row r="6055" spans="1:2" ht="18" customHeight="1">
      <c r="A6055" s="67"/>
      <c r="B6055" s="71"/>
    </row>
    <row r="6056" spans="1:2" ht="18" customHeight="1">
      <c r="A6056" s="67"/>
      <c r="B6056" s="71"/>
    </row>
    <row r="6057" spans="1:2" ht="18" customHeight="1">
      <c r="A6057" s="67"/>
      <c r="B6057" s="71"/>
    </row>
    <row r="6058" spans="1:2" ht="18" customHeight="1">
      <c r="A6058" s="67"/>
      <c r="B6058" s="71"/>
    </row>
    <row r="6059" spans="1:2" ht="18" customHeight="1">
      <c r="A6059" s="67"/>
      <c r="B6059" s="71"/>
    </row>
    <row r="6060" spans="1:2" ht="18" customHeight="1">
      <c r="A6060" s="67"/>
      <c r="B6060" s="71"/>
    </row>
    <row r="6061" spans="1:2" ht="18" customHeight="1">
      <c r="A6061" s="67"/>
      <c r="B6061" s="71"/>
    </row>
    <row r="6062" spans="1:2" ht="18" customHeight="1">
      <c r="A6062" s="67"/>
      <c r="B6062" s="71"/>
    </row>
    <row r="6063" spans="1:2" ht="18" customHeight="1">
      <c r="A6063" s="67"/>
      <c r="B6063" s="71"/>
    </row>
    <row r="6064" spans="1:2" ht="18" customHeight="1">
      <c r="A6064" s="67"/>
      <c r="B6064" s="71"/>
    </row>
    <row r="6065" spans="1:2" ht="18" customHeight="1">
      <c r="A6065" s="67"/>
      <c r="B6065" s="71"/>
    </row>
    <row r="6066" spans="1:2" ht="18" customHeight="1">
      <c r="A6066" s="67"/>
      <c r="B6066" s="71"/>
    </row>
    <row r="6067" spans="1:2" ht="18" customHeight="1">
      <c r="A6067" s="67"/>
      <c r="B6067" s="71"/>
    </row>
    <row r="6068" spans="1:2" ht="18" customHeight="1">
      <c r="A6068" s="67"/>
      <c r="B6068" s="71"/>
    </row>
    <row r="6069" spans="1:2" ht="18" customHeight="1">
      <c r="A6069" s="67"/>
      <c r="B6069" s="71"/>
    </row>
    <row r="6070" spans="1:2" ht="18" customHeight="1">
      <c r="A6070" s="67"/>
      <c r="B6070" s="71"/>
    </row>
    <row r="6071" spans="1:2" ht="18" customHeight="1">
      <c r="A6071" s="67"/>
      <c r="B6071" s="71"/>
    </row>
    <row r="6072" spans="1:2" ht="18" customHeight="1">
      <c r="A6072" s="67"/>
      <c r="B6072" s="71"/>
    </row>
    <row r="6073" spans="1:2" ht="18" customHeight="1">
      <c r="A6073" s="67"/>
      <c r="B6073" s="71"/>
    </row>
    <row r="6074" spans="1:2" ht="18" customHeight="1">
      <c r="A6074" s="67"/>
      <c r="B6074" s="71"/>
    </row>
    <row r="6075" spans="1:2" ht="18" customHeight="1">
      <c r="A6075" s="67"/>
      <c r="B6075" s="71"/>
    </row>
    <row r="6076" spans="1:2" ht="18" customHeight="1">
      <c r="A6076" s="67"/>
      <c r="B6076" s="71"/>
    </row>
    <row r="6077" spans="1:2" ht="18" customHeight="1">
      <c r="A6077" s="67"/>
      <c r="B6077" s="71"/>
    </row>
    <row r="6078" spans="1:2" ht="18" customHeight="1">
      <c r="A6078" s="67"/>
      <c r="B6078" s="71"/>
    </row>
    <row r="6079" spans="1:2" ht="18" customHeight="1">
      <c r="A6079" s="67"/>
      <c r="B6079" s="71"/>
    </row>
    <row r="6080" spans="1:2" ht="18" customHeight="1">
      <c r="A6080" s="67"/>
      <c r="B6080" s="71"/>
    </row>
    <row r="6081" spans="1:2" ht="18" customHeight="1">
      <c r="A6081" s="67"/>
      <c r="B6081" s="71"/>
    </row>
    <row r="6082" spans="1:2" ht="18" customHeight="1">
      <c r="A6082" s="67"/>
      <c r="B6082" s="71"/>
    </row>
    <row r="6083" spans="1:2" ht="18" customHeight="1">
      <c r="A6083" s="67"/>
      <c r="B6083" s="71"/>
    </row>
    <row r="6084" spans="1:2" ht="18" customHeight="1">
      <c r="A6084" s="67"/>
      <c r="B6084" s="71"/>
    </row>
    <row r="6085" spans="1:2" ht="18" customHeight="1">
      <c r="A6085" s="67"/>
      <c r="B6085" s="71"/>
    </row>
    <row r="6086" spans="1:2" ht="18" customHeight="1">
      <c r="A6086" s="67"/>
      <c r="B6086" s="71"/>
    </row>
    <row r="6087" spans="1:2" ht="18" customHeight="1">
      <c r="A6087" s="67"/>
      <c r="B6087" s="71"/>
    </row>
    <row r="6088" spans="1:2" ht="18" customHeight="1">
      <c r="A6088" s="67"/>
      <c r="B6088" s="71"/>
    </row>
    <row r="6089" spans="1:2" ht="18" customHeight="1">
      <c r="A6089" s="67"/>
      <c r="B6089" s="71"/>
    </row>
    <row r="6090" spans="1:2" ht="18" customHeight="1">
      <c r="A6090" s="67"/>
      <c r="B6090" s="71"/>
    </row>
    <row r="6091" spans="1:2" ht="18" customHeight="1">
      <c r="A6091" s="67"/>
      <c r="B6091" s="71"/>
    </row>
    <row r="6092" spans="1:2" ht="18" customHeight="1">
      <c r="A6092" s="67"/>
      <c r="B6092" s="71"/>
    </row>
    <row r="6093" spans="1:2" ht="18" customHeight="1">
      <c r="A6093" s="67"/>
      <c r="B6093" s="71"/>
    </row>
    <row r="6094" spans="1:2" ht="18" customHeight="1">
      <c r="A6094" s="67"/>
      <c r="B6094" s="71"/>
    </row>
    <row r="6095" spans="1:2" ht="18" customHeight="1">
      <c r="A6095" s="67"/>
      <c r="B6095" s="71"/>
    </row>
    <row r="6096" spans="1:2" ht="18" customHeight="1">
      <c r="A6096" s="67"/>
      <c r="B6096" s="71"/>
    </row>
    <row r="6097" spans="1:2" ht="18" customHeight="1">
      <c r="A6097" s="67"/>
      <c r="B6097" s="71"/>
    </row>
    <row r="6098" spans="1:2" ht="18" customHeight="1">
      <c r="A6098" s="67"/>
      <c r="B6098" s="71"/>
    </row>
    <row r="6099" spans="1:2" ht="18" customHeight="1">
      <c r="A6099" s="67"/>
      <c r="B6099" s="71"/>
    </row>
    <row r="6100" spans="1:2" ht="18" customHeight="1">
      <c r="A6100" s="67"/>
      <c r="B6100" s="71"/>
    </row>
    <row r="6101" spans="1:2" ht="18" customHeight="1">
      <c r="A6101" s="67"/>
      <c r="B6101" s="71"/>
    </row>
    <row r="6102" spans="1:2" ht="18" customHeight="1">
      <c r="A6102" s="67"/>
      <c r="B6102" s="71"/>
    </row>
    <row r="6103" spans="1:2" ht="18" customHeight="1">
      <c r="A6103" s="67"/>
      <c r="B6103" s="71"/>
    </row>
    <row r="6104" spans="1:2" ht="18" customHeight="1">
      <c r="A6104" s="67"/>
      <c r="B6104" s="71"/>
    </row>
    <row r="6105" spans="1:2" ht="18" customHeight="1">
      <c r="A6105" s="67"/>
      <c r="B6105" s="71"/>
    </row>
    <row r="6106" spans="1:2" ht="18" customHeight="1">
      <c r="A6106" s="67"/>
      <c r="B6106" s="71"/>
    </row>
    <row r="6107" spans="1:2" ht="18" customHeight="1">
      <c r="A6107" s="67"/>
      <c r="B6107" s="71"/>
    </row>
    <row r="6108" spans="1:2" ht="18" customHeight="1">
      <c r="A6108" s="67"/>
      <c r="B6108" s="71"/>
    </row>
    <row r="6109" spans="1:2" ht="18" customHeight="1">
      <c r="A6109" s="67"/>
      <c r="B6109" s="71"/>
    </row>
    <row r="6110" spans="1:2" ht="18" customHeight="1">
      <c r="A6110" s="67"/>
      <c r="B6110" s="71"/>
    </row>
    <row r="6111" spans="1:2" ht="18" customHeight="1">
      <c r="A6111" s="67"/>
      <c r="B6111" s="71"/>
    </row>
    <row r="6112" spans="1:2" ht="18" customHeight="1">
      <c r="A6112" s="67"/>
      <c r="B6112" s="71"/>
    </row>
    <row r="6113" spans="1:2" ht="18" customHeight="1">
      <c r="A6113" s="67"/>
      <c r="B6113" s="71"/>
    </row>
    <row r="6114" spans="1:2" ht="18" customHeight="1">
      <c r="A6114" s="67"/>
      <c r="B6114" s="71"/>
    </row>
    <row r="6115" spans="1:2" ht="18" customHeight="1">
      <c r="A6115" s="67"/>
      <c r="B6115" s="71"/>
    </row>
    <row r="6116" spans="1:2" ht="18" customHeight="1">
      <c r="A6116" s="67"/>
      <c r="B6116" s="71"/>
    </row>
    <row r="6117" spans="1:2" ht="18" customHeight="1">
      <c r="A6117" s="67"/>
      <c r="B6117" s="71"/>
    </row>
    <row r="6118" spans="1:2" ht="18" customHeight="1">
      <c r="A6118" s="67"/>
      <c r="B6118" s="71"/>
    </row>
    <row r="6119" spans="1:2" ht="18" customHeight="1">
      <c r="A6119" s="67"/>
      <c r="B6119" s="71"/>
    </row>
    <row r="6120" spans="1:2" ht="18" customHeight="1">
      <c r="A6120" s="67"/>
      <c r="B6120" s="71"/>
    </row>
    <row r="6121" spans="1:2" ht="18" customHeight="1">
      <c r="A6121" s="67"/>
      <c r="B6121" s="71"/>
    </row>
    <row r="6122" spans="1:2" ht="18" customHeight="1">
      <c r="A6122" s="67"/>
      <c r="B6122" s="71"/>
    </row>
    <row r="6123" spans="1:2" ht="18" customHeight="1">
      <c r="A6123" s="67"/>
      <c r="B6123" s="71"/>
    </row>
    <row r="6124" spans="1:2" ht="18" customHeight="1">
      <c r="A6124" s="67"/>
      <c r="B6124" s="71"/>
    </row>
    <row r="6125" spans="1:2" ht="18" customHeight="1">
      <c r="A6125" s="67"/>
      <c r="B6125" s="71"/>
    </row>
    <row r="6126" spans="1:2" ht="18" customHeight="1">
      <c r="A6126" s="67"/>
      <c r="B6126" s="71"/>
    </row>
    <row r="6127" spans="1:2" ht="18" customHeight="1">
      <c r="A6127" s="67"/>
      <c r="B6127" s="71"/>
    </row>
    <row r="6128" spans="1:2" ht="18" customHeight="1">
      <c r="A6128" s="67"/>
      <c r="B6128" s="71"/>
    </row>
    <row r="6129" spans="1:2" ht="18" customHeight="1">
      <c r="A6129" s="67"/>
      <c r="B6129" s="71"/>
    </row>
    <row r="6130" spans="1:2" ht="18" customHeight="1">
      <c r="A6130" s="67"/>
      <c r="B6130" s="71"/>
    </row>
    <row r="6131" spans="1:2" ht="18" customHeight="1">
      <c r="A6131" s="67"/>
      <c r="B6131" s="71"/>
    </row>
    <row r="6132" spans="1:2" ht="18" customHeight="1">
      <c r="A6132" s="67"/>
      <c r="B6132" s="71"/>
    </row>
    <row r="6133" spans="1:2" ht="18" customHeight="1">
      <c r="A6133" s="67"/>
      <c r="B6133" s="71"/>
    </row>
    <row r="6134" spans="1:2" ht="18" customHeight="1">
      <c r="A6134" s="67"/>
      <c r="B6134" s="71"/>
    </row>
    <row r="6135" spans="1:2" ht="18" customHeight="1">
      <c r="A6135" s="67"/>
      <c r="B6135" s="71"/>
    </row>
    <row r="6136" spans="1:2" ht="18" customHeight="1">
      <c r="A6136" s="67"/>
      <c r="B6136" s="71"/>
    </row>
    <row r="6137" spans="1:2" ht="18" customHeight="1">
      <c r="A6137" s="67"/>
      <c r="B6137" s="71"/>
    </row>
    <row r="6138" spans="1:2" ht="18" customHeight="1">
      <c r="A6138" s="67"/>
      <c r="B6138" s="71"/>
    </row>
    <row r="6139" spans="1:2" ht="18" customHeight="1">
      <c r="A6139" s="67"/>
      <c r="B6139" s="71"/>
    </row>
    <row r="6140" spans="1:2" ht="18" customHeight="1">
      <c r="A6140" s="67"/>
      <c r="B6140" s="71"/>
    </row>
    <row r="6141" spans="1:2" ht="18" customHeight="1">
      <c r="A6141" s="67"/>
      <c r="B6141" s="71"/>
    </row>
    <row r="6142" spans="1:2" ht="18" customHeight="1">
      <c r="A6142" s="67"/>
      <c r="B6142" s="71"/>
    </row>
    <row r="6143" spans="1:2" ht="18" customHeight="1">
      <c r="A6143" s="67"/>
      <c r="B6143" s="71"/>
    </row>
    <row r="6144" spans="1:2" ht="18" customHeight="1">
      <c r="A6144" s="67"/>
      <c r="B6144" s="71"/>
    </row>
    <row r="6145" spans="1:2" ht="18" customHeight="1">
      <c r="A6145" s="67"/>
      <c r="B6145" s="71"/>
    </row>
    <row r="6146" spans="1:2" ht="18" customHeight="1">
      <c r="A6146" s="67"/>
      <c r="B6146" s="71"/>
    </row>
    <row r="6147" spans="1:2" ht="18" customHeight="1">
      <c r="A6147" s="67"/>
      <c r="B6147" s="71"/>
    </row>
    <row r="6148" spans="1:2" ht="18" customHeight="1">
      <c r="A6148" s="67"/>
      <c r="B6148" s="71"/>
    </row>
    <row r="6149" spans="1:2" ht="18" customHeight="1">
      <c r="A6149" s="67"/>
      <c r="B6149" s="71"/>
    </row>
    <row r="6150" spans="1:2" ht="18" customHeight="1">
      <c r="A6150" s="67"/>
      <c r="B6150" s="71"/>
    </row>
    <row r="6151" spans="1:2" ht="18" customHeight="1">
      <c r="A6151" s="67"/>
      <c r="B6151" s="71"/>
    </row>
    <row r="6152" spans="1:2" ht="18" customHeight="1">
      <c r="A6152" s="67"/>
      <c r="B6152" s="71"/>
    </row>
    <row r="6153" spans="1:2" ht="18" customHeight="1">
      <c r="A6153" s="67"/>
      <c r="B6153" s="71"/>
    </row>
    <row r="6154" spans="1:2" ht="18" customHeight="1">
      <c r="A6154" s="67"/>
      <c r="B6154" s="71"/>
    </row>
    <row r="6155" spans="1:2" ht="18" customHeight="1">
      <c r="A6155" s="67"/>
      <c r="B6155" s="71"/>
    </row>
    <row r="6156" spans="1:2" ht="18" customHeight="1">
      <c r="A6156" s="67"/>
      <c r="B6156" s="71"/>
    </row>
    <row r="6157" spans="1:2" ht="18" customHeight="1">
      <c r="A6157" s="67"/>
      <c r="B6157" s="71"/>
    </row>
    <row r="6158" spans="1:2" ht="18" customHeight="1">
      <c r="A6158" s="67"/>
      <c r="B6158" s="71"/>
    </row>
    <row r="6159" spans="1:2" ht="18" customHeight="1">
      <c r="A6159" s="67"/>
      <c r="B6159" s="71"/>
    </row>
    <row r="6160" spans="1:2" ht="18" customHeight="1">
      <c r="A6160" s="67"/>
      <c r="B6160" s="71"/>
    </row>
    <row r="6161" spans="1:2" ht="18" customHeight="1">
      <c r="A6161" s="67"/>
      <c r="B6161" s="71"/>
    </row>
    <row r="6162" spans="1:2" ht="18" customHeight="1">
      <c r="A6162" s="67"/>
      <c r="B6162" s="71"/>
    </row>
    <row r="6163" spans="1:2" ht="18" customHeight="1">
      <c r="A6163" s="67"/>
      <c r="B6163" s="71"/>
    </row>
    <row r="6164" spans="1:2" ht="18" customHeight="1">
      <c r="A6164" s="67"/>
      <c r="B6164" s="71"/>
    </row>
    <row r="6165" spans="1:2" ht="18" customHeight="1">
      <c r="A6165" s="67"/>
      <c r="B6165" s="71"/>
    </row>
    <row r="6166" spans="1:2" ht="18" customHeight="1">
      <c r="A6166" s="67"/>
      <c r="B6166" s="71"/>
    </row>
    <row r="6167" spans="1:2" ht="18" customHeight="1">
      <c r="A6167" s="67"/>
      <c r="B6167" s="71"/>
    </row>
    <row r="6168" spans="1:2" ht="18" customHeight="1">
      <c r="A6168" s="67"/>
      <c r="B6168" s="71"/>
    </row>
    <row r="6169" spans="1:2" ht="18" customHeight="1">
      <c r="A6169" s="67"/>
      <c r="B6169" s="71"/>
    </row>
    <row r="6170" spans="1:2" ht="18" customHeight="1">
      <c r="A6170" s="67"/>
      <c r="B6170" s="71"/>
    </row>
    <row r="6171" spans="1:2" ht="18" customHeight="1">
      <c r="A6171" s="67"/>
      <c r="B6171" s="71"/>
    </row>
    <row r="6172" spans="1:2" ht="18" customHeight="1">
      <c r="A6172" s="67"/>
      <c r="B6172" s="71"/>
    </row>
    <row r="6173" spans="1:2" ht="18" customHeight="1">
      <c r="A6173" s="67"/>
      <c r="B6173" s="71"/>
    </row>
    <row r="6174" spans="1:2" ht="18" customHeight="1">
      <c r="A6174" s="67"/>
      <c r="B6174" s="71"/>
    </row>
    <row r="6175" spans="1:2" ht="18" customHeight="1">
      <c r="A6175" s="67"/>
      <c r="B6175" s="71"/>
    </row>
    <row r="6176" spans="1:2" ht="18" customHeight="1">
      <c r="A6176" s="67"/>
      <c r="B6176" s="71"/>
    </row>
    <row r="6177" spans="1:2" ht="18" customHeight="1">
      <c r="A6177" s="67"/>
      <c r="B6177" s="71"/>
    </row>
    <row r="6178" spans="1:2" ht="18" customHeight="1">
      <c r="A6178" s="67"/>
      <c r="B6178" s="71"/>
    </row>
    <row r="6179" spans="1:2" ht="18" customHeight="1">
      <c r="A6179" s="67"/>
      <c r="B6179" s="71"/>
    </row>
    <row r="6180" spans="1:2" ht="18" customHeight="1">
      <c r="A6180" s="67"/>
      <c r="B6180" s="71"/>
    </row>
    <row r="6181" spans="1:2" ht="18" customHeight="1">
      <c r="A6181" s="67"/>
      <c r="B6181" s="71"/>
    </row>
    <row r="6182" spans="1:2" ht="18" customHeight="1">
      <c r="A6182" s="67"/>
      <c r="B6182" s="71"/>
    </row>
    <row r="6183" spans="1:2" ht="18" customHeight="1">
      <c r="A6183" s="67"/>
      <c r="B6183" s="71"/>
    </row>
    <row r="6184" spans="1:2" ht="18" customHeight="1">
      <c r="A6184" s="67"/>
      <c r="B6184" s="71"/>
    </row>
    <row r="6185" spans="1:2" ht="18" customHeight="1">
      <c r="A6185" s="67"/>
      <c r="B6185" s="71"/>
    </row>
    <row r="6186" spans="1:2" ht="18" customHeight="1">
      <c r="A6186" s="67"/>
      <c r="B6186" s="71"/>
    </row>
    <row r="6187" spans="1:2" ht="18" customHeight="1">
      <c r="A6187" s="67"/>
      <c r="B6187" s="71"/>
    </row>
    <row r="6188" spans="1:2" ht="18" customHeight="1">
      <c r="A6188" s="67"/>
      <c r="B6188" s="71"/>
    </row>
    <row r="6189" spans="1:2" ht="18" customHeight="1">
      <c r="A6189" s="67"/>
      <c r="B6189" s="71"/>
    </row>
    <row r="6190" spans="1:2" ht="18" customHeight="1">
      <c r="A6190" s="67"/>
      <c r="B6190" s="71"/>
    </row>
    <row r="6191" spans="1:2" ht="18" customHeight="1">
      <c r="A6191" s="67"/>
      <c r="B6191" s="71"/>
    </row>
    <row r="6192" spans="1:2" ht="18" customHeight="1">
      <c r="A6192" s="67"/>
      <c r="B6192" s="71"/>
    </row>
    <row r="6193" spans="1:2" ht="18" customHeight="1">
      <c r="A6193" s="67"/>
      <c r="B6193" s="71"/>
    </row>
    <row r="6194" spans="1:2" ht="18" customHeight="1">
      <c r="A6194" s="67"/>
      <c r="B6194" s="71"/>
    </row>
    <row r="6195" spans="1:2" ht="18" customHeight="1">
      <c r="A6195" s="67"/>
      <c r="B6195" s="71"/>
    </row>
    <row r="6196" spans="1:2" ht="18" customHeight="1">
      <c r="A6196" s="67"/>
      <c r="B6196" s="71"/>
    </row>
    <row r="6197" spans="1:2" ht="18" customHeight="1">
      <c r="A6197" s="67"/>
      <c r="B6197" s="71"/>
    </row>
    <row r="6198" spans="1:2" ht="18" customHeight="1">
      <c r="A6198" s="67"/>
      <c r="B6198" s="71"/>
    </row>
    <row r="6199" spans="1:2" ht="18" customHeight="1">
      <c r="A6199" s="67"/>
      <c r="B6199" s="71"/>
    </row>
    <row r="6200" spans="1:2" ht="18" customHeight="1">
      <c r="A6200" s="67"/>
      <c r="B6200" s="71"/>
    </row>
    <row r="6201" spans="1:2" ht="18" customHeight="1">
      <c r="A6201" s="67"/>
      <c r="B6201" s="71"/>
    </row>
    <row r="6202" spans="1:2" ht="18" customHeight="1">
      <c r="A6202" s="67"/>
      <c r="B6202" s="71"/>
    </row>
    <row r="6203" spans="1:2" ht="18" customHeight="1">
      <c r="A6203" s="67"/>
      <c r="B6203" s="71"/>
    </row>
    <row r="6204" spans="1:2" ht="18" customHeight="1">
      <c r="A6204" s="67"/>
      <c r="B6204" s="71"/>
    </row>
    <row r="6205" spans="1:2" ht="18" customHeight="1">
      <c r="A6205" s="67"/>
      <c r="B6205" s="71"/>
    </row>
    <row r="6206" spans="1:2" ht="18" customHeight="1">
      <c r="A6206" s="67"/>
      <c r="B6206" s="71"/>
    </row>
    <row r="6207" spans="1:2" ht="18" customHeight="1">
      <c r="A6207" s="67"/>
      <c r="B6207" s="71"/>
    </row>
    <row r="6208" spans="1:2" ht="18" customHeight="1">
      <c r="A6208" s="67"/>
      <c r="B6208" s="71"/>
    </row>
    <row r="6209" spans="1:2" ht="18" customHeight="1">
      <c r="A6209" s="67"/>
      <c r="B6209" s="71"/>
    </row>
    <row r="6210" spans="1:2" ht="18" customHeight="1">
      <c r="A6210" s="67"/>
      <c r="B6210" s="71"/>
    </row>
    <row r="6211" spans="1:2" ht="18" customHeight="1">
      <c r="A6211" s="67"/>
      <c r="B6211" s="71"/>
    </row>
    <row r="6212" spans="1:2" ht="18" customHeight="1">
      <c r="A6212" s="67"/>
      <c r="B6212" s="71"/>
    </row>
    <row r="6213" spans="1:2" ht="18" customHeight="1">
      <c r="A6213" s="67"/>
      <c r="B6213" s="71"/>
    </row>
    <row r="6214" spans="1:2" ht="18" customHeight="1">
      <c r="A6214" s="67"/>
      <c r="B6214" s="71"/>
    </row>
    <row r="6215" spans="1:2" ht="18" customHeight="1">
      <c r="A6215" s="67"/>
      <c r="B6215" s="71"/>
    </row>
    <row r="6216" spans="1:2" ht="18" customHeight="1">
      <c r="A6216" s="67"/>
      <c r="B6216" s="71"/>
    </row>
    <row r="6217" spans="1:2" ht="18" customHeight="1">
      <c r="A6217" s="67"/>
      <c r="B6217" s="71"/>
    </row>
    <row r="6218" spans="1:2" ht="18" customHeight="1">
      <c r="A6218" s="67"/>
      <c r="B6218" s="71"/>
    </row>
    <row r="6219" spans="1:2" ht="18" customHeight="1">
      <c r="A6219" s="67"/>
      <c r="B6219" s="71"/>
    </row>
    <row r="6220" spans="1:2" ht="18" customHeight="1">
      <c r="A6220" s="67"/>
      <c r="B6220" s="71"/>
    </row>
    <row r="6221" spans="1:2" ht="18" customHeight="1">
      <c r="A6221" s="67"/>
      <c r="B6221" s="71"/>
    </row>
    <row r="6222" spans="1:2" ht="18" customHeight="1">
      <c r="A6222" s="67"/>
      <c r="B6222" s="71"/>
    </row>
    <row r="6223" spans="1:2" ht="18" customHeight="1">
      <c r="A6223" s="67"/>
      <c r="B6223" s="71"/>
    </row>
    <row r="6224" spans="1:2" ht="18" customHeight="1">
      <c r="A6224" s="67"/>
      <c r="B6224" s="71"/>
    </row>
    <row r="6225" spans="1:2" ht="18" customHeight="1">
      <c r="A6225" s="67"/>
      <c r="B6225" s="71"/>
    </row>
    <row r="6226" spans="1:2" ht="18" customHeight="1">
      <c r="A6226" s="67"/>
      <c r="B6226" s="71"/>
    </row>
    <row r="6227" spans="1:2" ht="18" customHeight="1">
      <c r="A6227" s="67"/>
      <c r="B6227" s="71"/>
    </row>
    <row r="6228" spans="1:2" ht="18" customHeight="1">
      <c r="A6228" s="67"/>
      <c r="B6228" s="71"/>
    </row>
    <row r="6229" spans="1:2" ht="18" customHeight="1">
      <c r="A6229" s="67"/>
      <c r="B6229" s="71"/>
    </row>
    <row r="6230" spans="1:2" ht="18" customHeight="1">
      <c r="A6230" s="67"/>
      <c r="B6230" s="71"/>
    </row>
    <row r="6231" spans="1:2" ht="18" customHeight="1">
      <c r="A6231" s="67"/>
      <c r="B6231" s="71"/>
    </row>
    <row r="6232" spans="1:2" ht="18" customHeight="1">
      <c r="A6232" s="67"/>
      <c r="B6232" s="71"/>
    </row>
    <row r="6233" spans="1:2" ht="18" customHeight="1">
      <c r="A6233" s="67"/>
      <c r="B6233" s="71"/>
    </row>
    <row r="6234" spans="1:2" ht="18" customHeight="1">
      <c r="A6234" s="67"/>
      <c r="B6234" s="71"/>
    </row>
    <row r="6235" spans="1:2" ht="18" customHeight="1">
      <c r="A6235" s="67"/>
      <c r="B6235" s="71"/>
    </row>
    <row r="6236" spans="1:2" ht="18" customHeight="1">
      <c r="A6236" s="67"/>
      <c r="B6236" s="71"/>
    </row>
    <row r="6237" spans="1:2" ht="18" customHeight="1">
      <c r="A6237" s="67"/>
      <c r="B6237" s="71"/>
    </row>
    <row r="6238" spans="1:2" ht="18" customHeight="1">
      <c r="A6238" s="67"/>
      <c r="B6238" s="71"/>
    </row>
    <row r="6239" spans="1:2" ht="18" customHeight="1">
      <c r="A6239" s="67"/>
      <c r="B6239" s="71"/>
    </row>
    <row r="6240" spans="1:2" ht="18" customHeight="1">
      <c r="A6240" s="67"/>
      <c r="B6240" s="71"/>
    </row>
    <row r="6241" spans="1:2" ht="18" customHeight="1">
      <c r="A6241" s="67"/>
      <c r="B6241" s="71"/>
    </row>
    <row r="6242" spans="1:2" ht="18" customHeight="1">
      <c r="A6242" s="67"/>
      <c r="B6242" s="71"/>
    </row>
    <row r="6243" spans="1:2" ht="18" customHeight="1">
      <c r="A6243" s="67"/>
      <c r="B6243" s="71"/>
    </row>
    <row r="6244" spans="1:2" ht="18" customHeight="1">
      <c r="A6244" s="67"/>
      <c r="B6244" s="71"/>
    </row>
    <row r="6245" spans="1:2" ht="18" customHeight="1">
      <c r="A6245" s="67"/>
      <c r="B6245" s="71"/>
    </row>
    <row r="6246" spans="1:2" ht="18" customHeight="1">
      <c r="A6246" s="67"/>
      <c r="B6246" s="71"/>
    </row>
    <row r="6247" spans="1:2" ht="18" customHeight="1">
      <c r="A6247" s="67"/>
      <c r="B6247" s="71"/>
    </row>
    <row r="6248" spans="1:2" ht="18" customHeight="1">
      <c r="A6248" s="67"/>
      <c r="B6248" s="71"/>
    </row>
    <row r="6249" spans="1:2" ht="18" customHeight="1">
      <c r="A6249" s="67"/>
    </row>
    <row r="6250" spans="1:2" ht="18" customHeight="1">
      <c r="A6250" s="67"/>
    </row>
    <row r="6251" spans="1:2" ht="18" customHeight="1">
      <c r="A6251" s="67"/>
    </row>
    <row r="6252" spans="1:2" ht="18" customHeight="1">
      <c r="A6252" s="67"/>
    </row>
  </sheetData>
  <mergeCells count="1">
    <mergeCell ref="A2:B2"/>
  </mergeCells>
  <phoneticPr fontId="68" type="noConversion"/>
  <pageMargins left="0.75" right="0.75" top="1" bottom="1" header="0.5" footer="0.5"/>
</worksheet>
</file>

<file path=xl/worksheets/sheet37.xml><?xml version="1.0" encoding="utf-8"?>
<worksheet xmlns="http://schemas.openxmlformats.org/spreadsheetml/2006/main" xmlns:r="http://schemas.openxmlformats.org/officeDocument/2006/relationships">
  <dimension ref="A1:D20"/>
  <sheetViews>
    <sheetView zoomScaleSheetLayoutView="100" workbookViewId="0">
      <selection activeCell="G12" sqref="G12"/>
    </sheetView>
  </sheetViews>
  <sheetFormatPr defaultColWidth="8" defaultRowHeight="13.5"/>
  <cols>
    <col min="1" max="1" width="40.625" style="34" bestFit="1" customWidth="1"/>
    <col min="2" max="2" width="27.125" style="34" bestFit="1" customWidth="1"/>
    <col min="3" max="3" width="40.5" style="34" bestFit="1" customWidth="1"/>
    <col min="4" max="4" width="27.125" style="34" bestFit="1" customWidth="1"/>
    <col min="5" max="16384" width="8" style="104"/>
  </cols>
  <sheetData>
    <row r="1" spans="1:4" ht="35.25" customHeight="1">
      <c r="A1" s="626" t="s">
        <v>1743</v>
      </c>
      <c r="B1" s="626"/>
      <c r="C1" s="626"/>
      <c r="D1" s="626"/>
    </row>
    <row r="2" spans="1:4" ht="14.25" customHeight="1">
      <c r="A2" s="140"/>
      <c r="B2" s="140"/>
      <c r="C2" s="140"/>
      <c r="D2" s="140"/>
    </row>
    <row r="3" spans="1:4" ht="18.75" customHeight="1">
      <c r="A3" s="116"/>
      <c r="B3" s="241"/>
      <c r="C3" s="116"/>
      <c r="D3" s="117" t="s">
        <v>1744</v>
      </c>
    </row>
    <row r="4" spans="1:4" ht="18.75" customHeight="1">
      <c r="A4" s="119" t="s">
        <v>1688</v>
      </c>
      <c r="B4" s="120"/>
      <c r="C4" s="141"/>
      <c r="D4" s="120" t="s">
        <v>1689</v>
      </c>
    </row>
    <row r="5" spans="1:4" ht="35.25" customHeight="1">
      <c r="A5" s="121" t="s">
        <v>1690</v>
      </c>
      <c r="B5" s="121" t="s">
        <v>1745</v>
      </c>
      <c r="C5" s="121" t="s">
        <v>1690</v>
      </c>
      <c r="D5" s="121" t="s">
        <v>1745</v>
      </c>
    </row>
    <row r="6" spans="1:4" ht="27" customHeight="1">
      <c r="A6" s="126" t="s">
        <v>1746</v>
      </c>
      <c r="B6" s="138">
        <v>99633350738.270004</v>
      </c>
      <c r="C6" s="126" t="s">
        <v>1747</v>
      </c>
      <c r="D6" s="138">
        <v>17280219586.529999</v>
      </c>
    </row>
    <row r="7" spans="1:4" ht="27" customHeight="1">
      <c r="A7" s="126" t="s">
        <v>1748</v>
      </c>
      <c r="B7" s="138">
        <v>16816411136.52</v>
      </c>
      <c r="C7" s="126" t="s">
        <v>1749</v>
      </c>
      <c r="D7" s="138">
        <v>78102290.200000003</v>
      </c>
    </row>
    <row r="8" spans="1:4" ht="27" customHeight="1">
      <c r="A8" s="126" t="s">
        <v>1750</v>
      </c>
      <c r="B8" s="138">
        <v>0</v>
      </c>
      <c r="C8" s="126" t="s">
        <v>1751</v>
      </c>
      <c r="D8" s="138">
        <v>1160072487.71</v>
      </c>
    </row>
    <row r="9" spans="1:4" ht="27" customHeight="1">
      <c r="A9" s="126" t="s">
        <v>1752</v>
      </c>
      <c r="B9" s="138">
        <f>5335517648.92-10894835.19</f>
        <v>5324622813.7300005</v>
      </c>
      <c r="C9" s="126" t="s">
        <v>1753</v>
      </c>
      <c r="D9" s="138">
        <v>549055693.14999998</v>
      </c>
    </row>
    <row r="10" spans="1:4" ht="27" customHeight="1">
      <c r="A10" s="126" t="s">
        <v>1754</v>
      </c>
      <c r="B10" s="138">
        <v>56648720.490000002</v>
      </c>
      <c r="C10" s="126" t="s">
        <v>1551</v>
      </c>
      <c r="D10" s="138">
        <v>216596</v>
      </c>
    </row>
    <row r="11" spans="1:4" ht="27" customHeight="1">
      <c r="A11" s="126" t="s">
        <v>1755</v>
      </c>
      <c r="B11" s="138">
        <v>846112119.85000002</v>
      </c>
      <c r="C11" s="126" t="s">
        <v>1756</v>
      </c>
      <c r="D11" s="138">
        <v>3345051268.5</v>
      </c>
    </row>
    <row r="12" spans="1:4" ht="27" customHeight="1">
      <c r="A12" s="126" t="s">
        <v>1757</v>
      </c>
      <c r="B12" s="138">
        <f>B6+B7+B8+B9+B10+B11</f>
        <v>122677145528.86002</v>
      </c>
      <c r="C12" s="126" t="s">
        <v>1758</v>
      </c>
      <c r="D12" s="138">
        <f>D6+D8+D9+D10+D11</f>
        <v>22334615631.889999</v>
      </c>
    </row>
    <row r="13" spans="1:4" ht="27" customHeight="1">
      <c r="A13" s="126" t="s">
        <v>1759</v>
      </c>
      <c r="B13" s="138">
        <v>1559640000</v>
      </c>
      <c r="C13" s="126" t="s">
        <v>1760</v>
      </c>
      <c r="D13" s="138">
        <v>0</v>
      </c>
    </row>
    <row r="14" spans="1:4" ht="27" customHeight="1">
      <c r="A14" s="126" t="s">
        <v>1761</v>
      </c>
      <c r="B14" s="138">
        <v>0</v>
      </c>
      <c r="C14" s="126" t="s">
        <v>1762</v>
      </c>
      <c r="D14" s="138">
        <v>0</v>
      </c>
    </row>
    <row r="15" spans="1:4" ht="27" customHeight="1">
      <c r="A15" s="126" t="s">
        <v>1763</v>
      </c>
      <c r="B15" s="138">
        <v>0</v>
      </c>
      <c r="C15" s="126" t="s">
        <v>1764</v>
      </c>
      <c r="D15" s="138">
        <v>31265343788.650002</v>
      </c>
    </row>
    <row r="16" spans="1:4" ht="27" customHeight="1">
      <c r="A16" s="126" t="s">
        <v>1765</v>
      </c>
      <c r="B16" s="138">
        <v>0</v>
      </c>
      <c r="C16" s="126" t="s">
        <v>1766</v>
      </c>
      <c r="D16" s="138">
        <v>0</v>
      </c>
    </row>
    <row r="17" spans="1:4" ht="27" customHeight="1">
      <c r="A17" s="126" t="s">
        <v>1767</v>
      </c>
      <c r="B17" s="138">
        <f>B12+B13+B15</f>
        <v>124236785528.86002</v>
      </c>
      <c r="C17" s="126" t="s">
        <v>1768</v>
      </c>
      <c r="D17" s="138">
        <f>D12+D13+D15</f>
        <v>53599959420.540001</v>
      </c>
    </row>
    <row r="18" spans="1:4" ht="27" customHeight="1">
      <c r="A18" s="121"/>
      <c r="B18" s="138"/>
      <c r="C18" s="126" t="s">
        <v>1769</v>
      </c>
      <c r="D18" s="138">
        <f>B17-D17</f>
        <v>70636826108.320007</v>
      </c>
    </row>
    <row r="19" spans="1:4" ht="27" customHeight="1">
      <c r="A19" s="126" t="s">
        <v>1770</v>
      </c>
      <c r="B19" s="138">
        <v>468540298330.21997</v>
      </c>
      <c r="C19" s="126" t="s">
        <v>1771</v>
      </c>
      <c r="D19" s="130">
        <f>B19+D18</f>
        <v>539177124438.53998</v>
      </c>
    </row>
    <row r="20" spans="1:4" ht="27" customHeight="1">
      <c r="A20" s="121" t="s">
        <v>1741</v>
      </c>
      <c r="B20" s="138">
        <f>B17+B19</f>
        <v>592777083859.07996</v>
      </c>
      <c r="C20" s="171" t="s">
        <v>1772</v>
      </c>
      <c r="D20" s="113">
        <f>D17+D19</f>
        <v>592777083859.07996</v>
      </c>
    </row>
  </sheetData>
  <mergeCells count="1">
    <mergeCell ref="A1:D1"/>
  </mergeCells>
  <phoneticPr fontId="68" type="noConversion"/>
  <pageMargins left="0.75" right="0.75" top="1" bottom="1" header="0.5" footer="0.5"/>
  <headerFooter scaleWithDoc="0" alignWithMargins="0"/>
</worksheet>
</file>

<file path=xl/worksheets/sheet38.xml><?xml version="1.0" encoding="utf-8"?>
<worksheet xmlns="http://schemas.openxmlformats.org/spreadsheetml/2006/main" xmlns:r="http://schemas.openxmlformats.org/officeDocument/2006/relationships">
  <dimension ref="A1:D21"/>
  <sheetViews>
    <sheetView zoomScaleSheetLayoutView="100" workbookViewId="0">
      <selection activeCell="H9" sqref="H9"/>
    </sheetView>
  </sheetViews>
  <sheetFormatPr defaultColWidth="8" defaultRowHeight="13.5"/>
  <cols>
    <col min="1" max="1" width="36.625" style="34" bestFit="1" customWidth="1"/>
    <col min="2" max="2" width="27.125" style="34" bestFit="1" customWidth="1"/>
    <col min="3" max="3" width="36.625" style="34" bestFit="1" customWidth="1"/>
    <col min="4" max="4" width="27.125" style="34" bestFit="1" customWidth="1"/>
    <col min="5" max="16384" width="8" style="104"/>
  </cols>
  <sheetData>
    <row r="1" spans="1:4" ht="35.25" customHeight="1">
      <c r="A1" s="626" t="s">
        <v>1773</v>
      </c>
      <c r="B1" s="626"/>
      <c r="C1" s="626"/>
      <c r="D1" s="626"/>
    </row>
    <row r="2" spans="1:4" ht="18.75" customHeight="1">
      <c r="A2" s="234"/>
      <c r="B2" s="234"/>
      <c r="C2" s="116"/>
      <c r="D2" s="238" t="s">
        <v>1774</v>
      </c>
    </row>
    <row r="3" spans="1:4" ht="18.75" customHeight="1">
      <c r="A3" s="119" t="s">
        <v>1688</v>
      </c>
      <c r="B3" s="119"/>
      <c r="C3" s="119"/>
      <c r="D3" s="120" t="s">
        <v>1689</v>
      </c>
    </row>
    <row r="4" spans="1:4" ht="35.25" customHeight="1">
      <c r="A4" s="121" t="s">
        <v>1775</v>
      </c>
      <c r="B4" s="142" t="s">
        <v>1776</v>
      </c>
      <c r="C4" s="121" t="s">
        <v>1775</v>
      </c>
      <c r="D4" s="142" t="s">
        <v>1776</v>
      </c>
    </row>
    <row r="5" spans="1:4" ht="27" customHeight="1">
      <c r="A5" s="126" t="s">
        <v>1777</v>
      </c>
      <c r="B5" s="138">
        <v>8671472.5299999993</v>
      </c>
      <c r="C5" s="126" t="s">
        <v>1778</v>
      </c>
      <c r="D5" s="138">
        <v>30947522.460000001</v>
      </c>
    </row>
    <row r="6" spans="1:4" ht="27" customHeight="1">
      <c r="A6" s="187" t="s">
        <v>1779</v>
      </c>
      <c r="B6" s="138">
        <v>600720</v>
      </c>
      <c r="C6" s="126" t="s">
        <v>1780</v>
      </c>
      <c r="D6" s="138">
        <v>10304032.07</v>
      </c>
    </row>
    <row r="7" spans="1:4" ht="27" customHeight="1">
      <c r="A7" s="126" t="s">
        <v>1781</v>
      </c>
      <c r="B7" s="138">
        <v>0</v>
      </c>
      <c r="C7" s="126" t="s">
        <v>1782</v>
      </c>
      <c r="D7" s="138">
        <v>565000</v>
      </c>
    </row>
    <row r="8" spans="1:4" ht="27" customHeight="1">
      <c r="A8" s="126" t="s">
        <v>1783</v>
      </c>
      <c r="B8" s="138">
        <v>1086337.6299999999</v>
      </c>
      <c r="C8" s="121"/>
      <c r="D8" s="169"/>
    </row>
    <row r="9" spans="1:4" ht="27" customHeight="1">
      <c r="A9" s="126" t="s">
        <v>1784</v>
      </c>
      <c r="B9" s="138">
        <v>34745246.060000002</v>
      </c>
      <c r="C9" s="121"/>
      <c r="D9" s="169"/>
    </row>
    <row r="10" spans="1:4" ht="27" customHeight="1">
      <c r="A10" s="187" t="s">
        <v>1785</v>
      </c>
      <c r="B10" s="138">
        <v>30947522.460000001</v>
      </c>
      <c r="C10" s="121"/>
      <c r="D10" s="169"/>
    </row>
    <row r="11" spans="1:4" ht="27" customHeight="1">
      <c r="A11" s="187" t="s">
        <v>1786</v>
      </c>
      <c r="B11" s="138">
        <v>246700</v>
      </c>
      <c r="C11" s="121"/>
      <c r="D11" s="169"/>
    </row>
    <row r="12" spans="1:4" ht="27" customHeight="1">
      <c r="A12" s="126" t="s">
        <v>1787</v>
      </c>
      <c r="B12" s="138">
        <v>0</v>
      </c>
      <c r="C12" s="121"/>
      <c r="D12" s="169"/>
    </row>
    <row r="13" spans="1:4" ht="27" customHeight="1">
      <c r="A13" s="126" t="s">
        <v>1788</v>
      </c>
      <c r="B13" s="138">
        <v>-2384.09</v>
      </c>
      <c r="C13" s="126" t="s">
        <v>1551</v>
      </c>
      <c r="D13" s="138">
        <v>0</v>
      </c>
    </row>
    <row r="14" spans="1:4" ht="27" customHeight="1">
      <c r="A14" s="126" t="s">
        <v>1789</v>
      </c>
      <c r="B14" s="138">
        <v>0</v>
      </c>
      <c r="C14" s="126" t="s">
        <v>1756</v>
      </c>
      <c r="D14" s="138">
        <v>0</v>
      </c>
    </row>
    <row r="15" spans="1:4" ht="27" customHeight="1">
      <c r="A15" s="126" t="s">
        <v>1790</v>
      </c>
      <c r="B15" s="138">
        <f>B5+B7+B8+B9+B12+B13+B14</f>
        <v>44500672.129999995</v>
      </c>
      <c r="C15" s="126" t="s">
        <v>1758</v>
      </c>
      <c r="D15" s="138">
        <f>D5+D6+D7+D13+D14</f>
        <v>41816554.530000001</v>
      </c>
    </row>
    <row r="16" spans="1:4" ht="27" customHeight="1">
      <c r="A16" s="126" t="s">
        <v>1791</v>
      </c>
      <c r="B16" s="138">
        <v>0</v>
      </c>
      <c r="C16" s="126" t="s">
        <v>1760</v>
      </c>
      <c r="D16" s="138">
        <v>0</v>
      </c>
    </row>
    <row r="17" spans="1:4" ht="27" customHeight="1">
      <c r="A17" s="126" t="s">
        <v>1792</v>
      </c>
      <c r="B17" s="138">
        <v>0</v>
      </c>
      <c r="C17" s="126" t="s">
        <v>1764</v>
      </c>
      <c r="D17" s="138">
        <v>0</v>
      </c>
    </row>
    <row r="18" spans="1:4" ht="27" customHeight="1">
      <c r="A18" s="126" t="s">
        <v>1793</v>
      </c>
      <c r="B18" s="138">
        <f>B15+B16+B17</f>
        <v>44500672.129999995</v>
      </c>
      <c r="C18" s="126" t="s">
        <v>1768</v>
      </c>
      <c r="D18" s="138">
        <f>D15+D16+D17</f>
        <v>41816554.530000001</v>
      </c>
    </row>
    <row r="19" spans="1:4" ht="27" customHeight="1">
      <c r="A19" s="121"/>
      <c r="B19" s="169"/>
      <c r="C19" s="126" t="s">
        <v>1769</v>
      </c>
      <c r="D19" s="138">
        <f>B18-D18</f>
        <v>2684117.599999994</v>
      </c>
    </row>
    <row r="20" spans="1:4" ht="27" customHeight="1">
      <c r="A20" s="126" t="s">
        <v>1794</v>
      </c>
      <c r="B20" s="138">
        <v>35262669.939999998</v>
      </c>
      <c r="C20" s="126" t="s">
        <v>1771</v>
      </c>
      <c r="D20" s="138">
        <f>B20+D19</f>
        <v>37946787.539999992</v>
      </c>
    </row>
    <row r="21" spans="1:4" ht="27" customHeight="1">
      <c r="A21" s="121" t="s">
        <v>1795</v>
      </c>
      <c r="B21" s="138">
        <f>B18+B20</f>
        <v>79763342.069999993</v>
      </c>
      <c r="C21" s="121" t="s">
        <v>1796</v>
      </c>
      <c r="D21" s="138">
        <f>D18+D20</f>
        <v>79763342.069999993</v>
      </c>
    </row>
  </sheetData>
  <mergeCells count="1">
    <mergeCell ref="A1:D1"/>
  </mergeCells>
  <phoneticPr fontId="68" type="noConversion"/>
  <pageMargins left="0.75" right="0.75" top="1" bottom="1" header="0.5" footer="0.5"/>
  <headerFooter scaleWithDoc="0" alignWithMargins="0"/>
</worksheet>
</file>

<file path=xl/worksheets/sheet39.xml><?xml version="1.0" encoding="utf-8"?>
<worksheet xmlns="http://schemas.openxmlformats.org/spreadsheetml/2006/main" xmlns:r="http://schemas.openxmlformats.org/officeDocument/2006/relationships">
  <dimension ref="A1:F19"/>
  <sheetViews>
    <sheetView zoomScaleSheetLayoutView="100" workbookViewId="0">
      <selection activeCell="I10" sqref="I10"/>
    </sheetView>
  </sheetViews>
  <sheetFormatPr defaultColWidth="8" defaultRowHeight="13.5"/>
  <cols>
    <col min="1" max="1" width="28" style="34" bestFit="1" customWidth="1"/>
    <col min="2" max="3" width="27.125" style="34" bestFit="1" customWidth="1"/>
    <col min="4" max="4" width="25.75" style="34" bestFit="1" customWidth="1"/>
    <col min="5" max="6" width="27.125" style="34" bestFit="1" customWidth="1"/>
    <col min="7" max="16384" width="8" style="104"/>
  </cols>
  <sheetData>
    <row r="1" spans="1:6" ht="35.25" customHeight="1">
      <c r="A1" s="626" t="s">
        <v>1797</v>
      </c>
      <c r="B1" s="626"/>
      <c r="C1" s="629"/>
      <c r="D1" s="626"/>
      <c r="E1" s="626"/>
      <c r="F1" s="626"/>
    </row>
    <row r="2" spans="1:6" ht="14.25" customHeight="1">
      <c r="A2" s="140"/>
      <c r="B2" s="140"/>
      <c r="D2" s="140"/>
      <c r="E2" s="140"/>
      <c r="F2" s="140"/>
    </row>
    <row r="3" spans="1:6" ht="18" customHeight="1">
      <c r="A3" s="116"/>
      <c r="B3" s="241"/>
      <c r="D3" s="116"/>
      <c r="E3" s="117"/>
      <c r="F3" s="117" t="s">
        <v>1798</v>
      </c>
    </row>
    <row r="4" spans="1:6" ht="18" customHeight="1">
      <c r="A4" s="220" t="s">
        <v>1688</v>
      </c>
      <c r="B4" s="115"/>
      <c r="C4" s="242"/>
      <c r="D4" s="243"/>
      <c r="E4" s="115"/>
      <c r="F4" s="115" t="s">
        <v>1689</v>
      </c>
    </row>
    <row r="5" spans="1:6" ht="35.25" customHeight="1">
      <c r="A5" s="632" t="s">
        <v>1690</v>
      </c>
      <c r="B5" s="630" t="s">
        <v>1745</v>
      </c>
      <c r="C5" s="631"/>
      <c r="D5" s="632" t="s">
        <v>1690</v>
      </c>
      <c r="E5" s="630" t="s">
        <v>1745</v>
      </c>
      <c r="F5" s="632"/>
    </row>
    <row r="6" spans="1:6" ht="21" customHeight="1">
      <c r="A6" s="631"/>
      <c r="B6" s="244"/>
      <c r="C6" s="110" t="s">
        <v>1799</v>
      </c>
      <c r="D6" s="631"/>
      <c r="E6" s="244"/>
      <c r="F6" s="110" t="s">
        <v>1799</v>
      </c>
    </row>
    <row r="7" spans="1:6" ht="27" customHeight="1">
      <c r="A7" s="112" t="s">
        <v>1746</v>
      </c>
      <c r="B7" s="113">
        <v>8974865045.3099995</v>
      </c>
      <c r="C7" s="113">
        <v>7232432946.8800001</v>
      </c>
      <c r="D7" s="112" t="s">
        <v>1747</v>
      </c>
      <c r="E7" s="113">
        <v>8839525911.9899998</v>
      </c>
      <c r="F7" s="113">
        <v>6164213680.3299999</v>
      </c>
    </row>
    <row r="8" spans="1:6" ht="27" customHeight="1">
      <c r="A8" s="112" t="s">
        <v>1748</v>
      </c>
      <c r="B8" s="113">
        <f>C8</f>
        <v>360457086.64999998</v>
      </c>
      <c r="C8" s="113">
        <v>360457086.64999998</v>
      </c>
      <c r="D8" s="110"/>
      <c r="E8" s="114"/>
      <c r="F8" s="114"/>
    </row>
    <row r="9" spans="1:6" ht="27" customHeight="1">
      <c r="A9" s="112" t="s">
        <v>1750</v>
      </c>
      <c r="B9" s="113">
        <v>0</v>
      </c>
      <c r="C9" s="113">
        <v>0</v>
      </c>
      <c r="D9" s="110"/>
      <c r="E9" s="114"/>
      <c r="F9" s="114"/>
    </row>
    <row r="10" spans="1:6" ht="27" customHeight="1">
      <c r="A10" s="112" t="s">
        <v>1752</v>
      </c>
      <c r="B10" s="113">
        <f>C10</f>
        <v>0</v>
      </c>
      <c r="C10" s="113">
        <v>0</v>
      </c>
      <c r="D10" s="110"/>
      <c r="E10" s="114"/>
      <c r="F10" s="114"/>
    </row>
    <row r="11" spans="1:6" ht="27" customHeight="1">
      <c r="A11" s="112" t="s">
        <v>1754</v>
      </c>
      <c r="B11" s="113">
        <v>391.8</v>
      </c>
      <c r="C11" s="113">
        <v>0</v>
      </c>
      <c r="D11" s="112" t="s">
        <v>1800</v>
      </c>
      <c r="E11" s="113">
        <v>0</v>
      </c>
      <c r="F11" s="113">
        <v>0</v>
      </c>
    </row>
    <row r="12" spans="1:6" ht="27" customHeight="1">
      <c r="A12" s="112" t="s">
        <v>1755</v>
      </c>
      <c r="B12" s="113">
        <f>C12</f>
        <v>0</v>
      </c>
      <c r="C12" s="113">
        <v>0</v>
      </c>
      <c r="D12" s="112" t="s">
        <v>1801</v>
      </c>
      <c r="E12" s="113">
        <f>F12</f>
        <v>0</v>
      </c>
      <c r="F12" s="113">
        <v>0</v>
      </c>
    </row>
    <row r="13" spans="1:6" ht="27" customHeight="1">
      <c r="A13" s="112" t="s">
        <v>1757</v>
      </c>
      <c r="B13" s="113">
        <f>B7+B8+B9+B10+B11+B12</f>
        <v>9335322523.7599983</v>
      </c>
      <c r="C13" s="113">
        <f>C7+C8+C9+C10+C11+C12</f>
        <v>7592890033.5299997</v>
      </c>
      <c r="D13" s="112" t="s">
        <v>1802</v>
      </c>
      <c r="E13" s="113">
        <f>E7+E11+E12</f>
        <v>8839525911.9899998</v>
      </c>
      <c r="F13" s="113">
        <f>F7+F11+F12</f>
        <v>6164213680.3299999</v>
      </c>
    </row>
    <row r="14" spans="1:6" ht="27" customHeight="1">
      <c r="A14" s="112" t="s">
        <v>1759</v>
      </c>
      <c r="B14" s="113">
        <f>C14</f>
        <v>10130000</v>
      </c>
      <c r="C14" s="113">
        <v>10130000</v>
      </c>
      <c r="D14" s="112" t="s">
        <v>1803</v>
      </c>
      <c r="E14" s="113">
        <f>F14</f>
        <v>0</v>
      </c>
      <c r="F14" s="113">
        <v>0</v>
      </c>
    </row>
    <row r="15" spans="1:6" ht="27" customHeight="1">
      <c r="A15" s="112" t="s">
        <v>1763</v>
      </c>
      <c r="B15" s="113">
        <f>C15</f>
        <v>0</v>
      </c>
      <c r="C15" s="113">
        <v>0</v>
      </c>
      <c r="D15" s="112" t="s">
        <v>1804</v>
      </c>
      <c r="E15" s="113">
        <f>F15</f>
        <v>12259587.51</v>
      </c>
      <c r="F15" s="113">
        <v>12259587.51</v>
      </c>
    </row>
    <row r="16" spans="1:6" ht="27" customHeight="1">
      <c r="A16" s="112" t="s">
        <v>1767</v>
      </c>
      <c r="B16" s="113">
        <f>B13+B14+B15</f>
        <v>9345452523.7599983</v>
      </c>
      <c r="C16" s="113">
        <f>C13+C14+C15</f>
        <v>7603020033.5299997</v>
      </c>
      <c r="D16" s="112" t="s">
        <v>1805</v>
      </c>
      <c r="E16" s="113">
        <f>E13+E14+E15</f>
        <v>8851785499.5</v>
      </c>
      <c r="F16" s="113">
        <f>F13+F14+F15</f>
        <v>6176473267.8400002</v>
      </c>
    </row>
    <row r="17" spans="1:6" ht="27" customHeight="1">
      <c r="A17" s="110"/>
      <c r="B17" s="114"/>
      <c r="C17" s="114"/>
      <c r="D17" s="112" t="s">
        <v>1806</v>
      </c>
      <c r="E17" s="113">
        <f>B16-E16</f>
        <v>493667024.25999832</v>
      </c>
      <c r="F17" s="113">
        <f>C16-F16</f>
        <v>1426546765.6899996</v>
      </c>
    </row>
    <row r="18" spans="1:6" ht="27" customHeight="1">
      <c r="A18" s="112" t="s">
        <v>1770</v>
      </c>
      <c r="B18" s="113">
        <v>22036974128.93</v>
      </c>
      <c r="C18" s="110" t="s">
        <v>1709</v>
      </c>
      <c r="D18" s="112" t="s">
        <v>1807</v>
      </c>
      <c r="E18" s="113">
        <f>B18+E17</f>
        <v>22530641153.189999</v>
      </c>
      <c r="F18" s="110" t="s">
        <v>1709</v>
      </c>
    </row>
    <row r="19" spans="1:6" ht="27" customHeight="1">
      <c r="A19" s="110" t="s">
        <v>1741</v>
      </c>
      <c r="B19" s="113">
        <f>B16+B18</f>
        <v>31382426652.689999</v>
      </c>
      <c r="C19" s="110" t="s">
        <v>1709</v>
      </c>
      <c r="D19" s="110" t="s">
        <v>1772</v>
      </c>
      <c r="E19" s="113">
        <f>E16+E18</f>
        <v>31382426652.689999</v>
      </c>
      <c r="F19" s="110" t="s">
        <v>1709</v>
      </c>
    </row>
  </sheetData>
  <mergeCells count="5">
    <mergeCell ref="A1:F1"/>
    <mergeCell ref="B5:C5"/>
    <mergeCell ref="E5:F5"/>
    <mergeCell ref="A5:A6"/>
    <mergeCell ref="D5:D6"/>
  </mergeCells>
  <phoneticPr fontId="68" type="noConversion"/>
  <pageMargins left="0.75" right="0.75" top="1" bottom="1" header="0.5" footer="0.5"/>
  <headerFooter scaleWithDoc="0" alignWithMargins="0"/>
</worksheet>
</file>

<file path=xl/worksheets/sheet4.xml><?xml version="1.0" encoding="utf-8"?>
<worksheet xmlns="http://schemas.openxmlformats.org/spreadsheetml/2006/main" xmlns:r="http://schemas.openxmlformats.org/officeDocument/2006/relationships">
  <dimension ref="A1:IO41"/>
  <sheetViews>
    <sheetView topLeftCell="A19" zoomScaleSheetLayoutView="100" workbookViewId="0">
      <selection activeCell="G46" sqref="G46"/>
    </sheetView>
  </sheetViews>
  <sheetFormatPr defaultRowHeight="14.25"/>
  <cols>
    <col min="1" max="1" width="25.625" style="305" customWidth="1"/>
    <col min="2" max="4" width="14" style="305" customWidth="1"/>
    <col min="5" max="5" width="14" style="305" hidden="1" customWidth="1"/>
    <col min="6" max="6" width="14" style="305" customWidth="1"/>
    <col min="7" max="7" width="11.125" style="508" customWidth="1"/>
    <col min="8" max="8" width="30.75" style="305" customWidth="1"/>
    <col min="9" max="247" width="9" style="305"/>
    <col min="248" max="249" width="9" style="102"/>
  </cols>
  <sheetData>
    <row r="1" spans="1:249" s="305" customFormat="1" ht="42" customHeight="1">
      <c r="A1" s="593" t="s">
        <v>98</v>
      </c>
      <c r="B1" s="593"/>
      <c r="C1" s="593"/>
      <c r="D1" s="593"/>
      <c r="E1" s="593"/>
      <c r="F1" s="593"/>
      <c r="G1" s="593"/>
      <c r="IN1" s="102"/>
      <c r="IO1" s="102"/>
    </row>
    <row r="2" spans="1:249" s="305" customFormat="1" ht="14.25" customHeight="1">
      <c r="A2" s="513"/>
      <c r="B2" s="513"/>
      <c r="C2" s="513"/>
      <c r="D2" s="513"/>
      <c r="E2" s="513"/>
      <c r="F2" s="513"/>
      <c r="G2" s="443" t="s">
        <v>21</v>
      </c>
      <c r="IN2" s="102"/>
      <c r="IO2" s="102"/>
    </row>
    <row r="3" spans="1:249" s="305" customFormat="1" ht="37.9" customHeight="1">
      <c r="A3" s="366" t="s">
        <v>22</v>
      </c>
      <c r="B3" s="333" t="s">
        <v>23</v>
      </c>
      <c r="C3" s="333" t="s">
        <v>24</v>
      </c>
      <c r="D3" s="333" t="s">
        <v>25</v>
      </c>
      <c r="E3" s="515" t="s">
        <v>26</v>
      </c>
      <c r="F3" s="446" t="s">
        <v>27</v>
      </c>
      <c r="G3" s="446" t="s">
        <v>28</v>
      </c>
      <c r="IN3" s="102"/>
      <c r="IO3" s="102"/>
    </row>
    <row r="4" spans="1:249" s="306" customFormat="1" ht="17.25" customHeight="1">
      <c r="A4" s="370" t="s">
        <v>30</v>
      </c>
      <c r="B4" s="458">
        <f>SUM(B5:B18)</f>
        <v>30174717</v>
      </c>
      <c r="C4" s="458">
        <f>SUM(C5:C18)</f>
        <v>30044717</v>
      </c>
      <c r="D4" s="458">
        <f>SUM(D5:D18)</f>
        <v>30678631</v>
      </c>
      <c r="E4" s="458">
        <f>SUM(E5:E18)</f>
        <v>28996334</v>
      </c>
      <c r="F4" s="492">
        <f t="shared" ref="F4:F17" si="0">D4/E4-1</f>
        <v>5.8017575601108762E-2</v>
      </c>
      <c r="G4" s="336">
        <f t="shared" ref="G4:G17" si="1">D4/B4-1</f>
        <v>1.6699874931718428E-2</v>
      </c>
    </row>
    <row r="5" spans="1:249" s="305" customFormat="1" ht="17.25" customHeight="1">
      <c r="A5" s="373" t="s">
        <v>32</v>
      </c>
      <c r="B5" s="281">
        <v>11450048</v>
      </c>
      <c r="C5" s="281">
        <v>11342048</v>
      </c>
      <c r="D5" s="281">
        <v>11637876</v>
      </c>
      <c r="E5" s="281">
        <v>10469728</v>
      </c>
      <c r="F5" s="496">
        <f t="shared" si="0"/>
        <v>0.11157386323694363</v>
      </c>
      <c r="G5" s="339">
        <f t="shared" si="1"/>
        <v>1.6404123371360546E-2</v>
      </c>
      <c r="IN5" s="102"/>
      <c r="IO5" s="102"/>
    </row>
    <row r="6" spans="1:249" s="305" customFormat="1" ht="17.25" customHeight="1">
      <c r="A6" s="373" t="s">
        <v>34</v>
      </c>
      <c r="B6" s="527">
        <v>7575286</v>
      </c>
      <c r="C6" s="281">
        <v>7563286</v>
      </c>
      <c r="D6" s="281">
        <v>7478100</v>
      </c>
      <c r="E6" s="281">
        <v>6806150</v>
      </c>
      <c r="F6" s="496">
        <f t="shared" si="0"/>
        <v>9.8726886712752426E-2</v>
      </c>
      <c r="G6" s="339">
        <f t="shared" si="1"/>
        <v>-1.2829350601416212E-2</v>
      </c>
      <c r="IN6" s="102"/>
      <c r="IO6" s="102"/>
    </row>
    <row r="7" spans="1:249" s="305" customFormat="1" ht="17.25" customHeight="1">
      <c r="A7" s="373" t="s">
        <v>36</v>
      </c>
      <c r="B7" s="527">
        <v>3155023</v>
      </c>
      <c r="C7" s="281">
        <v>3103023</v>
      </c>
      <c r="D7" s="281">
        <v>2962675</v>
      </c>
      <c r="E7" s="281">
        <v>3734303</v>
      </c>
      <c r="F7" s="496">
        <f t="shared" si="0"/>
        <v>-0.20663240235192482</v>
      </c>
      <c r="G7" s="339">
        <f t="shared" si="1"/>
        <v>-6.0965641137956883E-2</v>
      </c>
      <c r="IN7" s="102"/>
      <c r="IO7" s="102"/>
    </row>
    <row r="8" spans="1:249" s="305" customFormat="1" ht="17.25" customHeight="1">
      <c r="A8" s="528" t="s">
        <v>38</v>
      </c>
      <c r="B8" s="281">
        <v>90</v>
      </c>
      <c r="C8" s="281">
        <v>90</v>
      </c>
      <c r="D8" s="281">
        <v>38</v>
      </c>
      <c r="E8" s="281">
        <v>35</v>
      </c>
      <c r="F8" s="496">
        <f t="shared" si="0"/>
        <v>8.5714285714285632E-2</v>
      </c>
      <c r="G8" s="339">
        <f t="shared" si="1"/>
        <v>-0.57777777777777772</v>
      </c>
      <c r="IN8" s="102"/>
      <c r="IO8" s="102"/>
    </row>
    <row r="9" spans="1:249" s="305" customFormat="1" ht="17.25" customHeight="1">
      <c r="A9" s="373" t="s">
        <v>40</v>
      </c>
      <c r="B9" s="527">
        <v>1587808</v>
      </c>
      <c r="C9" s="281">
        <v>1587808</v>
      </c>
      <c r="D9" s="281">
        <v>1805048</v>
      </c>
      <c r="E9" s="281">
        <v>1596511</v>
      </c>
      <c r="F9" s="496">
        <f t="shared" si="0"/>
        <v>0.13062045923892796</v>
      </c>
      <c r="G9" s="339">
        <f t="shared" si="1"/>
        <v>0.13681754972893456</v>
      </c>
      <c r="IN9" s="102"/>
      <c r="IO9" s="102"/>
    </row>
    <row r="10" spans="1:249" s="305" customFormat="1" ht="17.25" customHeight="1">
      <c r="A10" s="373" t="s">
        <v>42</v>
      </c>
      <c r="B10" s="527">
        <v>741340</v>
      </c>
      <c r="C10" s="281">
        <v>741340</v>
      </c>
      <c r="D10" s="281">
        <v>633162</v>
      </c>
      <c r="E10" s="281">
        <v>771496</v>
      </c>
      <c r="F10" s="496">
        <f t="shared" si="0"/>
        <v>-0.17930617916359903</v>
      </c>
      <c r="G10" s="339">
        <f t="shared" si="1"/>
        <v>-0.14592224890063943</v>
      </c>
      <c r="IN10" s="102"/>
      <c r="IO10" s="102"/>
    </row>
    <row r="11" spans="1:249" s="305" customFormat="1" ht="17.25" customHeight="1">
      <c r="A11" s="373" t="s">
        <v>44</v>
      </c>
      <c r="B11" s="527">
        <v>458300</v>
      </c>
      <c r="C11" s="281">
        <v>458300</v>
      </c>
      <c r="D11" s="281">
        <v>408501</v>
      </c>
      <c r="E11" s="281">
        <v>454756</v>
      </c>
      <c r="F11" s="496">
        <f t="shared" si="0"/>
        <v>-0.10171388612794552</v>
      </c>
      <c r="G11" s="339">
        <f t="shared" si="1"/>
        <v>-0.1086602662011783</v>
      </c>
      <c r="IN11" s="102"/>
      <c r="IO11" s="102"/>
    </row>
    <row r="12" spans="1:249" s="305" customFormat="1" ht="17.25" customHeight="1">
      <c r="A12" s="373" t="s">
        <v>46</v>
      </c>
      <c r="B12" s="527">
        <v>1999400</v>
      </c>
      <c r="C12" s="281">
        <v>1999400</v>
      </c>
      <c r="D12" s="281">
        <v>75257</v>
      </c>
      <c r="E12" s="281">
        <v>87958</v>
      </c>
      <c r="F12" s="496">
        <f t="shared" si="0"/>
        <v>-0.14439846290274905</v>
      </c>
      <c r="G12" s="339">
        <f t="shared" si="1"/>
        <v>-0.96236020806241873</v>
      </c>
      <c r="IN12" s="102"/>
      <c r="IO12" s="102"/>
    </row>
    <row r="13" spans="1:249" s="305" customFormat="1" ht="17.25" customHeight="1">
      <c r="A13" s="373" t="s">
        <v>48</v>
      </c>
      <c r="B13" s="527">
        <v>1385426</v>
      </c>
      <c r="C13" s="281">
        <v>1415426</v>
      </c>
      <c r="D13" s="281">
        <v>3896380</v>
      </c>
      <c r="E13" s="281">
        <v>3277188</v>
      </c>
      <c r="F13" s="496">
        <f t="shared" si="0"/>
        <v>0.18894003029426454</v>
      </c>
      <c r="G13" s="339">
        <f t="shared" si="1"/>
        <v>1.8124057149208981</v>
      </c>
      <c r="IN13" s="102"/>
      <c r="IO13" s="102"/>
    </row>
    <row r="14" spans="1:249" s="305" customFormat="1" ht="17.25" customHeight="1">
      <c r="A14" s="373" t="s">
        <v>50</v>
      </c>
      <c r="B14" s="527">
        <v>160000</v>
      </c>
      <c r="C14" s="281">
        <v>160000</v>
      </c>
      <c r="D14" s="281">
        <v>144193</v>
      </c>
      <c r="E14" s="281">
        <v>145938</v>
      </c>
      <c r="F14" s="496">
        <f t="shared" si="0"/>
        <v>-1.1957132480916566E-2</v>
      </c>
      <c r="G14" s="339">
        <f t="shared" si="1"/>
        <v>-9.8793750000000014E-2</v>
      </c>
      <c r="IN14" s="102"/>
      <c r="IO14" s="102"/>
    </row>
    <row r="15" spans="1:249" s="305" customFormat="1" ht="17.25" customHeight="1">
      <c r="A15" s="373" t="s">
        <v>52</v>
      </c>
      <c r="B15" s="527">
        <v>14300</v>
      </c>
      <c r="C15" s="281">
        <v>14300</v>
      </c>
      <c r="D15" s="281">
        <v>3474</v>
      </c>
      <c r="E15" s="281">
        <v>1202</v>
      </c>
      <c r="F15" s="496">
        <f t="shared" si="0"/>
        <v>1.8901830282861898</v>
      </c>
      <c r="G15" s="339">
        <f t="shared" si="1"/>
        <v>-0.75706293706293704</v>
      </c>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N15" s="102"/>
      <c r="IO15" s="102"/>
    </row>
    <row r="16" spans="1:249" s="305" customFormat="1" ht="17.25" customHeight="1">
      <c r="A16" s="373" t="s">
        <v>54</v>
      </c>
      <c r="B16" s="527">
        <v>1643596</v>
      </c>
      <c r="C16" s="529">
        <v>1655596</v>
      </c>
      <c r="D16" s="529">
        <v>1615290</v>
      </c>
      <c r="E16" s="529">
        <v>1647303</v>
      </c>
      <c r="F16" s="496">
        <f t="shared" si="0"/>
        <v>-1.9433583256996401E-2</v>
      </c>
      <c r="G16" s="339">
        <f t="shared" si="1"/>
        <v>-1.7221993725952123E-2</v>
      </c>
      <c r="IN16" s="102"/>
      <c r="IO16" s="102"/>
    </row>
    <row r="17" spans="1:249" s="102" customFormat="1" ht="17.25" customHeight="1">
      <c r="A17" s="494" t="s">
        <v>56</v>
      </c>
      <c r="B17" s="527">
        <v>4100</v>
      </c>
      <c r="C17" s="527">
        <v>4100</v>
      </c>
      <c r="D17" s="529">
        <v>5967</v>
      </c>
      <c r="E17" s="529">
        <v>3766</v>
      </c>
      <c r="F17" s="496">
        <f t="shared" si="0"/>
        <v>0.58443972384492837</v>
      </c>
      <c r="G17" s="339">
        <f t="shared" si="1"/>
        <v>0.45536585365853655</v>
      </c>
    </row>
    <row r="18" spans="1:249" s="102" customFormat="1" ht="17.25" customHeight="1">
      <c r="A18" s="494" t="s">
        <v>58</v>
      </c>
      <c r="B18" s="529">
        <v>0</v>
      </c>
      <c r="C18" s="529">
        <v>0</v>
      </c>
      <c r="D18" s="529">
        <v>12670</v>
      </c>
      <c r="E18" s="529">
        <v>0</v>
      </c>
      <c r="F18" s="496"/>
      <c r="G18" s="336"/>
    </row>
    <row r="19" spans="1:249" s="102" customFormat="1" ht="17.25" customHeight="1">
      <c r="A19" s="490" t="s">
        <v>60</v>
      </c>
      <c r="B19" s="458">
        <f>SUM(B20:B27)</f>
        <v>5854274</v>
      </c>
      <c r="C19" s="458">
        <f>SUM(C20:C27)</f>
        <v>5862874</v>
      </c>
      <c r="D19" s="458">
        <f>SUM(D20:D27)</f>
        <v>7055200</v>
      </c>
      <c r="E19" s="458">
        <f>SUM(E20:E27)</f>
        <v>6388080</v>
      </c>
      <c r="F19" s="492">
        <f t="shared" ref="F19:F27" si="2">D19/E19-1</f>
        <v>0.1044320046085836</v>
      </c>
      <c r="G19" s="336">
        <f t="shared" ref="G19:G27" si="3">D19/B19-1</f>
        <v>0.20513662326020277</v>
      </c>
    </row>
    <row r="20" spans="1:249" s="102" customFormat="1" ht="17.25" customHeight="1">
      <c r="A20" s="494" t="s">
        <v>62</v>
      </c>
      <c r="B20" s="527">
        <v>3601605</v>
      </c>
      <c r="C20" s="281">
        <v>3601605</v>
      </c>
      <c r="D20" s="281">
        <v>3417080</v>
      </c>
      <c r="E20" s="281">
        <v>3891746</v>
      </c>
      <c r="F20" s="496">
        <f t="shared" si="2"/>
        <v>-0.12196736374881612</v>
      </c>
      <c r="G20" s="339">
        <f t="shared" si="3"/>
        <v>-5.1234102573713636E-2</v>
      </c>
    </row>
    <row r="21" spans="1:249" s="306" customFormat="1" ht="17.25" customHeight="1">
      <c r="A21" s="494" t="s">
        <v>64</v>
      </c>
      <c r="B21" s="527">
        <v>300186</v>
      </c>
      <c r="C21" s="281">
        <v>299534</v>
      </c>
      <c r="D21" s="281">
        <v>374018</v>
      </c>
      <c r="E21" s="281">
        <v>341452</v>
      </c>
      <c r="F21" s="496">
        <f t="shared" si="2"/>
        <v>9.5375045394374691E-2</v>
      </c>
      <c r="G21" s="339">
        <f t="shared" si="3"/>
        <v>0.24595417507811823</v>
      </c>
    </row>
    <row r="22" spans="1:249" s="305" customFormat="1" ht="17.25" customHeight="1">
      <c r="A22" s="494" t="s">
        <v>66</v>
      </c>
      <c r="B22" s="527">
        <v>345926</v>
      </c>
      <c r="C22" s="281">
        <v>346426</v>
      </c>
      <c r="D22" s="281">
        <v>402672</v>
      </c>
      <c r="E22" s="281">
        <v>470714</v>
      </c>
      <c r="F22" s="496">
        <f t="shared" si="2"/>
        <v>-0.14455061884711307</v>
      </c>
      <c r="G22" s="339">
        <f t="shared" si="3"/>
        <v>0.16404086423107822</v>
      </c>
      <c r="IN22" s="102"/>
      <c r="IO22" s="102"/>
    </row>
    <row r="23" spans="1:249" s="305" customFormat="1" ht="17.25" customHeight="1">
      <c r="A23" s="373" t="s">
        <v>68</v>
      </c>
      <c r="B23" s="527">
        <v>146500</v>
      </c>
      <c r="C23" s="281">
        <v>148952</v>
      </c>
      <c r="D23" s="281">
        <v>521941</v>
      </c>
      <c r="E23" s="281">
        <v>143978</v>
      </c>
      <c r="F23" s="496">
        <f t="shared" si="2"/>
        <v>2.6251441192404394</v>
      </c>
      <c r="G23" s="339">
        <f t="shared" si="3"/>
        <v>2.5627372013651879</v>
      </c>
      <c r="IN23" s="102"/>
      <c r="IO23" s="102"/>
    </row>
    <row r="24" spans="1:249" s="305" customFormat="1" ht="17.25" customHeight="1">
      <c r="A24" s="373" t="s">
        <v>70</v>
      </c>
      <c r="B24" s="527">
        <v>840452</v>
      </c>
      <c r="C24" s="281">
        <v>844852</v>
      </c>
      <c r="D24" s="281">
        <v>1525487</v>
      </c>
      <c r="E24" s="281">
        <v>904214</v>
      </c>
      <c r="F24" s="496">
        <f t="shared" si="2"/>
        <v>0.68708624285843833</v>
      </c>
      <c r="G24" s="339">
        <f t="shared" si="3"/>
        <v>0.81507926687068388</v>
      </c>
      <c r="IN24" s="102"/>
      <c r="IO24" s="102"/>
    </row>
    <row r="25" spans="1:249" s="305" customFormat="1" ht="17.25" customHeight="1">
      <c r="A25" s="373" t="s">
        <v>72</v>
      </c>
      <c r="B25" s="527">
        <v>100</v>
      </c>
      <c r="C25" s="281">
        <v>100</v>
      </c>
      <c r="D25" s="281">
        <v>121</v>
      </c>
      <c r="E25" s="281">
        <v>148</v>
      </c>
      <c r="F25" s="496">
        <f t="shared" si="2"/>
        <v>-0.18243243243243246</v>
      </c>
      <c r="G25" s="339">
        <f t="shared" si="3"/>
        <v>0.20999999999999996</v>
      </c>
      <c r="IN25" s="102"/>
      <c r="IO25" s="102"/>
    </row>
    <row r="26" spans="1:249" s="305" customFormat="1" ht="17.25" customHeight="1">
      <c r="A26" s="373" t="s">
        <v>74</v>
      </c>
      <c r="B26" s="527">
        <v>300800</v>
      </c>
      <c r="C26" s="281">
        <v>301800</v>
      </c>
      <c r="D26" s="281">
        <v>460614</v>
      </c>
      <c r="E26" s="281">
        <v>285645</v>
      </c>
      <c r="F26" s="496">
        <f t="shared" si="2"/>
        <v>0.61254004095993286</v>
      </c>
      <c r="G26" s="339">
        <f t="shared" si="3"/>
        <v>0.53129654255319148</v>
      </c>
      <c r="IN26" s="102"/>
      <c r="IO26" s="102"/>
    </row>
    <row r="27" spans="1:249" s="305" customFormat="1" ht="17.25" customHeight="1">
      <c r="A27" s="373" t="s">
        <v>76</v>
      </c>
      <c r="B27" s="527">
        <v>318705</v>
      </c>
      <c r="C27" s="281">
        <v>319605</v>
      </c>
      <c r="D27" s="281">
        <v>353267</v>
      </c>
      <c r="E27" s="281">
        <v>350183</v>
      </c>
      <c r="F27" s="496">
        <f t="shared" si="2"/>
        <v>8.8068238606671123E-3</v>
      </c>
      <c r="G27" s="339">
        <f t="shared" si="3"/>
        <v>0.10844511381999022</v>
      </c>
      <c r="IN27" s="102"/>
      <c r="IO27" s="102"/>
    </row>
    <row r="28" spans="1:249" s="305" customFormat="1" ht="17.25" customHeight="1">
      <c r="A28" s="350"/>
      <c r="B28" s="279"/>
      <c r="C28" s="279"/>
      <c r="D28" s="279"/>
      <c r="E28" s="279"/>
      <c r="F28" s="492"/>
      <c r="G28" s="530"/>
      <c r="IN28" s="102"/>
      <c r="IO28" s="102"/>
    </row>
    <row r="29" spans="1:249" s="305" customFormat="1" ht="17.25" customHeight="1">
      <c r="A29" s="478" t="s">
        <v>79</v>
      </c>
      <c r="B29" s="458">
        <f>B4+B19</f>
        <v>36028991</v>
      </c>
      <c r="C29" s="458">
        <f>C4+C19</f>
        <v>35907591</v>
      </c>
      <c r="D29" s="458">
        <f>D4+D19</f>
        <v>37733831</v>
      </c>
      <c r="E29" s="458">
        <f>E4+E19</f>
        <v>35384414</v>
      </c>
      <c r="F29" s="492">
        <f t="shared" ref="F29:F37" si="4">D29/E29-1</f>
        <v>6.6396945276527619E-2</v>
      </c>
      <c r="G29" s="336">
        <f t="shared" ref="G29:G37" si="5">D29/B29-1</f>
        <v>4.7318560766800299E-2</v>
      </c>
      <c r="IN29" s="102"/>
      <c r="IO29" s="102"/>
    </row>
    <row r="30" spans="1:249" s="305" customFormat="1" ht="17.25" customHeight="1">
      <c r="A30" s="478"/>
      <c r="B30" s="523"/>
      <c r="C30" s="523"/>
      <c r="D30" s="523"/>
      <c r="E30" s="523"/>
      <c r="F30" s="531"/>
      <c r="G30" s="532"/>
      <c r="IN30" s="102"/>
      <c r="IO30" s="102"/>
    </row>
    <row r="31" spans="1:249" s="305" customFormat="1" ht="17.25" customHeight="1">
      <c r="A31" s="533" t="s">
        <v>81</v>
      </c>
      <c r="B31" s="480">
        <f>SUM(B32:B37)</f>
        <v>12860917</v>
      </c>
      <c r="C31" s="480">
        <f>SUM(C32:C37)</f>
        <v>16602552</v>
      </c>
      <c r="D31" s="480">
        <f>SUM(D32:D37)</f>
        <v>18124561</v>
      </c>
      <c r="E31" s="480">
        <f>SUM(E32:E37)</f>
        <v>17274829</v>
      </c>
      <c r="F31" s="492">
        <f t="shared" si="4"/>
        <v>4.9189025257500463E-2</v>
      </c>
      <c r="G31" s="336">
        <f t="shared" si="5"/>
        <v>0.40927439310898284</v>
      </c>
      <c r="IN31" s="102"/>
      <c r="IO31" s="102"/>
    </row>
    <row r="32" spans="1:249" s="306" customFormat="1" ht="17.25" customHeight="1">
      <c r="A32" s="534" t="s">
        <v>83</v>
      </c>
      <c r="B32" s="535">
        <v>2515000</v>
      </c>
      <c r="C32" s="535">
        <v>2515000</v>
      </c>
      <c r="D32" s="535">
        <v>3707599</v>
      </c>
      <c r="E32" s="535">
        <v>2868138</v>
      </c>
      <c r="F32" s="496">
        <f t="shared" si="4"/>
        <v>0.29268501027495897</v>
      </c>
      <c r="G32" s="339">
        <f t="shared" si="5"/>
        <v>0.47419443339960243</v>
      </c>
    </row>
    <row r="33" spans="1:249" s="440" customFormat="1" ht="17.25" customHeight="1">
      <c r="A33" s="534" t="s">
        <v>85</v>
      </c>
      <c r="B33" s="535">
        <v>70000</v>
      </c>
      <c r="C33" s="535">
        <v>70000</v>
      </c>
      <c r="D33" s="535">
        <v>399410</v>
      </c>
      <c r="E33" s="535">
        <v>324980</v>
      </c>
      <c r="F33" s="496">
        <f t="shared" si="4"/>
        <v>0.22902947873715296</v>
      </c>
      <c r="G33" s="339">
        <f t="shared" si="5"/>
        <v>4.705857142857143</v>
      </c>
    </row>
    <row r="34" spans="1:249" s="306" customFormat="1" ht="17.25" customHeight="1">
      <c r="A34" s="534" t="s">
        <v>87</v>
      </c>
      <c r="B34" s="535">
        <v>90000</v>
      </c>
      <c r="C34" s="535">
        <v>110000</v>
      </c>
      <c r="D34" s="535">
        <v>110000</v>
      </c>
      <c r="E34" s="535">
        <v>130000</v>
      </c>
      <c r="F34" s="496">
        <f t="shared" si="4"/>
        <v>-0.15384615384615385</v>
      </c>
      <c r="G34" s="339">
        <f t="shared" si="5"/>
        <v>0.22222222222222232</v>
      </c>
    </row>
    <row r="35" spans="1:249" s="440" customFormat="1" ht="17.25" customHeight="1">
      <c r="A35" s="534" t="s">
        <v>89</v>
      </c>
      <c r="B35" s="535">
        <v>3687854</v>
      </c>
      <c r="C35" s="535">
        <v>6962807</v>
      </c>
      <c r="D35" s="535">
        <v>6962807</v>
      </c>
      <c r="E35" s="535">
        <v>7357715</v>
      </c>
      <c r="F35" s="496">
        <f t="shared" si="4"/>
        <v>-5.3672641574184388E-2</v>
      </c>
      <c r="G35" s="339">
        <f t="shared" si="5"/>
        <v>0.88803759584842568</v>
      </c>
    </row>
    <row r="36" spans="1:249" s="440" customFormat="1" ht="17.25" customHeight="1">
      <c r="A36" s="534" t="s">
        <v>91</v>
      </c>
      <c r="B36" s="535">
        <v>5336021</v>
      </c>
      <c r="C36" s="535">
        <v>5740362</v>
      </c>
      <c r="D36" s="535">
        <v>5740362</v>
      </c>
      <c r="E36" s="535">
        <v>5236988</v>
      </c>
      <c r="F36" s="496">
        <f t="shared" si="4"/>
        <v>9.6118990534253657E-2</v>
      </c>
      <c r="G36" s="339">
        <f t="shared" si="5"/>
        <v>7.5775751257350699E-2</v>
      </c>
    </row>
    <row r="37" spans="1:249" s="440" customFormat="1" ht="17.25" customHeight="1">
      <c r="A37" s="534" t="s">
        <v>93</v>
      </c>
      <c r="B37" s="535">
        <v>1162042</v>
      </c>
      <c r="C37" s="535">
        <v>1204383</v>
      </c>
      <c r="D37" s="535">
        <v>1204383</v>
      </c>
      <c r="E37" s="535">
        <v>1357008</v>
      </c>
      <c r="F37" s="496">
        <f t="shared" si="4"/>
        <v>-0.11247170245127514</v>
      </c>
      <c r="G37" s="339">
        <f t="shared" si="5"/>
        <v>3.6436720875837603E-2</v>
      </c>
    </row>
    <row r="38" spans="1:249" s="305" customFormat="1" ht="17.25" customHeight="1">
      <c r="A38" s="534"/>
      <c r="B38" s="281"/>
      <c r="C38" s="281"/>
      <c r="D38" s="281"/>
      <c r="E38" s="281"/>
      <c r="F38" s="536"/>
      <c r="G38" s="521"/>
      <c r="IN38" s="102"/>
      <c r="IO38" s="102"/>
    </row>
    <row r="39" spans="1:249" s="305" customFormat="1" ht="17.25" customHeight="1">
      <c r="A39" s="533"/>
      <c r="B39" s="523"/>
      <c r="C39" s="523"/>
      <c r="D39" s="523"/>
      <c r="E39" s="523"/>
      <c r="F39" s="536"/>
      <c r="G39" s="537"/>
      <c r="IN39" s="102"/>
      <c r="IO39" s="102"/>
    </row>
    <row r="40" spans="1:249" s="305" customFormat="1" ht="17.25" customHeight="1">
      <c r="A40" s="551" t="s">
        <v>96</v>
      </c>
      <c r="B40" s="480">
        <f>B29+B31</f>
        <v>48889908</v>
      </c>
      <c r="C40" s="480">
        <f>C29+C31</f>
        <v>52510143</v>
      </c>
      <c r="D40" s="480">
        <f>D29+D31</f>
        <v>55858392</v>
      </c>
      <c r="E40" s="480">
        <f>E29+E31</f>
        <v>52659243</v>
      </c>
      <c r="F40" s="492">
        <f>D40/E40-1</f>
        <v>6.0751898769224599E-2</v>
      </c>
      <c r="G40" s="336">
        <f>D40/B40-1</f>
        <v>0.14253420153705343</v>
      </c>
      <c r="IN40" s="102"/>
      <c r="IO40" s="102"/>
    </row>
    <row r="41" spans="1:249" s="305" customFormat="1" ht="17.25" customHeight="1">
      <c r="G41" s="508"/>
      <c r="IN41" s="102"/>
      <c r="IO41" s="102"/>
    </row>
  </sheetData>
  <mergeCells count="1">
    <mergeCell ref="A1:G1"/>
  </mergeCells>
  <phoneticPr fontId="68" type="noConversion"/>
  <pageMargins left="0.75" right="0.75" top="1" bottom="1" header="0.5" footer="0.5"/>
</worksheet>
</file>

<file path=xl/worksheets/sheet40.xml><?xml version="1.0" encoding="utf-8"?>
<worksheet xmlns="http://schemas.openxmlformats.org/spreadsheetml/2006/main" xmlns:r="http://schemas.openxmlformats.org/officeDocument/2006/relationships">
  <dimension ref="A1:L20"/>
  <sheetViews>
    <sheetView zoomScaleSheetLayoutView="100" workbookViewId="0">
      <selection activeCell="E12" sqref="E12"/>
    </sheetView>
  </sheetViews>
  <sheetFormatPr defaultColWidth="8" defaultRowHeight="13.5"/>
  <cols>
    <col min="1" max="1" width="29.875" style="34" bestFit="1" customWidth="1"/>
    <col min="2" max="6" width="21.625" style="34" bestFit="1" customWidth="1"/>
    <col min="7" max="7" width="29.875" style="34" bestFit="1" customWidth="1"/>
    <col min="8" max="12" width="21.625" style="34" bestFit="1" customWidth="1"/>
    <col min="13" max="16384" width="8" style="104"/>
  </cols>
  <sheetData>
    <row r="1" spans="1:12" ht="35.25" customHeight="1">
      <c r="A1" s="626" t="s">
        <v>1808</v>
      </c>
      <c r="B1" s="626"/>
      <c r="C1" s="626"/>
      <c r="D1" s="626"/>
      <c r="E1" s="626"/>
      <c r="F1" s="626"/>
      <c r="G1" s="626"/>
      <c r="H1" s="626"/>
      <c r="I1" s="626"/>
      <c r="J1" s="626"/>
      <c r="K1" s="626"/>
      <c r="L1" s="626"/>
    </row>
    <row r="2" spans="1:12" ht="14.25" customHeight="1">
      <c r="A2" s="194"/>
      <c r="B2" s="194"/>
      <c r="C2" s="194"/>
      <c r="D2" s="194"/>
      <c r="E2" s="194"/>
      <c r="F2" s="194"/>
      <c r="G2" s="194"/>
      <c r="H2" s="194"/>
      <c r="I2" s="194"/>
      <c r="J2" s="194"/>
      <c r="K2" s="194"/>
      <c r="L2" s="194"/>
    </row>
    <row r="3" spans="1:12" ht="18" customHeight="1">
      <c r="A3" s="116"/>
      <c r="B3" s="116"/>
      <c r="C3" s="116"/>
      <c r="D3" s="116"/>
      <c r="E3" s="116"/>
      <c r="F3" s="117"/>
      <c r="G3" s="116"/>
      <c r="H3" s="116"/>
      <c r="I3" s="116"/>
      <c r="J3" s="116"/>
      <c r="K3" s="116"/>
      <c r="L3" s="117" t="s">
        <v>1809</v>
      </c>
    </row>
    <row r="4" spans="1:12" ht="18" customHeight="1">
      <c r="A4" s="119" t="s">
        <v>1688</v>
      </c>
      <c r="B4" s="119"/>
      <c r="C4" s="119"/>
      <c r="D4" s="119"/>
      <c r="E4" s="141"/>
      <c r="F4" s="120"/>
      <c r="G4" s="119"/>
      <c r="H4" s="119"/>
      <c r="I4" s="119"/>
      <c r="J4" s="119"/>
      <c r="K4" s="119"/>
      <c r="L4" s="120" t="s">
        <v>1689</v>
      </c>
    </row>
    <row r="5" spans="1:12" ht="27" customHeight="1">
      <c r="A5" s="634" t="s">
        <v>1690</v>
      </c>
      <c r="B5" s="633" t="s">
        <v>1691</v>
      </c>
      <c r="C5" s="633" t="s">
        <v>1810</v>
      </c>
      <c r="D5" s="633"/>
      <c r="E5" s="633"/>
      <c r="F5" s="633" t="s">
        <v>1811</v>
      </c>
      <c r="G5" s="635" t="s">
        <v>1690</v>
      </c>
      <c r="H5" s="633" t="s">
        <v>1691</v>
      </c>
      <c r="I5" s="633" t="s">
        <v>1810</v>
      </c>
      <c r="J5" s="633"/>
      <c r="K5" s="633"/>
      <c r="L5" s="633" t="s">
        <v>1811</v>
      </c>
    </row>
    <row r="6" spans="1:12" ht="30.75" customHeight="1">
      <c r="A6" s="634"/>
      <c r="B6" s="633"/>
      <c r="C6" s="142" t="s">
        <v>1812</v>
      </c>
      <c r="D6" s="142" t="s">
        <v>1813</v>
      </c>
      <c r="E6" s="142" t="s">
        <v>1814</v>
      </c>
      <c r="F6" s="633"/>
      <c r="G6" s="634"/>
      <c r="H6" s="633"/>
      <c r="I6" s="142" t="s">
        <v>1815</v>
      </c>
      <c r="J6" s="142" t="s">
        <v>1813</v>
      </c>
      <c r="K6" s="142" t="s">
        <v>1814</v>
      </c>
      <c r="L6" s="633"/>
    </row>
    <row r="7" spans="1:12" ht="27" customHeight="1">
      <c r="A7" s="126" t="s">
        <v>1816</v>
      </c>
      <c r="B7" s="138">
        <f t="shared" ref="B7:B12" si="0">C7+F7</f>
        <v>34920030335.329994</v>
      </c>
      <c r="C7" s="138">
        <f>D7+E7</f>
        <v>33085254338.559998</v>
      </c>
      <c r="D7" s="138">
        <f>D8+D9</f>
        <v>11513385983.029999</v>
      </c>
      <c r="E7" s="138">
        <f>E8+E9</f>
        <v>21571868355.529999</v>
      </c>
      <c r="F7" s="138">
        <f>F8+F9</f>
        <v>1834775996.77</v>
      </c>
      <c r="G7" s="240" t="s">
        <v>1817</v>
      </c>
      <c r="H7" s="138">
        <f t="shared" ref="H7:H12" si="1">I7+L7</f>
        <v>20681093029.850002</v>
      </c>
      <c r="I7" s="138">
        <f>J7+K7</f>
        <v>19084648146.260002</v>
      </c>
      <c r="J7" s="138">
        <f>J8+J9+J10+J11</f>
        <v>10666534241.85</v>
      </c>
      <c r="K7" s="138">
        <f>K8+K9+K10</f>
        <v>8418113904.4099998</v>
      </c>
      <c r="L7" s="138">
        <f>L8+L9+L10+L11</f>
        <v>1596444883.5900002</v>
      </c>
    </row>
    <row r="8" spans="1:12" ht="27" customHeight="1">
      <c r="A8" s="126" t="s">
        <v>1818</v>
      </c>
      <c r="B8" s="138">
        <f t="shared" si="0"/>
        <v>25633832481.899998</v>
      </c>
      <c r="C8" s="138">
        <f>D8+E8</f>
        <v>24166053708.349998</v>
      </c>
      <c r="D8" s="138">
        <v>10645658685.549999</v>
      </c>
      <c r="E8" s="138">
        <v>13520395022.799999</v>
      </c>
      <c r="F8" s="138">
        <v>1467778773.55</v>
      </c>
      <c r="G8" s="240" t="s">
        <v>1819</v>
      </c>
      <c r="H8" s="138">
        <f t="shared" si="1"/>
        <v>8541715182.1899996</v>
      </c>
      <c r="I8" s="138">
        <f>J8+K8</f>
        <v>7714222466.3599997</v>
      </c>
      <c r="J8" s="138">
        <v>7670306382.2399998</v>
      </c>
      <c r="K8" s="138">
        <v>43916084.119999997</v>
      </c>
      <c r="L8" s="138">
        <v>827492715.83000004</v>
      </c>
    </row>
    <row r="9" spans="1:12" ht="27" customHeight="1">
      <c r="A9" s="132" t="s">
        <v>1820</v>
      </c>
      <c r="B9" s="130">
        <f t="shared" si="0"/>
        <v>9286197853.4299984</v>
      </c>
      <c r="C9" s="130">
        <f>D9+E9</f>
        <v>8919200630.2099991</v>
      </c>
      <c r="D9" s="130">
        <v>867727297.48000002</v>
      </c>
      <c r="E9" s="130">
        <v>8051473332.7299995</v>
      </c>
      <c r="F9" s="130">
        <v>366997223.22000003</v>
      </c>
      <c r="G9" s="240" t="s">
        <v>1821</v>
      </c>
      <c r="H9" s="130">
        <f t="shared" si="1"/>
        <v>12139377847.66</v>
      </c>
      <c r="I9" s="130">
        <f>J9+K9</f>
        <v>11370425679.9</v>
      </c>
      <c r="J9" s="130">
        <v>2996227859.6100001</v>
      </c>
      <c r="K9" s="138">
        <v>8374197820.29</v>
      </c>
      <c r="L9" s="130">
        <v>768952167.75999999</v>
      </c>
    </row>
    <row r="10" spans="1:12" ht="27" customHeight="1">
      <c r="A10" s="137" t="s">
        <v>1748</v>
      </c>
      <c r="B10" s="166">
        <f t="shared" si="0"/>
        <v>3675706691.0700002</v>
      </c>
      <c r="C10" s="166">
        <f>D10+E10</f>
        <v>3652285705.02</v>
      </c>
      <c r="D10" s="166">
        <v>1328137718.3099999</v>
      </c>
      <c r="E10" s="166">
        <v>2324147986.71</v>
      </c>
      <c r="F10" s="166">
        <v>23420986.050000001</v>
      </c>
      <c r="G10" s="240" t="s">
        <v>1822</v>
      </c>
      <c r="H10" s="166">
        <f t="shared" si="1"/>
        <v>0</v>
      </c>
      <c r="I10" s="166">
        <f>J10+K10</f>
        <v>0</v>
      </c>
      <c r="J10" s="166">
        <v>0</v>
      </c>
      <c r="K10" s="138">
        <v>0</v>
      </c>
      <c r="L10" s="166">
        <v>0</v>
      </c>
    </row>
    <row r="11" spans="1:12" ht="27" customHeight="1">
      <c r="A11" s="126" t="s">
        <v>1823</v>
      </c>
      <c r="B11" s="138">
        <f t="shared" si="0"/>
        <v>0</v>
      </c>
      <c r="C11" s="138">
        <f>D11</f>
        <v>0</v>
      </c>
      <c r="D11" s="138">
        <v>0</v>
      </c>
      <c r="E11" s="121" t="s">
        <v>1709</v>
      </c>
      <c r="F11" s="138">
        <v>0</v>
      </c>
      <c r="G11" s="240" t="s">
        <v>1824</v>
      </c>
      <c r="H11" s="138">
        <f t="shared" si="1"/>
        <v>0</v>
      </c>
      <c r="I11" s="138">
        <f>J11</f>
        <v>0</v>
      </c>
      <c r="J11" s="138">
        <v>0</v>
      </c>
      <c r="K11" s="121" t="s">
        <v>1709</v>
      </c>
      <c r="L11" s="138">
        <v>0</v>
      </c>
    </row>
    <row r="12" spans="1:12" ht="27" customHeight="1">
      <c r="A12" s="126" t="s">
        <v>1825</v>
      </c>
      <c r="B12" s="138">
        <f t="shared" si="0"/>
        <v>569863971.85000002</v>
      </c>
      <c r="C12" s="138">
        <f t="shared" ref="C12:C17" si="2">D12+E12</f>
        <v>568957895.72000003</v>
      </c>
      <c r="D12" s="138">
        <v>33837236.280000001</v>
      </c>
      <c r="E12" s="138">
        <v>535120659.44</v>
      </c>
      <c r="F12" s="138">
        <v>906076.13</v>
      </c>
      <c r="G12" s="240" t="s">
        <v>1800</v>
      </c>
      <c r="H12" s="138">
        <f t="shared" si="1"/>
        <v>1431421396.0499997</v>
      </c>
      <c r="I12" s="138">
        <f t="shared" ref="I12:I19" si="3">J12+K12</f>
        <v>1393975971.6799998</v>
      </c>
      <c r="J12" s="138">
        <v>1231410406.0899999</v>
      </c>
      <c r="K12" s="138">
        <v>162565565.59</v>
      </c>
      <c r="L12" s="138">
        <v>37445424.369999997</v>
      </c>
    </row>
    <row r="13" spans="1:12" ht="27" customHeight="1">
      <c r="A13" s="126" t="s">
        <v>1826</v>
      </c>
      <c r="B13" s="138">
        <f>C13</f>
        <v>31061922.309999999</v>
      </c>
      <c r="C13" s="138">
        <f>E13</f>
        <v>31061922.309999999</v>
      </c>
      <c r="D13" s="121" t="s">
        <v>1709</v>
      </c>
      <c r="E13" s="138">
        <v>31061922.309999999</v>
      </c>
      <c r="F13" s="121" t="s">
        <v>1709</v>
      </c>
      <c r="G13" s="240" t="s">
        <v>1801</v>
      </c>
      <c r="H13" s="138">
        <f>I13</f>
        <v>240444415.97999999</v>
      </c>
      <c r="I13" s="138">
        <f>K13</f>
        <v>240444415.97999999</v>
      </c>
      <c r="J13" s="121" t="s">
        <v>1709</v>
      </c>
      <c r="K13" s="138">
        <v>240444415.97999999</v>
      </c>
      <c r="L13" s="121" t="s">
        <v>1709</v>
      </c>
    </row>
    <row r="14" spans="1:12" ht="27" customHeight="1">
      <c r="A14" s="126" t="s">
        <v>1827</v>
      </c>
      <c r="B14" s="138">
        <f>C14+F14</f>
        <v>39196662920.559998</v>
      </c>
      <c r="C14" s="138">
        <f t="shared" si="2"/>
        <v>37337559861.610001</v>
      </c>
      <c r="D14" s="138">
        <f>D7+D10+D11+D12</f>
        <v>12875360937.619999</v>
      </c>
      <c r="E14" s="138">
        <f>E7+E10+E12+E13</f>
        <v>24462198923.989998</v>
      </c>
      <c r="F14" s="138">
        <f>F7+F10+F11+F12</f>
        <v>1859103058.95</v>
      </c>
      <c r="G14" s="240" t="s">
        <v>1802</v>
      </c>
      <c r="H14" s="138">
        <f t="shared" ref="H14:H19" si="4">I14+L14</f>
        <v>22352958841.879997</v>
      </c>
      <c r="I14" s="138">
        <f t="shared" si="3"/>
        <v>20719068533.919998</v>
      </c>
      <c r="J14" s="138">
        <f>J7+J12</f>
        <v>11897944647.940001</v>
      </c>
      <c r="K14" s="138">
        <f>K7+K12+K13</f>
        <v>8821123885.9799995</v>
      </c>
      <c r="L14" s="138">
        <f>L7+L12</f>
        <v>1633890307.96</v>
      </c>
    </row>
    <row r="15" spans="1:12" ht="27" customHeight="1">
      <c r="A15" s="126" t="s">
        <v>1828</v>
      </c>
      <c r="B15" s="138">
        <f>C15+F15</f>
        <v>0</v>
      </c>
      <c r="C15" s="138">
        <f t="shared" si="2"/>
        <v>0</v>
      </c>
      <c r="D15" s="138">
        <v>0</v>
      </c>
      <c r="E15" s="138">
        <v>0</v>
      </c>
      <c r="F15" s="138">
        <v>0</v>
      </c>
      <c r="G15" s="240" t="s">
        <v>1803</v>
      </c>
      <c r="H15" s="138">
        <f t="shared" si="4"/>
        <v>0</v>
      </c>
      <c r="I15" s="138">
        <f t="shared" si="3"/>
        <v>0</v>
      </c>
      <c r="J15" s="138">
        <v>0</v>
      </c>
      <c r="K15" s="138">
        <v>0</v>
      </c>
      <c r="L15" s="138">
        <v>0</v>
      </c>
    </row>
    <row r="16" spans="1:12" ht="27" customHeight="1">
      <c r="A16" s="126" t="s">
        <v>1829</v>
      </c>
      <c r="B16" s="138">
        <f>C16+F16</f>
        <v>0</v>
      </c>
      <c r="C16" s="138">
        <f t="shared" si="2"/>
        <v>0</v>
      </c>
      <c r="D16" s="138">
        <v>0</v>
      </c>
      <c r="E16" s="138">
        <v>0</v>
      </c>
      <c r="F16" s="138">
        <v>0</v>
      </c>
      <c r="G16" s="240" t="s">
        <v>1804</v>
      </c>
      <c r="H16" s="138">
        <f t="shared" si="4"/>
        <v>0</v>
      </c>
      <c r="I16" s="138">
        <f t="shared" si="3"/>
        <v>0</v>
      </c>
      <c r="J16" s="138">
        <v>0</v>
      </c>
      <c r="K16" s="138">
        <v>0</v>
      </c>
      <c r="L16" s="138">
        <v>0</v>
      </c>
    </row>
    <row r="17" spans="1:12" ht="27" customHeight="1">
      <c r="A17" s="126" t="s">
        <v>1830</v>
      </c>
      <c r="B17" s="138">
        <f>C17+F17</f>
        <v>39196662920.559998</v>
      </c>
      <c r="C17" s="138">
        <f t="shared" si="2"/>
        <v>37337559861.610001</v>
      </c>
      <c r="D17" s="138">
        <f>D14+D15+D16</f>
        <v>12875360937.619999</v>
      </c>
      <c r="E17" s="138">
        <f>E14+E15+E16</f>
        <v>24462198923.989998</v>
      </c>
      <c r="F17" s="138">
        <f>F14+F15+F16</f>
        <v>1859103058.95</v>
      </c>
      <c r="G17" s="240" t="s">
        <v>1805</v>
      </c>
      <c r="H17" s="138">
        <f t="shared" si="4"/>
        <v>22352958841.879997</v>
      </c>
      <c r="I17" s="138">
        <f t="shared" si="3"/>
        <v>20719068533.919998</v>
      </c>
      <c r="J17" s="138">
        <f>J14+J15+J16</f>
        <v>11897944647.940001</v>
      </c>
      <c r="K17" s="138">
        <f>K14+K15+K16</f>
        <v>8821123885.9799995</v>
      </c>
      <c r="L17" s="138">
        <f>L14+L15+L16</f>
        <v>1633890307.96</v>
      </c>
    </row>
    <row r="18" spans="1:12" ht="27" customHeight="1">
      <c r="A18" s="121"/>
      <c r="B18" s="121"/>
      <c r="C18" s="121"/>
      <c r="D18" s="169"/>
      <c r="E18" s="169"/>
      <c r="F18" s="169"/>
      <c r="G18" s="240" t="s">
        <v>1806</v>
      </c>
      <c r="H18" s="138">
        <f t="shared" si="4"/>
        <v>16843704078.679996</v>
      </c>
      <c r="I18" s="138">
        <f t="shared" si="3"/>
        <v>16618491327.689997</v>
      </c>
      <c r="J18" s="138">
        <f>D17-J17</f>
        <v>977416289.6799984</v>
      </c>
      <c r="K18" s="138">
        <f>E17-K17</f>
        <v>15641075038.009998</v>
      </c>
      <c r="L18" s="138">
        <f>F17-L17</f>
        <v>225212750.99000001</v>
      </c>
    </row>
    <row r="19" spans="1:12" ht="27" customHeight="1">
      <c r="A19" s="126" t="s">
        <v>1831</v>
      </c>
      <c r="B19" s="138">
        <f>C19+F19</f>
        <v>96866679265.5</v>
      </c>
      <c r="C19" s="138">
        <f>D19+E19</f>
        <v>95670396114.660004</v>
      </c>
      <c r="D19" s="138">
        <v>26066212546.16</v>
      </c>
      <c r="E19" s="138">
        <v>69604183568.5</v>
      </c>
      <c r="F19" s="138">
        <v>1196283150.8399999</v>
      </c>
      <c r="G19" s="240" t="s">
        <v>1807</v>
      </c>
      <c r="H19" s="138">
        <f t="shared" si="4"/>
        <v>113710383344.17999</v>
      </c>
      <c r="I19" s="138">
        <f t="shared" si="3"/>
        <v>112288887442.34999</v>
      </c>
      <c r="J19" s="138">
        <f>D19+J18</f>
        <v>27043628835.839996</v>
      </c>
      <c r="K19" s="138">
        <f>E19+K18</f>
        <v>85245258606.509995</v>
      </c>
      <c r="L19" s="138">
        <f>F19+L18</f>
        <v>1421495901.8299999</v>
      </c>
    </row>
    <row r="20" spans="1:12" ht="27" customHeight="1">
      <c r="A20" s="121" t="s">
        <v>1832</v>
      </c>
      <c r="B20" s="138">
        <f>B17+B19</f>
        <v>136063342186.06</v>
      </c>
      <c r="C20" s="138">
        <f>C17+C19</f>
        <v>133007955976.27</v>
      </c>
      <c r="D20" s="138">
        <f>D17+D19</f>
        <v>38941573483.779999</v>
      </c>
      <c r="E20" s="138">
        <f>E17+E19</f>
        <v>94066382492.48999</v>
      </c>
      <c r="F20" s="138">
        <f>F17+F19</f>
        <v>3055386209.79</v>
      </c>
      <c r="G20" s="239" t="s">
        <v>1832</v>
      </c>
      <c r="H20" s="138">
        <f>H17+H19</f>
        <v>136063342186.06</v>
      </c>
      <c r="I20" s="138">
        <f>I17+I19</f>
        <v>133007955976.26999</v>
      </c>
      <c r="J20" s="138">
        <f>J17+J19</f>
        <v>38941573483.779999</v>
      </c>
      <c r="K20" s="138">
        <f>K17+K19</f>
        <v>94066382492.48999</v>
      </c>
      <c r="L20" s="138">
        <f>L17+L19</f>
        <v>3055386209.79</v>
      </c>
    </row>
  </sheetData>
  <mergeCells count="9">
    <mergeCell ref="A1:L1"/>
    <mergeCell ref="C5:E5"/>
    <mergeCell ref="I5:K5"/>
    <mergeCell ref="A5:A6"/>
    <mergeCell ref="B5:B6"/>
    <mergeCell ref="F5:F6"/>
    <mergeCell ref="G5:G6"/>
    <mergeCell ref="H5:H6"/>
    <mergeCell ref="L5:L6"/>
  </mergeCells>
  <phoneticPr fontId="68" type="noConversion"/>
  <pageMargins left="0.75" right="0.75" top="1" bottom="1" header="0.5" footer="0.5"/>
  <headerFooter scaleWithDoc="0" alignWithMargins="0"/>
</worksheet>
</file>

<file path=xl/worksheets/sheet41.xml><?xml version="1.0" encoding="utf-8"?>
<worksheet xmlns="http://schemas.openxmlformats.org/spreadsheetml/2006/main" xmlns:r="http://schemas.openxmlformats.org/officeDocument/2006/relationships">
  <dimension ref="A1:J20"/>
  <sheetViews>
    <sheetView zoomScaleSheetLayoutView="100" workbookViewId="0">
      <selection activeCell="A21" sqref="A21:IV21"/>
    </sheetView>
  </sheetViews>
  <sheetFormatPr defaultColWidth="8" defaultRowHeight="13.5"/>
  <cols>
    <col min="1" max="1" width="37.375" style="34" bestFit="1" customWidth="1"/>
    <col min="2" max="4" width="21.625" style="34" bestFit="1" customWidth="1"/>
    <col min="5" max="5" width="22.25" style="34" bestFit="1" customWidth="1"/>
    <col min="6" max="6" width="28.625" style="34" bestFit="1" customWidth="1"/>
    <col min="7" max="9" width="21.625" style="34" bestFit="1" customWidth="1"/>
    <col min="10" max="10" width="24.75" style="34" bestFit="1" customWidth="1"/>
    <col min="11" max="16384" width="8" style="104"/>
  </cols>
  <sheetData>
    <row r="1" spans="1:10" ht="38.25" customHeight="1">
      <c r="A1" s="626" t="s">
        <v>1833</v>
      </c>
      <c r="B1" s="629"/>
      <c r="C1" s="629"/>
      <c r="D1" s="629"/>
      <c r="E1" s="626"/>
      <c r="F1" s="626"/>
      <c r="G1" s="629"/>
      <c r="H1" s="629"/>
      <c r="I1" s="629"/>
      <c r="J1" s="626"/>
    </row>
    <row r="2" spans="1:10" ht="17.25" customHeight="1">
      <c r="A2" s="234"/>
      <c r="E2" s="234"/>
      <c r="F2" s="116"/>
      <c r="J2" s="238" t="s">
        <v>1834</v>
      </c>
    </row>
    <row r="3" spans="1:10" ht="17.25" customHeight="1">
      <c r="A3" s="119" t="s">
        <v>1688</v>
      </c>
      <c r="B3" s="150"/>
      <c r="C3" s="150"/>
      <c r="D3" s="150"/>
      <c r="E3" s="119"/>
      <c r="F3" s="119"/>
      <c r="G3" s="150"/>
      <c r="H3" s="150"/>
      <c r="I3" s="150"/>
      <c r="J3" s="120" t="s">
        <v>1689</v>
      </c>
    </row>
    <row r="4" spans="1:10" ht="39.75" customHeight="1">
      <c r="A4" s="121" t="s">
        <v>1775</v>
      </c>
      <c r="B4" s="143" t="s">
        <v>1592</v>
      </c>
      <c r="C4" s="142" t="s">
        <v>1835</v>
      </c>
      <c r="D4" s="142" t="s">
        <v>1836</v>
      </c>
      <c r="E4" s="142" t="s">
        <v>1837</v>
      </c>
      <c r="F4" s="121" t="s">
        <v>1358</v>
      </c>
      <c r="G4" s="143" t="s">
        <v>1592</v>
      </c>
      <c r="H4" s="143" t="s">
        <v>1835</v>
      </c>
      <c r="I4" s="143" t="s">
        <v>1836</v>
      </c>
      <c r="J4" s="143" t="s">
        <v>1837</v>
      </c>
    </row>
    <row r="5" spans="1:10" ht="27" customHeight="1">
      <c r="A5" s="123" t="s">
        <v>1838</v>
      </c>
      <c r="B5" s="145">
        <f t="shared" ref="B5:B17" si="0">C5+D5+E5</f>
        <v>2512266753.1599998</v>
      </c>
      <c r="C5" s="138">
        <v>0</v>
      </c>
      <c r="D5" s="138">
        <v>0</v>
      </c>
      <c r="E5" s="138">
        <v>2512266753.1599998</v>
      </c>
      <c r="F5" s="123" t="s">
        <v>1817</v>
      </c>
      <c r="G5" s="113">
        <f>H5+I5+J5</f>
        <v>3384701733.73</v>
      </c>
      <c r="H5" s="176">
        <f>H6+H7</f>
        <v>0</v>
      </c>
      <c r="I5" s="176">
        <f>I6+I7</f>
        <v>0</v>
      </c>
      <c r="J5" s="176">
        <f>J6+J7</f>
        <v>3384701733.73</v>
      </c>
    </row>
    <row r="6" spans="1:10" ht="27" customHeight="1">
      <c r="A6" s="123" t="s">
        <v>1839</v>
      </c>
      <c r="B6" s="145">
        <f t="shared" si="0"/>
        <v>2508280097.6199999</v>
      </c>
      <c r="C6" s="138">
        <v>0</v>
      </c>
      <c r="D6" s="138">
        <v>0</v>
      </c>
      <c r="E6" s="138">
        <v>2508280097.6199999</v>
      </c>
      <c r="F6" s="123" t="s">
        <v>1840</v>
      </c>
      <c r="G6" s="145">
        <f>H6+I6+J6</f>
        <v>1960730123.48</v>
      </c>
      <c r="H6" s="138">
        <v>0</v>
      </c>
      <c r="I6" s="138">
        <v>0</v>
      </c>
      <c r="J6" s="138">
        <v>1960730123.48</v>
      </c>
    </row>
    <row r="7" spans="1:10" ht="27" customHeight="1">
      <c r="A7" s="123" t="s">
        <v>1841</v>
      </c>
      <c r="B7" s="145">
        <f t="shared" si="0"/>
        <v>0</v>
      </c>
      <c r="C7" s="138">
        <v>0</v>
      </c>
      <c r="D7" s="138">
        <v>0</v>
      </c>
      <c r="E7" s="138">
        <v>0</v>
      </c>
      <c r="F7" s="123" t="s">
        <v>1842</v>
      </c>
      <c r="G7" s="145">
        <f>H7+I7+J7</f>
        <v>1423971610.25</v>
      </c>
      <c r="H7" s="138">
        <v>0</v>
      </c>
      <c r="I7" s="138">
        <v>0</v>
      </c>
      <c r="J7" s="138">
        <v>1423971610.25</v>
      </c>
    </row>
    <row r="8" spans="1:10" ht="27" customHeight="1">
      <c r="A8" s="123" t="s">
        <v>1843</v>
      </c>
      <c r="B8" s="145">
        <f t="shared" si="0"/>
        <v>3986655.54</v>
      </c>
      <c r="C8" s="138">
        <v>0</v>
      </c>
      <c r="D8" s="138">
        <v>0</v>
      </c>
      <c r="E8" s="138">
        <v>3986655.54</v>
      </c>
      <c r="F8" s="123" t="s">
        <v>1844</v>
      </c>
      <c r="G8" s="223">
        <f>H8+I8+J8</f>
        <v>0</v>
      </c>
      <c r="H8" s="138">
        <v>0</v>
      </c>
      <c r="I8" s="138">
        <v>0</v>
      </c>
      <c r="J8" s="138">
        <v>0</v>
      </c>
    </row>
    <row r="9" spans="1:10" ht="27" customHeight="1">
      <c r="A9" s="146" t="s">
        <v>1845</v>
      </c>
      <c r="B9" s="145">
        <f t="shared" si="0"/>
        <v>0</v>
      </c>
      <c r="C9" s="130">
        <v>0</v>
      </c>
      <c r="D9" s="130">
        <v>0</v>
      </c>
      <c r="E9" s="130">
        <v>0</v>
      </c>
      <c r="F9" s="122"/>
      <c r="G9" s="235"/>
      <c r="H9" s="235"/>
      <c r="I9" s="235"/>
      <c r="J9" s="235"/>
    </row>
    <row r="10" spans="1:10" ht="27" customHeight="1">
      <c r="A10" s="134" t="s">
        <v>1748</v>
      </c>
      <c r="B10" s="145">
        <f t="shared" si="0"/>
        <v>22419698.68</v>
      </c>
      <c r="C10" s="166">
        <v>0</v>
      </c>
      <c r="D10" s="166">
        <v>0</v>
      </c>
      <c r="E10" s="166">
        <v>22419698.68</v>
      </c>
      <c r="F10" s="152"/>
      <c r="G10" s="236"/>
      <c r="H10" s="236"/>
      <c r="I10" s="236"/>
      <c r="J10" s="236"/>
    </row>
    <row r="11" spans="1:10" ht="27" customHeight="1">
      <c r="A11" s="123" t="s">
        <v>1823</v>
      </c>
      <c r="B11" s="145">
        <f t="shared" si="0"/>
        <v>1552053761.78</v>
      </c>
      <c r="C11" s="138">
        <v>0</v>
      </c>
      <c r="D11" s="138">
        <v>0</v>
      </c>
      <c r="E11" s="138">
        <v>1552053761.78</v>
      </c>
      <c r="F11" s="121"/>
      <c r="G11" s="169"/>
      <c r="H11" s="169"/>
      <c r="I11" s="169"/>
      <c r="J11" s="169"/>
    </row>
    <row r="12" spans="1:10" ht="27" customHeight="1">
      <c r="A12" s="178" t="s">
        <v>1846</v>
      </c>
      <c r="B12" s="145">
        <f t="shared" si="0"/>
        <v>1552053761.78</v>
      </c>
      <c r="C12" s="138">
        <v>0</v>
      </c>
      <c r="D12" s="138">
        <v>0</v>
      </c>
      <c r="E12" s="130">
        <v>1552053761.78</v>
      </c>
      <c r="F12" s="121"/>
      <c r="G12" s="169"/>
      <c r="H12" s="169"/>
      <c r="I12" s="169"/>
      <c r="J12" s="169"/>
    </row>
    <row r="13" spans="1:10" ht="27" customHeight="1">
      <c r="A13" s="134" t="s">
        <v>1825</v>
      </c>
      <c r="B13" s="145">
        <f t="shared" si="0"/>
        <v>1613280.59</v>
      </c>
      <c r="C13" s="130">
        <v>0</v>
      </c>
      <c r="D13" s="130">
        <v>0</v>
      </c>
      <c r="E13" s="161">
        <v>1613280.59</v>
      </c>
      <c r="F13" s="126" t="s">
        <v>1847</v>
      </c>
      <c r="G13" s="130">
        <f t="shared" ref="G13:G20" si="1">H13+I13+J13</f>
        <v>140742174.81</v>
      </c>
      <c r="H13" s="130">
        <v>0</v>
      </c>
      <c r="I13" s="130">
        <v>0</v>
      </c>
      <c r="J13" s="130">
        <v>140742174.81</v>
      </c>
    </row>
    <row r="14" spans="1:10" ht="27" customHeight="1">
      <c r="A14" s="123" t="s">
        <v>1848</v>
      </c>
      <c r="B14" s="113">
        <f t="shared" si="0"/>
        <v>4088353494.21</v>
      </c>
      <c r="C14" s="176">
        <f>C5+C10+C11+C13</f>
        <v>0</v>
      </c>
      <c r="D14" s="176">
        <f>D5+D10+D11+D13</f>
        <v>0</v>
      </c>
      <c r="E14" s="113">
        <f>E5+E10+E11+E13</f>
        <v>4088353494.21</v>
      </c>
      <c r="F14" s="237" t="s">
        <v>1802</v>
      </c>
      <c r="G14" s="113">
        <f t="shared" si="1"/>
        <v>3525443908.54</v>
      </c>
      <c r="H14" s="176">
        <f>H5+H8+H13</f>
        <v>0</v>
      </c>
      <c r="I14" s="176">
        <f>I5+I8+I13</f>
        <v>0</v>
      </c>
      <c r="J14" s="113">
        <f>J5+J8+J13</f>
        <v>3525443908.54</v>
      </c>
    </row>
    <row r="15" spans="1:10" ht="27" customHeight="1">
      <c r="A15" s="123" t="s">
        <v>1849</v>
      </c>
      <c r="B15" s="145">
        <f t="shared" si="0"/>
        <v>0</v>
      </c>
      <c r="C15" s="138">
        <v>0</v>
      </c>
      <c r="D15" s="127">
        <v>0</v>
      </c>
      <c r="E15" s="113">
        <v>0</v>
      </c>
      <c r="F15" s="237" t="s">
        <v>1803</v>
      </c>
      <c r="G15" s="145">
        <f t="shared" si="1"/>
        <v>0</v>
      </c>
      <c r="H15" s="138">
        <v>0</v>
      </c>
      <c r="I15" s="127">
        <v>0</v>
      </c>
      <c r="J15" s="113">
        <v>0</v>
      </c>
    </row>
    <row r="16" spans="1:10" ht="27" customHeight="1">
      <c r="A16" s="123" t="s">
        <v>1850</v>
      </c>
      <c r="B16" s="145">
        <f t="shared" si="0"/>
        <v>0</v>
      </c>
      <c r="C16" s="130">
        <v>0</v>
      </c>
      <c r="D16" s="133">
        <v>0</v>
      </c>
      <c r="E16" s="113">
        <v>0</v>
      </c>
      <c r="F16" s="237" t="s">
        <v>1804</v>
      </c>
      <c r="G16" s="145">
        <f t="shared" si="1"/>
        <v>0</v>
      </c>
      <c r="H16" s="130">
        <v>0</v>
      </c>
      <c r="I16" s="133">
        <v>0</v>
      </c>
      <c r="J16" s="113">
        <v>0</v>
      </c>
    </row>
    <row r="17" spans="1:10" ht="27" customHeight="1">
      <c r="A17" s="123" t="s">
        <v>1851</v>
      </c>
      <c r="B17" s="176">
        <f t="shared" si="0"/>
        <v>4088353494.21</v>
      </c>
      <c r="C17" s="176">
        <f t="shared" ref="C17:J17" si="2">C14+C15+C16</f>
        <v>0</v>
      </c>
      <c r="D17" s="223">
        <f t="shared" si="2"/>
        <v>0</v>
      </c>
      <c r="E17" s="166">
        <f t="shared" si="2"/>
        <v>4088353494.21</v>
      </c>
      <c r="F17" s="123" t="s">
        <v>1805</v>
      </c>
      <c r="G17" s="113">
        <f t="shared" si="1"/>
        <v>3525443908.54</v>
      </c>
      <c r="H17" s="113">
        <f t="shared" si="2"/>
        <v>0</v>
      </c>
      <c r="I17" s="145">
        <f t="shared" si="2"/>
        <v>0</v>
      </c>
      <c r="J17" s="166">
        <f t="shared" si="2"/>
        <v>3525443908.54</v>
      </c>
    </row>
    <row r="18" spans="1:10" ht="27" customHeight="1">
      <c r="A18" s="121"/>
      <c r="B18" s="235"/>
      <c r="C18" s="169"/>
      <c r="D18" s="169"/>
      <c r="E18" s="169"/>
      <c r="F18" s="123" t="s">
        <v>1806</v>
      </c>
      <c r="G18" s="113">
        <f t="shared" si="1"/>
        <v>562909585.67000008</v>
      </c>
      <c r="H18" s="113">
        <f>C17-H17</f>
        <v>0</v>
      </c>
      <c r="I18" s="145">
        <f>D17-I17</f>
        <v>0</v>
      </c>
      <c r="J18" s="138">
        <f>E17-J17</f>
        <v>562909585.67000008</v>
      </c>
    </row>
    <row r="19" spans="1:10" ht="27" customHeight="1">
      <c r="A19" s="123" t="s">
        <v>1852</v>
      </c>
      <c r="B19" s="145">
        <f>C19+D19+E19</f>
        <v>2179882021.6700001</v>
      </c>
      <c r="C19" s="130">
        <v>0</v>
      </c>
      <c r="D19" s="130">
        <v>0</v>
      </c>
      <c r="E19" s="138">
        <v>2179882021.6700001</v>
      </c>
      <c r="F19" s="123" t="s">
        <v>1807</v>
      </c>
      <c r="G19" s="113">
        <f t="shared" si="1"/>
        <v>2742791607.3400002</v>
      </c>
      <c r="H19" s="113">
        <f>C19+H18</f>
        <v>0</v>
      </c>
      <c r="I19" s="145">
        <f>D19+I18</f>
        <v>0</v>
      </c>
      <c r="J19" s="138">
        <f>E19+J18</f>
        <v>2742791607.3400002</v>
      </c>
    </row>
    <row r="20" spans="1:10" ht="27" customHeight="1">
      <c r="A20" s="171" t="s">
        <v>1795</v>
      </c>
      <c r="B20" s="113">
        <f>C20+D20+E20</f>
        <v>6268235515.8800001</v>
      </c>
      <c r="C20" s="113">
        <f t="shared" ref="C20:J20" si="3">C17+C19</f>
        <v>0</v>
      </c>
      <c r="D20" s="145">
        <f t="shared" si="3"/>
        <v>0</v>
      </c>
      <c r="E20" s="138">
        <f t="shared" si="3"/>
        <v>6268235515.8800001</v>
      </c>
      <c r="F20" s="171" t="s">
        <v>1796</v>
      </c>
      <c r="G20" s="113">
        <f t="shared" si="1"/>
        <v>6268235515.8800001</v>
      </c>
      <c r="H20" s="113">
        <f t="shared" si="3"/>
        <v>0</v>
      </c>
      <c r="I20" s="145">
        <f t="shared" si="3"/>
        <v>0</v>
      </c>
      <c r="J20" s="138">
        <f t="shared" si="3"/>
        <v>6268235515.8800001</v>
      </c>
    </row>
  </sheetData>
  <mergeCells count="1">
    <mergeCell ref="A1:J1"/>
  </mergeCells>
  <phoneticPr fontId="68" type="noConversion"/>
  <pageMargins left="0.75" right="0.75" top="1" bottom="1" header="0.5" footer="0.5"/>
  <headerFooter scaleWithDoc="0" alignWithMargins="0"/>
</worksheet>
</file>

<file path=xl/worksheets/sheet42.xml><?xml version="1.0" encoding="utf-8"?>
<worksheet xmlns="http://schemas.openxmlformats.org/spreadsheetml/2006/main" xmlns:r="http://schemas.openxmlformats.org/officeDocument/2006/relationships">
  <dimension ref="A1:D18"/>
  <sheetViews>
    <sheetView zoomScaleSheetLayoutView="100" workbookViewId="0">
      <selection activeCell="A19" sqref="A19:IV19"/>
    </sheetView>
  </sheetViews>
  <sheetFormatPr defaultColWidth="8" defaultRowHeight="13.5"/>
  <cols>
    <col min="1" max="1" width="30" style="34" bestFit="1" customWidth="1"/>
    <col min="2" max="2" width="27.125" style="34" bestFit="1" customWidth="1"/>
    <col min="3" max="3" width="31.75" style="34" bestFit="1" customWidth="1"/>
    <col min="4" max="4" width="27.125" style="34" bestFit="1" customWidth="1"/>
    <col min="5" max="16384" width="8" style="104"/>
  </cols>
  <sheetData>
    <row r="1" spans="1:4" ht="36.75" customHeight="1">
      <c r="A1" s="626" t="s">
        <v>1853</v>
      </c>
      <c r="B1" s="626"/>
      <c r="C1" s="626"/>
      <c r="D1" s="626"/>
    </row>
    <row r="2" spans="1:4" ht="14.25" customHeight="1">
      <c r="A2" s="194"/>
      <c r="B2" s="194"/>
      <c r="C2" s="194"/>
      <c r="D2" s="194"/>
    </row>
    <row r="3" spans="1:4" ht="18" customHeight="1">
      <c r="A3" s="116"/>
      <c r="B3" s="116"/>
      <c r="C3" s="116"/>
      <c r="D3" s="117" t="s">
        <v>1854</v>
      </c>
    </row>
    <row r="4" spans="1:4" ht="18" customHeight="1">
      <c r="A4" s="119" t="s">
        <v>1688</v>
      </c>
      <c r="B4" s="119"/>
      <c r="C4" s="231"/>
      <c r="D4" s="120" t="s">
        <v>1689</v>
      </c>
    </row>
    <row r="5" spans="1:4" ht="27" customHeight="1">
      <c r="A5" s="142" t="s">
        <v>1690</v>
      </c>
      <c r="B5" s="142" t="s">
        <v>1745</v>
      </c>
      <c r="C5" s="142" t="s">
        <v>1690</v>
      </c>
      <c r="D5" s="142" t="s">
        <v>1745</v>
      </c>
    </row>
    <row r="6" spans="1:4" ht="27" customHeight="1">
      <c r="A6" s="126" t="s">
        <v>1855</v>
      </c>
      <c r="B6" s="138">
        <v>1027179156.02</v>
      </c>
      <c r="C6" s="126" t="s">
        <v>1856</v>
      </c>
      <c r="D6" s="138">
        <v>1725193343.98</v>
      </c>
    </row>
    <row r="7" spans="1:4" ht="27" customHeight="1">
      <c r="A7" s="126" t="s">
        <v>1748</v>
      </c>
      <c r="B7" s="138">
        <v>85206379.870000005</v>
      </c>
      <c r="C7" s="126" t="s">
        <v>1857</v>
      </c>
      <c r="D7" s="138">
        <v>425650864.25999999</v>
      </c>
    </row>
    <row r="8" spans="1:4" ht="27" customHeight="1">
      <c r="A8" s="126" t="s">
        <v>1823</v>
      </c>
      <c r="B8" s="138">
        <v>0</v>
      </c>
      <c r="C8" s="126" t="s">
        <v>1858</v>
      </c>
      <c r="D8" s="138">
        <v>14696549.609999999</v>
      </c>
    </row>
    <row r="9" spans="1:4" ht="27" customHeight="1">
      <c r="A9" s="126"/>
      <c r="B9" s="138"/>
      <c r="C9" s="126" t="s">
        <v>1859</v>
      </c>
      <c r="D9" s="138">
        <v>6808673</v>
      </c>
    </row>
    <row r="10" spans="1:4" ht="27" customHeight="1">
      <c r="A10" s="126" t="s">
        <v>1860</v>
      </c>
      <c r="B10" s="138">
        <v>1624721.37</v>
      </c>
      <c r="C10" s="126" t="s">
        <v>1551</v>
      </c>
      <c r="D10" s="138">
        <v>0</v>
      </c>
    </row>
    <row r="11" spans="1:4" ht="27" customHeight="1">
      <c r="A11" s="126" t="s">
        <v>1848</v>
      </c>
      <c r="B11" s="138">
        <f>B6+B7+B8+B10</f>
        <v>1114010257.2599998</v>
      </c>
      <c r="C11" s="126" t="s">
        <v>1861</v>
      </c>
      <c r="D11" s="138">
        <f>D6+D8+D9+D10</f>
        <v>1746698566.5899999</v>
      </c>
    </row>
    <row r="12" spans="1:4" ht="27" customHeight="1">
      <c r="A12" s="126" t="s">
        <v>1849</v>
      </c>
      <c r="B12" s="138">
        <v>869058200</v>
      </c>
      <c r="C12" s="126" t="s">
        <v>1862</v>
      </c>
      <c r="D12" s="138">
        <v>0</v>
      </c>
    </row>
    <row r="13" spans="1:4" ht="27" customHeight="1">
      <c r="A13" s="126" t="s">
        <v>1850</v>
      </c>
      <c r="B13" s="138">
        <v>0</v>
      </c>
      <c r="C13" s="126" t="s">
        <v>1863</v>
      </c>
      <c r="D13" s="138">
        <v>1210249346.99</v>
      </c>
    </row>
    <row r="14" spans="1:4" ht="27" customHeight="1">
      <c r="A14" s="126" t="s">
        <v>1851</v>
      </c>
      <c r="B14" s="138">
        <f>B11+B12+B13</f>
        <v>1983068457.2599998</v>
      </c>
      <c r="C14" s="126" t="s">
        <v>1864</v>
      </c>
      <c r="D14" s="138">
        <f>D11+D12+D13</f>
        <v>2956947913.5799999</v>
      </c>
    </row>
    <row r="15" spans="1:4" ht="27" customHeight="1">
      <c r="A15" s="121"/>
      <c r="B15" s="121"/>
      <c r="C15" s="126" t="s">
        <v>1865</v>
      </c>
      <c r="D15" s="138">
        <f>B14-D14</f>
        <v>-973879456.32000017</v>
      </c>
    </row>
    <row r="16" spans="1:4" ht="27" customHeight="1">
      <c r="A16" s="126" t="s">
        <v>1852</v>
      </c>
      <c r="B16" s="138">
        <v>5804812014.1800003</v>
      </c>
      <c r="C16" s="126" t="s">
        <v>1866</v>
      </c>
      <c r="D16" s="138">
        <f>B16+D15</f>
        <v>4830932557.8600006</v>
      </c>
    </row>
    <row r="17" spans="1:4" ht="27" customHeight="1">
      <c r="A17" s="126" t="s">
        <v>1867</v>
      </c>
      <c r="B17" s="138">
        <v>1623906727.4200001</v>
      </c>
      <c r="C17" s="126" t="s">
        <v>1867</v>
      </c>
      <c r="D17" s="138">
        <v>0</v>
      </c>
    </row>
    <row r="18" spans="1:4" ht="27" customHeight="1">
      <c r="A18" s="121" t="s">
        <v>1741</v>
      </c>
      <c r="B18" s="138">
        <f>B14+B16</f>
        <v>7787880471.4400005</v>
      </c>
      <c r="C18" s="121" t="s">
        <v>1741</v>
      </c>
      <c r="D18" s="138">
        <f>D14+D16</f>
        <v>7787880471.4400005</v>
      </c>
    </row>
  </sheetData>
  <mergeCells count="1">
    <mergeCell ref="A1:D1"/>
  </mergeCells>
  <phoneticPr fontId="68" type="noConversion"/>
  <pageMargins left="0.75" right="0.75" top="1" bottom="1" header="0.5" footer="0.5"/>
  <headerFooter scaleWithDoc="0" alignWithMargins="0"/>
</worksheet>
</file>

<file path=xl/worksheets/sheet43.xml><?xml version="1.0" encoding="utf-8"?>
<worksheet xmlns="http://schemas.openxmlformats.org/spreadsheetml/2006/main" xmlns:r="http://schemas.openxmlformats.org/officeDocument/2006/relationships">
  <dimension ref="A1:D22"/>
  <sheetViews>
    <sheetView zoomScaleSheetLayoutView="100" workbookViewId="0">
      <selection activeCell="A23" sqref="A23:IV23"/>
    </sheetView>
  </sheetViews>
  <sheetFormatPr defaultColWidth="8" defaultRowHeight="13.5"/>
  <cols>
    <col min="1" max="1" width="26.625" style="34" bestFit="1" customWidth="1"/>
    <col min="2" max="2" width="27.125" style="34" bestFit="1" customWidth="1"/>
    <col min="3" max="3" width="35.875" style="34" bestFit="1" customWidth="1"/>
    <col min="4" max="4" width="30.375" style="34" bestFit="1" customWidth="1"/>
    <col min="5" max="16384" width="8" style="104"/>
  </cols>
  <sheetData>
    <row r="1" spans="1:4" ht="35.25" customHeight="1">
      <c r="A1" s="626" t="s">
        <v>1868</v>
      </c>
      <c r="B1" s="626"/>
      <c r="C1" s="626"/>
      <c r="D1" s="626"/>
    </row>
    <row r="2" spans="1:4" ht="14.25" customHeight="1">
      <c r="A2" s="194"/>
      <c r="B2" s="194"/>
      <c r="C2" s="194"/>
      <c r="D2" s="194"/>
    </row>
    <row r="3" spans="1:4" ht="18" customHeight="1">
      <c r="A3" s="116"/>
      <c r="B3" s="116"/>
      <c r="C3" s="116"/>
      <c r="D3" s="117" t="s">
        <v>1869</v>
      </c>
    </row>
    <row r="4" spans="1:4" ht="18" customHeight="1">
      <c r="A4" s="119" t="s">
        <v>1688</v>
      </c>
      <c r="B4" s="119"/>
      <c r="C4" s="231"/>
      <c r="D4" s="120" t="s">
        <v>1689</v>
      </c>
    </row>
    <row r="5" spans="1:4" ht="27" customHeight="1">
      <c r="A5" s="142" t="s">
        <v>1690</v>
      </c>
      <c r="B5" s="142" t="s">
        <v>1745</v>
      </c>
      <c r="C5" s="142" t="s">
        <v>1690</v>
      </c>
      <c r="D5" s="142" t="s">
        <v>1745</v>
      </c>
    </row>
    <row r="6" spans="1:4" ht="27" customHeight="1">
      <c r="A6" s="126" t="s">
        <v>1870</v>
      </c>
      <c r="B6" s="138">
        <v>2744797348.48</v>
      </c>
      <c r="C6" s="126" t="s">
        <v>1871</v>
      </c>
      <c r="D6" s="138">
        <v>979795153</v>
      </c>
    </row>
    <row r="7" spans="1:4" ht="27" customHeight="1">
      <c r="A7" s="126" t="s">
        <v>1748</v>
      </c>
      <c r="B7" s="138">
        <v>1921690832.01</v>
      </c>
      <c r="C7" s="126" t="s">
        <v>1872</v>
      </c>
      <c r="D7" s="138">
        <v>42770703.979999997</v>
      </c>
    </row>
    <row r="8" spans="1:4" ht="27" customHeight="1">
      <c r="A8" s="126" t="s">
        <v>1823</v>
      </c>
      <c r="B8" s="138">
        <v>0</v>
      </c>
      <c r="C8" s="126" t="s">
        <v>1753</v>
      </c>
      <c r="D8" s="138">
        <v>1329138</v>
      </c>
    </row>
    <row r="9" spans="1:4" ht="27" customHeight="1">
      <c r="A9" s="232"/>
      <c r="B9" s="138"/>
      <c r="C9" s="126" t="s">
        <v>1873</v>
      </c>
      <c r="D9" s="138">
        <v>0</v>
      </c>
    </row>
    <row r="10" spans="1:4" ht="27" customHeight="1">
      <c r="A10" s="121"/>
      <c r="B10" s="121"/>
      <c r="C10" s="126" t="s">
        <v>1874</v>
      </c>
      <c r="D10" s="138">
        <v>1299687394.3299999</v>
      </c>
    </row>
    <row r="11" spans="1:4" ht="27" customHeight="1">
      <c r="A11" s="121"/>
      <c r="B11" s="121"/>
      <c r="C11" s="126" t="s">
        <v>1875</v>
      </c>
      <c r="D11" s="138">
        <v>17432830</v>
      </c>
    </row>
    <row r="12" spans="1:4" ht="27" customHeight="1">
      <c r="A12" s="121"/>
      <c r="B12" s="121"/>
      <c r="C12" s="126" t="s">
        <v>1876</v>
      </c>
      <c r="D12" s="138">
        <v>1655654897.8299999</v>
      </c>
    </row>
    <row r="13" spans="1:4" ht="27" customHeight="1">
      <c r="A13" s="187" t="s">
        <v>1860</v>
      </c>
      <c r="B13" s="233">
        <v>22978033.850000001</v>
      </c>
      <c r="C13" s="126" t="s">
        <v>1877</v>
      </c>
      <c r="D13" s="138">
        <v>138936600</v>
      </c>
    </row>
    <row r="14" spans="1:4" ht="27" customHeight="1">
      <c r="A14" s="126" t="s">
        <v>1826</v>
      </c>
      <c r="B14" s="138">
        <v>56718</v>
      </c>
      <c r="C14" s="126" t="s">
        <v>1878</v>
      </c>
      <c r="D14" s="138">
        <v>0</v>
      </c>
    </row>
    <row r="15" spans="1:4" ht="27" customHeight="1">
      <c r="A15" s="126" t="s">
        <v>1827</v>
      </c>
      <c r="B15" s="138">
        <f>B6+B7+B8+B13+B14</f>
        <v>4689522932.3400002</v>
      </c>
      <c r="C15" s="126" t="s">
        <v>1879</v>
      </c>
      <c r="D15" s="138">
        <f>D6+D7+D8+D9+D10+D11+D12+D13+D14</f>
        <v>4135606717.1399999</v>
      </c>
    </row>
    <row r="16" spans="1:4" ht="27" customHeight="1">
      <c r="A16" s="126" t="s">
        <v>1828</v>
      </c>
      <c r="B16" s="138">
        <v>670000</v>
      </c>
      <c r="C16" s="126" t="s">
        <v>1880</v>
      </c>
      <c r="D16" s="138">
        <v>0</v>
      </c>
    </row>
    <row r="17" spans="1:4" ht="27" customHeight="1">
      <c r="A17" s="126" t="s">
        <v>1829</v>
      </c>
      <c r="B17" s="138">
        <v>0</v>
      </c>
      <c r="C17" s="126" t="s">
        <v>1881</v>
      </c>
      <c r="D17" s="138">
        <v>114646800</v>
      </c>
    </row>
    <row r="18" spans="1:4" ht="27" customHeight="1">
      <c r="A18" s="126" t="s">
        <v>1830</v>
      </c>
      <c r="B18" s="138">
        <f>B15+B16+B17</f>
        <v>4690192932.3400002</v>
      </c>
      <c r="C18" s="126" t="s">
        <v>1882</v>
      </c>
      <c r="D18" s="138">
        <f>D15+D16+D17</f>
        <v>4250253517.1399999</v>
      </c>
    </row>
    <row r="19" spans="1:4" ht="27" customHeight="1">
      <c r="A19" s="121"/>
      <c r="B19" s="121"/>
      <c r="C19" s="126" t="s">
        <v>1883</v>
      </c>
      <c r="D19" s="138">
        <f>B18-D18</f>
        <v>439939415.20000029</v>
      </c>
    </row>
    <row r="20" spans="1:4" ht="27" customHeight="1">
      <c r="A20" s="121"/>
      <c r="B20" s="121"/>
      <c r="C20" s="126" t="s">
        <v>1884</v>
      </c>
      <c r="D20" s="138">
        <v>0</v>
      </c>
    </row>
    <row r="21" spans="1:4" ht="27" customHeight="1">
      <c r="A21" s="126" t="s">
        <v>1831</v>
      </c>
      <c r="B21" s="138">
        <v>16685454903.73</v>
      </c>
      <c r="C21" s="126" t="s">
        <v>1885</v>
      </c>
      <c r="D21" s="138">
        <f>B21+D19-D20</f>
        <v>17125394318.93</v>
      </c>
    </row>
    <row r="22" spans="1:4" ht="27" customHeight="1">
      <c r="A22" s="121" t="s">
        <v>1741</v>
      </c>
      <c r="B22" s="138">
        <f>B18+B21</f>
        <v>21375647836.07</v>
      </c>
      <c r="C22" s="121" t="s">
        <v>1741</v>
      </c>
      <c r="D22" s="138">
        <f>D18+D21+D20</f>
        <v>21375647836.07</v>
      </c>
    </row>
  </sheetData>
  <mergeCells count="1">
    <mergeCell ref="A1:D1"/>
  </mergeCells>
  <phoneticPr fontId="68" type="noConversion"/>
  <pageMargins left="0.75" right="0.75" top="1" bottom="1" header="0.5" footer="0.5"/>
  <headerFooter scaleWithDoc="0" alignWithMargins="0"/>
</worksheet>
</file>

<file path=xl/worksheets/sheet44.xml><?xml version="1.0" encoding="utf-8"?>
<worksheet xmlns="http://schemas.openxmlformats.org/spreadsheetml/2006/main" xmlns:r="http://schemas.openxmlformats.org/officeDocument/2006/relationships">
  <dimension ref="A1:D15"/>
  <sheetViews>
    <sheetView zoomScaleSheetLayoutView="100" workbookViewId="0">
      <selection activeCell="A16" sqref="A16:IV16"/>
    </sheetView>
  </sheetViews>
  <sheetFormatPr defaultColWidth="8" defaultRowHeight="13.5"/>
  <cols>
    <col min="1" max="1" width="31.375" style="34" bestFit="1" customWidth="1"/>
    <col min="2" max="2" width="27.125" style="34" bestFit="1" customWidth="1"/>
    <col min="3" max="3" width="31.375" style="34" bestFit="1" customWidth="1"/>
    <col min="4" max="4" width="27.125" style="34" bestFit="1" customWidth="1"/>
    <col min="5" max="16384" width="8" style="104"/>
  </cols>
  <sheetData>
    <row r="1" spans="1:4" ht="35.25" customHeight="1">
      <c r="A1" s="626" t="s">
        <v>1886</v>
      </c>
      <c r="B1" s="626"/>
      <c r="C1" s="626"/>
      <c r="D1" s="626"/>
    </row>
    <row r="2" spans="1:4" ht="18.75" customHeight="1">
      <c r="A2" s="225"/>
      <c r="B2" s="636"/>
      <c r="C2" s="636"/>
      <c r="D2" s="226" t="s">
        <v>1887</v>
      </c>
    </row>
    <row r="3" spans="1:4" ht="18.75" customHeight="1">
      <c r="A3" s="227" t="s">
        <v>1688</v>
      </c>
      <c r="B3" s="227"/>
      <c r="C3" s="227"/>
      <c r="D3" s="228" t="s">
        <v>1689</v>
      </c>
    </row>
    <row r="4" spans="1:4" ht="27" customHeight="1">
      <c r="A4" s="121" t="s">
        <v>1888</v>
      </c>
      <c r="B4" s="121" t="s">
        <v>1776</v>
      </c>
      <c r="C4" s="121" t="s">
        <v>1716</v>
      </c>
      <c r="D4" s="121" t="s">
        <v>1776</v>
      </c>
    </row>
    <row r="5" spans="1:4" ht="27" customHeight="1">
      <c r="A5" s="126" t="s">
        <v>1889</v>
      </c>
      <c r="B5" s="138">
        <v>2602547119.3099999</v>
      </c>
      <c r="C5" s="186" t="s">
        <v>1890</v>
      </c>
      <c r="D5" s="138">
        <v>1424521982.5799999</v>
      </c>
    </row>
    <row r="6" spans="1:4" ht="27" customHeight="1">
      <c r="A6" s="126" t="s">
        <v>1748</v>
      </c>
      <c r="B6" s="138">
        <v>159342014.06</v>
      </c>
      <c r="C6" s="186" t="s">
        <v>1891</v>
      </c>
      <c r="D6" s="138">
        <v>0</v>
      </c>
    </row>
    <row r="7" spans="1:4" ht="27" customHeight="1">
      <c r="A7" s="126" t="s">
        <v>1823</v>
      </c>
      <c r="B7" s="138">
        <v>0</v>
      </c>
      <c r="C7" s="186" t="s">
        <v>1892</v>
      </c>
      <c r="D7" s="138">
        <v>1743056501.3800001</v>
      </c>
    </row>
    <row r="8" spans="1:4" ht="27" customHeight="1">
      <c r="A8" s="126" t="s">
        <v>1825</v>
      </c>
      <c r="B8" s="138">
        <v>2107344.1800000002</v>
      </c>
      <c r="C8" s="186" t="s">
        <v>1847</v>
      </c>
      <c r="D8" s="138">
        <v>0</v>
      </c>
    </row>
    <row r="9" spans="1:4" ht="27" customHeight="1">
      <c r="A9" s="126" t="s">
        <v>1848</v>
      </c>
      <c r="B9" s="138">
        <f>B5+B6+B7+B8</f>
        <v>2763996477.5499997</v>
      </c>
      <c r="C9" s="186" t="s">
        <v>1802</v>
      </c>
      <c r="D9" s="229">
        <f>D5+D7+D8</f>
        <v>3167578483.96</v>
      </c>
    </row>
    <row r="10" spans="1:4" ht="27" customHeight="1">
      <c r="A10" s="126" t="s">
        <v>1849</v>
      </c>
      <c r="B10" s="138">
        <v>0</v>
      </c>
      <c r="C10" s="186" t="s">
        <v>1803</v>
      </c>
      <c r="D10" s="229">
        <v>0</v>
      </c>
    </row>
    <row r="11" spans="1:4" ht="27" customHeight="1">
      <c r="A11" s="126" t="s">
        <v>1850</v>
      </c>
      <c r="B11" s="138">
        <v>0</v>
      </c>
      <c r="C11" s="186" t="s">
        <v>1804</v>
      </c>
      <c r="D11" s="229">
        <v>0</v>
      </c>
    </row>
    <row r="12" spans="1:4" ht="27" customHeight="1">
      <c r="A12" s="126" t="s">
        <v>1851</v>
      </c>
      <c r="B12" s="138">
        <f>B9+B10+B11</f>
        <v>2763996477.5499997</v>
      </c>
      <c r="C12" s="186" t="s">
        <v>1805</v>
      </c>
      <c r="D12" s="229">
        <f>D9+D10+D11</f>
        <v>3167578483.96</v>
      </c>
    </row>
    <row r="13" spans="1:4" ht="27" customHeight="1">
      <c r="A13" s="121"/>
      <c r="B13" s="121"/>
      <c r="C13" s="186" t="s">
        <v>1806</v>
      </c>
      <c r="D13" s="229">
        <f>B12-D12</f>
        <v>-403582006.41000032</v>
      </c>
    </row>
    <row r="14" spans="1:4" ht="27" customHeight="1">
      <c r="A14" s="126" t="s">
        <v>1852</v>
      </c>
      <c r="B14" s="138">
        <v>4858658019.04</v>
      </c>
      <c r="C14" s="186" t="s">
        <v>1807</v>
      </c>
      <c r="D14" s="229">
        <f>B14+D13</f>
        <v>4455076012.6299992</v>
      </c>
    </row>
    <row r="15" spans="1:4" ht="27" customHeight="1">
      <c r="A15" s="121" t="s">
        <v>1795</v>
      </c>
      <c r="B15" s="138">
        <f>B12+B14</f>
        <v>7622654496.5900002</v>
      </c>
      <c r="C15" s="230" t="s">
        <v>1795</v>
      </c>
      <c r="D15" s="229">
        <f>D12+D14</f>
        <v>7622654496.5899992</v>
      </c>
    </row>
  </sheetData>
  <mergeCells count="2">
    <mergeCell ref="A1:D1"/>
    <mergeCell ref="B2:C2"/>
  </mergeCells>
  <phoneticPr fontId="68" type="noConversion"/>
  <pageMargins left="0.75" right="0.75" top="1" bottom="1" header="0.5" footer="0.5"/>
  <headerFooter scaleWithDoc="0" alignWithMargins="0"/>
</worksheet>
</file>

<file path=xl/worksheets/sheet45.xml><?xml version="1.0" encoding="utf-8"?>
<worksheet xmlns="http://schemas.openxmlformats.org/spreadsheetml/2006/main" xmlns:r="http://schemas.openxmlformats.org/officeDocument/2006/relationships">
  <dimension ref="A1:M26"/>
  <sheetViews>
    <sheetView zoomScaleSheetLayoutView="100" workbookViewId="0">
      <selection sqref="A1:M1"/>
    </sheetView>
  </sheetViews>
  <sheetFormatPr defaultColWidth="8" defaultRowHeight="13.5"/>
  <cols>
    <col min="1" max="1" width="28.625" style="34" bestFit="1" customWidth="1"/>
    <col min="2" max="8" width="27.125" style="34" bestFit="1" customWidth="1"/>
    <col min="9" max="13" width="20.375" style="34" bestFit="1" customWidth="1"/>
    <col min="14" max="16384" width="8" style="104"/>
  </cols>
  <sheetData>
    <row r="1" spans="1:13" ht="35.25" customHeight="1">
      <c r="A1" s="626" t="s">
        <v>1893</v>
      </c>
      <c r="B1" s="626"/>
      <c r="C1" s="626"/>
      <c r="D1" s="626"/>
      <c r="E1" s="626"/>
      <c r="F1" s="626"/>
      <c r="G1" s="626"/>
      <c r="H1" s="626"/>
      <c r="I1" s="626"/>
      <c r="J1" s="626"/>
      <c r="K1" s="626"/>
      <c r="L1" s="626"/>
      <c r="M1" s="626"/>
    </row>
    <row r="2" spans="1:13" ht="14.25">
      <c r="A2" s="116"/>
      <c r="B2" s="116"/>
      <c r="C2" s="116"/>
      <c r="D2" s="116"/>
      <c r="E2" s="116"/>
      <c r="F2" s="116"/>
      <c r="G2" s="116"/>
      <c r="H2" s="116"/>
      <c r="I2" s="117"/>
      <c r="J2" s="116"/>
      <c r="K2" s="116"/>
      <c r="L2" s="116"/>
      <c r="M2" s="117" t="s">
        <v>1894</v>
      </c>
    </row>
    <row r="3" spans="1:13" ht="14.25">
      <c r="A3" s="119" t="s">
        <v>1688</v>
      </c>
      <c r="B3" s="119"/>
      <c r="C3" s="119"/>
      <c r="D3" s="119"/>
      <c r="E3" s="119"/>
      <c r="F3" s="119"/>
      <c r="G3" s="119"/>
      <c r="H3" s="119"/>
      <c r="I3" s="120"/>
      <c r="J3" s="119"/>
      <c r="K3" s="119"/>
      <c r="L3" s="119"/>
      <c r="M3" s="120" t="s">
        <v>1689</v>
      </c>
    </row>
    <row r="4" spans="1:13" ht="30" customHeight="1">
      <c r="A4" s="121" t="s">
        <v>1895</v>
      </c>
      <c r="B4" s="121" t="s">
        <v>1896</v>
      </c>
      <c r="C4" s="142" t="s">
        <v>1717</v>
      </c>
      <c r="D4" s="142" t="s">
        <v>1897</v>
      </c>
      <c r="E4" s="142" t="s">
        <v>1898</v>
      </c>
      <c r="F4" s="142" t="s">
        <v>1899</v>
      </c>
      <c r="G4" s="142" t="s">
        <v>1837</v>
      </c>
      <c r="H4" s="142" t="s">
        <v>1836</v>
      </c>
      <c r="I4" s="142" t="s">
        <v>1835</v>
      </c>
      <c r="J4" s="142" t="s">
        <v>1697</v>
      </c>
      <c r="K4" s="142" t="s">
        <v>1698</v>
      </c>
      <c r="L4" s="142" t="s">
        <v>1699</v>
      </c>
      <c r="M4" s="142" t="s">
        <v>1900</v>
      </c>
    </row>
    <row r="5" spans="1:13" ht="24.75" customHeight="1">
      <c r="A5" s="126" t="s">
        <v>1901</v>
      </c>
      <c r="B5" s="169"/>
      <c r="C5" s="169"/>
      <c r="D5" s="169"/>
      <c r="E5" s="169"/>
      <c r="F5" s="169"/>
      <c r="G5" s="169"/>
      <c r="H5" s="169"/>
      <c r="I5" s="169"/>
      <c r="J5" s="169"/>
      <c r="K5" s="169"/>
      <c r="L5" s="169"/>
      <c r="M5" s="169"/>
    </row>
    <row r="6" spans="1:13" ht="24.75" customHeight="1">
      <c r="A6" s="126" t="s">
        <v>1902</v>
      </c>
      <c r="B6" s="138">
        <f>C6+D6+E6+F6+G6+H6+I6+J6+K6+L6+M6</f>
        <v>617347104369.25989</v>
      </c>
      <c r="C6" s="138">
        <f>C7+C9+C10+C11</f>
        <v>468103984115.38</v>
      </c>
      <c r="D6" s="138">
        <f>D7+D9+D10+D11</f>
        <v>41315126.960000001</v>
      </c>
      <c r="E6" s="138">
        <f>E7+E9+E10+E11</f>
        <v>21585797951.91</v>
      </c>
      <c r="F6" s="138">
        <f t="shared" ref="F6:M6" si="0">F7+F9+F10</f>
        <v>94926044053.949997</v>
      </c>
      <c r="G6" s="138">
        <f t="shared" si="0"/>
        <v>2094804131.9100001</v>
      </c>
      <c r="H6" s="138">
        <f t="shared" si="0"/>
        <v>0</v>
      </c>
      <c r="I6" s="138">
        <f t="shared" si="0"/>
        <v>0</v>
      </c>
      <c r="J6" s="138">
        <f t="shared" si="0"/>
        <v>5727084011.9700003</v>
      </c>
      <c r="K6" s="138">
        <f t="shared" si="0"/>
        <v>16529217407.6</v>
      </c>
      <c r="L6" s="138">
        <f t="shared" si="0"/>
        <v>4166857569.5799999</v>
      </c>
      <c r="M6" s="138">
        <f t="shared" si="0"/>
        <v>4172000000</v>
      </c>
    </row>
    <row r="7" spans="1:13" ht="24.75" customHeight="1">
      <c r="A7" s="126" t="s">
        <v>1903</v>
      </c>
      <c r="B7" s="138">
        <f>C7+D7+E7+F7+G7+H7+I7+J7+K7+L7+M7</f>
        <v>585147104369.25989</v>
      </c>
      <c r="C7" s="138">
        <v>435903984115.38</v>
      </c>
      <c r="D7" s="138">
        <v>41315126.960000001</v>
      </c>
      <c r="E7" s="138">
        <v>21585797951.91</v>
      </c>
      <c r="F7" s="138">
        <v>94926044053.949997</v>
      </c>
      <c r="G7" s="138">
        <v>2094804131.9100001</v>
      </c>
      <c r="H7" s="138">
        <v>0</v>
      </c>
      <c r="I7" s="138">
        <v>0</v>
      </c>
      <c r="J7" s="138">
        <v>5727084011.9700003</v>
      </c>
      <c r="K7" s="138">
        <v>16529217407.6</v>
      </c>
      <c r="L7" s="138">
        <v>4166857569.5799999</v>
      </c>
      <c r="M7" s="138">
        <v>4172000000</v>
      </c>
    </row>
    <row r="8" spans="1:13" ht="24.75" customHeight="1">
      <c r="A8" s="126" t="s">
        <v>1904</v>
      </c>
      <c r="B8" s="138">
        <f>C8+D8+E8+F8+G8+H8+I8+J8+K8+L8+M8</f>
        <v>572145052194.19995</v>
      </c>
      <c r="C8" s="138">
        <v>428548768561.42999</v>
      </c>
      <c r="D8" s="138">
        <v>20000000</v>
      </c>
      <c r="E8" s="138">
        <v>20886260000</v>
      </c>
      <c r="F8" s="138">
        <v>92122720184.169998</v>
      </c>
      <c r="G8" s="138">
        <v>1100000000</v>
      </c>
      <c r="H8" s="138">
        <v>0</v>
      </c>
      <c r="I8" s="138">
        <v>0</v>
      </c>
      <c r="J8" s="138">
        <v>5417917501.8000002</v>
      </c>
      <c r="K8" s="138">
        <v>16226438405</v>
      </c>
      <c r="L8" s="138">
        <v>3650947541.8000002</v>
      </c>
      <c r="M8" s="138">
        <v>4172000000</v>
      </c>
    </row>
    <row r="9" spans="1:13" ht="24.75" customHeight="1">
      <c r="A9" s="126" t="s">
        <v>1905</v>
      </c>
      <c r="B9" s="138">
        <f>C9+D9+E9+F9+G9+H9+I9+J9+K9+L9+M9</f>
        <v>32200000000</v>
      </c>
      <c r="C9" s="138">
        <v>32200000000</v>
      </c>
      <c r="D9" s="138">
        <v>0</v>
      </c>
      <c r="E9" s="138">
        <v>0</v>
      </c>
      <c r="F9" s="138">
        <v>0</v>
      </c>
      <c r="G9" s="138">
        <v>0</v>
      </c>
      <c r="H9" s="138">
        <v>0</v>
      </c>
      <c r="I9" s="138">
        <v>0</v>
      </c>
      <c r="J9" s="138">
        <v>0</v>
      </c>
      <c r="K9" s="138">
        <v>0</v>
      </c>
      <c r="L9" s="138">
        <v>0</v>
      </c>
      <c r="M9" s="138">
        <v>0</v>
      </c>
    </row>
    <row r="10" spans="1:13" ht="24.75" customHeight="1">
      <c r="A10" s="126" t="s">
        <v>1906</v>
      </c>
      <c r="B10" s="138">
        <f>C10+D10+E10+F10+G10+H10+I10+J10+K10+L10+M10</f>
        <v>0</v>
      </c>
      <c r="C10" s="138">
        <v>0</v>
      </c>
      <c r="D10" s="138">
        <v>0</v>
      </c>
      <c r="E10" s="138">
        <v>0</v>
      </c>
      <c r="F10" s="138">
        <v>0</v>
      </c>
      <c r="G10" s="138">
        <v>0</v>
      </c>
      <c r="H10" s="138">
        <v>0</v>
      </c>
      <c r="I10" s="138">
        <v>0</v>
      </c>
      <c r="J10" s="138">
        <v>0</v>
      </c>
      <c r="K10" s="138">
        <v>0</v>
      </c>
      <c r="L10" s="138">
        <v>0</v>
      </c>
      <c r="M10" s="138">
        <v>0</v>
      </c>
    </row>
    <row r="11" spans="1:13" ht="24.75" customHeight="1">
      <c r="A11" s="126" t="s">
        <v>1907</v>
      </c>
      <c r="B11" s="130">
        <f>C11+D11+E11</f>
        <v>0</v>
      </c>
      <c r="C11" s="130">
        <v>0</v>
      </c>
      <c r="D11" s="130">
        <v>0</v>
      </c>
      <c r="E11" s="130">
        <v>0</v>
      </c>
      <c r="F11" s="122" t="s">
        <v>1709</v>
      </c>
      <c r="G11" s="122" t="s">
        <v>1709</v>
      </c>
      <c r="H11" s="122" t="s">
        <v>1709</v>
      </c>
      <c r="I11" s="122" t="s">
        <v>1709</v>
      </c>
      <c r="J11" s="122" t="s">
        <v>1709</v>
      </c>
      <c r="K11" s="122" t="s">
        <v>1709</v>
      </c>
      <c r="L11" s="122" t="s">
        <v>1709</v>
      </c>
      <c r="M11" s="122" t="s">
        <v>1709</v>
      </c>
    </row>
    <row r="12" spans="1:13" ht="24.75" customHeight="1">
      <c r="A12" s="126" t="s">
        <v>1908</v>
      </c>
      <c r="B12" s="166">
        <f>C12+D12+E12+F12+G12+H12+I12+J12+K12+L12+M12</f>
        <v>501910636.58999997</v>
      </c>
      <c r="C12" s="166">
        <f t="shared" ref="C12:M12" si="1">C13+C14</f>
        <v>477567570.50999999</v>
      </c>
      <c r="D12" s="166">
        <f t="shared" si="1"/>
        <v>7658719.6200000001</v>
      </c>
      <c r="E12" s="166">
        <f t="shared" si="1"/>
        <v>0</v>
      </c>
      <c r="F12" s="166">
        <f t="shared" si="1"/>
        <v>0</v>
      </c>
      <c r="G12" s="166">
        <f t="shared" si="1"/>
        <v>16684346.460000001</v>
      </c>
      <c r="H12" s="166">
        <f t="shared" si="1"/>
        <v>0</v>
      </c>
      <c r="I12" s="166">
        <f t="shared" si="1"/>
        <v>0</v>
      </c>
      <c r="J12" s="166">
        <f t="shared" si="1"/>
        <v>0</v>
      </c>
      <c r="K12" s="166">
        <f t="shared" si="1"/>
        <v>0</v>
      </c>
      <c r="L12" s="166">
        <f t="shared" si="1"/>
        <v>0</v>
      </c>
      <c r="M12" s="166">
        <f t="shared" si="1"/>
        <v>0</v>
      </c>
    </row>
    <row r="13" spans="1:13" ht="24.75" customHeight="1">
      <c r="A13" s="126" t="s">
        <v>1909</v>
      </c>
      <c r="B13" s="138">
        <f>C13+D13+E13+F13+G13+H13+I13+J13+K13+L13+M13</f>
        <v>0</v>
      </c>
      <c r="C13" s="138">
        <v>0</v>
      </c>
      <c r="D13" s="138">
        <v>0</v>
      </c>
      <c r="E13" s="138">
        <v>0</v>
      </c>
      <c r="F13" s="138">
        <v>0</v>
      </c>
      <c r="G13" s="138">
        <v>0</v>
      </c>
      <c r="H13" s="138">
        <v>0</v>
      </c>
      <c r="I13" s="138">
        <v>0</v>
      </c>
      <c r="J13" s="138">
        <v>0</v>
      </c>
      <c r="K13" s="138">
        <v>0</v>
      </c>
      <c r="L13" s="138">
        <v>0</v>
      </c>
      <c r="M13" s="138">
        <v>0</v>
      </c>
    </row>
    <row r="14" spans="1:13" ht="24.75" customHeight="1">
      <c r="A14" s="126" t="s">
        <v>1910</v>
      </c>
      <c r="B14" s="138">
        <f>C14+D14+E14+F14+G14+H14+I14+J14+K14+L14+M14</f>
        <v>501910636.58999997</v>
      </c>
      <c r="C14" s="138">
        <v>477567570.50999999</v>
      </c>
      <c r="D14" s="138">
        <v>7658719.6200000001</v>
      </c>
      <c r="E14" s="138">
        <v>0</v>
      </c>
      <c r="F14" s="138">
        <v>0</v>
      </c>
      <c r="G14" s="138">
        <v>16684346.460000001</v>
      </c>
      <c r="H14" s="138">
        <v>0</v>
      </c>
      <c r="I14" s="138">
        <v>0</v>
      </c>
      <c r="J14" s="138">
        <v>0</v>
      </c>
      <c r="K14" s="138">
        <v>0</v>
      </c>
      <c r="L14" s="138">
        <v>0</v>
      </c>
      <c r="M14" s="138">
        <v>0</v>
      </c>
    </row>
    <row r="15" spans="1:13" ht="24.75" customHeight="1">
      <c r="A15" s="126" t="s">
        <v>1911</v>
      </c>
      <c r="B15" s="138">
        <f>C15+D15+E15+F15+G15+H15+I15+J15+K15+L15+M15</f>
        <v>616845193732.6698</v>
      </c>
      <c r="C15" s="138">
        <f t="shared" ref="C15:M15" si="2">C6-C12</f>
        <v>467626416544.87</v>
      </c>
      <c r="D15" s="138">
        <f t="shared" si="2"/>
        <v>33656407.340000004</v>
      </c>
      <c r="E15" s="138">
        <f t="shared" si="2"/>
        <v>21585797951.91</v>
      </c>
      <c r="F15" s="138">
        <f t="shared" si="2"/>
        <v>94926044053.949997</v>
      </c>
      <c r="G15" s="138">
        <f t="shared" si="2"/>
        <v>2078119785.45</v>
      </c>
      <c r="H15" s="138">
        <f t="shared" si="2"/>
        <v>0</v>
      </c>
      <c r="I15" s="138">
        <f t="shared" si="2"/>
        <v>0</v>
      </c>
      <c r="J15" s="138">
        <f t="shared" si="2"/>
        <v>5727084011.9700003</v>
      </c>
      <c r="K15" s="138">
        <f t="shared" si="2"/>
        <v>16529217407.6</v>
      </c>
      <c r="L15" s="138">
        <f t="shared" si="2"/>
        <v>4166857569.5799999</v>
      </c>
      <c r="M15" s="138">
        <f t="shared" si="2"/>
        <v>4172000000</v>
      </c>
    </row>
    <row r="16" spans="1:13" ht="24.75" customHeight="1">
      <c r="A16" s="126" t="s">
        <v>1912</v>
      </c>
      <c r="B16" s="138"/>
      <c r="C16" s="138"/>
      <c r="D16" s="138"/>
      <c r="E16" s="138"/>
      <c r="F16" s="169"/>
      <c r="G16" s="169"/>
      <c r="H16" s="169"/>
      <c r="I16" s="169"/>
      <c r="J16" s="169"/>
      <c r="K16" s="169"/>
      <c r="L16" s="169"/>
      <c r="M16" s="169"/>
    </row>
    <row r="17" spans="1:13" ht="24.75" customHeight="1">
      <c r="A17" s="126" t="s">
        <v>1902</v>
      </c>
      <c r="B17" s="138">
        <f>C17+D17+E17+F17+G17+H17+I17+J17+K17+L17+M17</f>
        <v>700533103969.32996</v>
      </c>
      <c r="C17" s="138">
        <f>C18+C20+C21+C22</f>
        <v>538595624143.52997</v>
      </c>
      <c r="D17" s="138">
        <f>D18+D20+D21+D22</f>
        <v>48749431.210000001</v>
      </c>
      <c r="E17" s="138">
        <f>E18+E20+E21+E22</f>
        <v>21080726300.990002</v>
      </c>
      <c r="F17" s="138">
        <f t="shared" ref="F17:M17" si="3">F18+F20+F21</f>
        <v>111053814960.58</v>
      </c>
      <c r="G17" s="138">
        <f t="shared" si="3"/>
        <v>2250851057.77</v>
      </c>
      <c r="H17" s="138">
        <f t="shared" si="3"/>
        <v>0</v>
      </c>
      <c r="I17" s="138">
        <f t="shared" si="3"/>
        <v>0</v>
      </c>
      <c r="J17" s="138">
        <f t="shared" si="3"/>
        <v>4429570399.8000002</v>
      </c>
      <c r="K17" s="138">
        <f t="shared" si="3"/>
        <v>16533161649.07</v>
      </c>
      <c r="L17" s="138">
        <f t="shared" si="3"/>
        <v>3977186026.3800001</v>
      </c>
      <c r="M17" s="138">
        <f t="shared" si="3"/>
        <v>2563420000</v>
      </c>
    </row>
    <row r="18" spans="1:13" ht="24.75" customHeight="1">
      <c r="A18" s="126" t="s">
        <v>1903</v>
      </c>
      <c r="B18" s="138">
        <f>C18+D18+E18+F18+G18+H18+I18+J18+K18+L18+M18</f>
        <v>602808481155.59998</v>
      </c>
      <c r="C18" s="138">
        <v>440871001329.79999</v>
      </c>
      <c r="D18" s="138">
        <v>48749431.210000001</v>
      </c>
      <c r="E18" s="138">
        <v>21080726300.990002</v>
      </c>
      <c r="F18" s="138">
        <v>111053814960.58</v>
      </c>
      <c r="G18" s="138">
        <v>2250851057.77</v>
      </c>
      <c r="H18" s="138">
        <v>0</v>
      </c>
      <c r="I18" s="138">
        <v>0</v>
      </c>
      <c r="J18" s="138">
        <v>4429570399.8000002</v>
      </c>
      <c r="K18" s="138">
        <v>16533161649.07</v>
      </c>
      <c r="L18" s="138">
        <v>3977186026.3800001</v>
      </c>
      <c r="M18" s="138">
        <v>2563420000</v>
      </c>
    </row>
    <row r="19" spans="1:13" ht="24.75" customHeight="1">
      <c r="A19" s="126" t="s">
        <v>1904</v>
      </c>
      <c r="B19" s="138">
        <f>C19+D19+E19+F19+G19+H19+I19+J19+K19+L19+M19</f>
        <v>575894230059.65002</v>
      </c>
      <c r="C19" s="138">
        <v>423012012424.04999</v>
      </c>
      <c r="D19" s="138">
        <v>20000000</v>
      </c>
      <c r="E19" s="138">
        <v>20068710000</v>
      </c>
      <c r="F19" s="138">
        <v>105425928906.84</v>
      </c>
      <c r="G19" s="138">
        <v>1600000000</v>
      </c>
      <c r="H19" s="138">
        <v>0</v>
      </c>
      <c r="I19" s="138">
        <v>0</v>
      </c>
      <c r="J19" s="138">
        <v>4360403343.5500002</v>
      </c>
      <c r="K19" s="138">
        <v>15509004770.84</v>
      </c>
      <c r="L19" s="138">
        <v>3334750614.3699999</v>
      </c>
      <c r="M19" s="138">
        <v>2563420000</v>
      </c>
    </row>
    <row r="20" spans="1:13" ht="24.75" customHeight="1">
      <c r="A20" s="126" t="s">
        <v>1905</v>
      </c>
      <c r="B20" s="138">
        <f>C20+D20+E20+F20+G20+H20+I20+J20+K20+L20+M20</f>
        <v>97724622813.729996</v>
      </c>
      <c r="C20" s="138">
        <f>97735517648.92-10894835.19</f>
        <v>97724622813.729996</v>
      </c>
      <c r="D20" s="138">
        <v>0</v>
      </c>
      <c r="E20" s="138">
        <v>0</v>
      </c>
      <c r="F20" s="138">
        <v>0</v>
      </c>
      <c r="G20" s="138">
        <v>0</v>
      </c>
      <c r="H20" s="138">
        <v>0</v>
      </c>
      <c r="I20" s="138">
        <v>0</v>
      </c>
      <c r="J20" s="138">
        <v>0</v>
      </c>
      <c r="K20" s="138">
        <v>0</v>
      </c>
      <c r="L20" s="138">
        <v>0</v>
      </c>
      <c r="M20" s="138">
        <v>0</v>
      </c>
    </row>
    <row r="21" spans="1:13" ht="24.75" customHeight="1">
      <c r="A21" s="126" t="s">
        <v>1906</v>
      </c>
      <c r="B21" s="138">
        <f>C21+D21+E21+F21+G21+H21+I21+J21+K21+L21+M21</f>
        <v>0</v>
      </c>
      <c r="C21" s="138">
        <v>0</v>
      </c>
      <c r="D21" s="138">
        <v>0</v>
      </c>
      <c r="E21" s="138">
        <v>0</v>
      </c>
      <c r="F21" s="138">
        <v>0</v>
      </c>
      <c r="G21" s="138">
        <v>0</v>
      </c>
      <c r="H21" s="138">
        <v>0</v>
      </c>
      <c r="I21" s="138">
        <v>0</v>
      </c>
      <c r="J21" s="138">
        <v>0</v>
      </c>
      <c r="K21" s="138">
        <v>0</v>
      </c>
      <c r="L21" s="138">
        <v>0</v>
      </c>
      <c r="M21" s="138">
        <v>0</v>
      </c>
    </row>
    <row r="22" spans="1:13" ht="24.75" customHeight="1">
      <c r="A22" s="126" t="s">
        <v>1907</v>
      </c>
      <c r="B22" s="138">
        <f>C22+D22+E22</f>
        <v>0</v>
      </c>
      <c r="C22" s="130">
        <v>0</v>
      </c>
      <c r="D22" s="130">
        <v>0</v>
      </c>
      <c r="E22" s="130">
        <v>0</v>
      </c>
      <c r="F22" s="122" t="s">
        <v>1709</v>
      </c>
      <c r="G22" s="122" t="s">
        <v>1709</v>
      </c>
      <c r="H22" s="122" t="s">
        <v>1709</v>
      </c>
      <c r="I22" s="122" t="s">
        <v>1709</v>
      </c>
      <c r="J22" s="122" t="s">
        <v>1709</v>
      </c>
      <c r="K22" s="122" t="s">
        <v>1709</v>
      </c>
      <c r="L22" s="122" t="s">
        <v>1709</v>
      </c>
      <c r="M22" s="122" t="s">
        <v>1709</v>
      </c>
    </row>
    <row r="23" spans="1:13" ht="24.75" customHeight="1">
      <c r="A23" s="126" t="s">
        <v>1908</v>
      </c>
      <c r="B23" s="138">
        <f>C23+D23+E23+F23+G23+H23+I23+J23+K23+L23+M23</f>
        <v>604461527.28999996</v>
      </c>
      <c r="C23" s="166">
        <f t="shared" ref="C23:M23" si="4">C24+C25</f>
        <v>477567570.50999999</v>
      </c>
      <c r="D23" s="166">
        <f t="shared" si="4"/>
        <v>10892382.1</v>
      </c>
      <c r="E23" s="166">
        <f t="shared" si="4"/>
        <v>0</v>
      </c>
      <c r="F23" s="166">
        <f t="shared" si="4"/>
        <v>0</v>
      </c>
      <c r="G23" s="166">
        <f t="shared" si="4"/>
        <v>116001574.68000001</v>
      </c>
      <c r="H23" s="166">
        <f t="shared" si="4"/>
        <v>0</v>
      </c>
      <c r="I23" s="166">
        <f t="shared" si="4"/>
        <v>0</v>
      </c>
      <c r="J23" s="166">
        <f t="shared" si="4"/>
        <v>0</v>
      </c>
      <c r="K23" s="166">
        <f t="shared" si="4"/>
        <v>0</v>
      </c>
      <c r="L23" s="166">
        <f t="shared" si="4"/>
        <v>0</v>
      </c>
      <c r="M23" s="166">
        <f t="shared" si="4"/>
        <v>0</v>
      </c>
    </row>
    <row r="24" spans="1:13" ht="24.75" customHeight="1">
      <c r="A24" s="126" t="s">
        <v>1909</v>
      </c>
      <c r="B24" s="138">
        <f>C24+D24+E24+F24+G24+H24+I24+J24+K24+L24+M24</f>
        <v>0</v>
      </c>
      <c r="C24" s="138">
        <v>0</v>
      </c>
      <c r="D24" s="138">
        <v>0</v>
      </c>
      <c r="E24" s="138">
        <v>0</v>
      </c>
      <c r="F24" s="138">
        <v>0</v>
      </c>
      <c r="G24" s="138">
        <v>0</v>
      </c>
      <c r="H24" s="138">
        <v>0</v>
      </c>
      <c r="I24" s="138">
        <v>0</v>
      </c>
      <c r="J24" s="138">
        <v>0</v>
      </c>
      <c r="K24" s="138">
        <v>0</v>
      </c>
      <c r="L24" s="138">
        <v>0</v>
      </c>
      <c r="M24" s="138">
        <v>0</v>
      </c>
    </row>
    <row r="25" spans="1:13" ht="24.75" customHeight="1">
      <c r="A25" s="126" t="s">
        <v>1910</v>
      </c>
      <c r="B25" s="138">
        <f>C25+D25+E25+F25+G25+H25+I25+J25+K25+L25+M25</f>
        <v>604461527.28999996</v>
      </c>
      <c r="C25" s="138">
        <v>477567570.50999999</v>
      </c>
      <c r="D25" s="138">
        <v>10892382.1</v>
      </c>
      <c r="E25" s="138">
        <v>0</v>
      </c>
      <c r="F25" s="138">
        <v>0</v>
      </c>
      <c r="G25" s="138">
        <v>116001574.68000001</v>
      </c>
      <c r="H25" s="138">
        <v>0</v>
      </c>
      <c r="I25" s="138">
        <v>0</v>
      </c>
      <c r="J25" s="138">
        <v>0</v>
      </c>
      <c r="K25" s="138">
        <v>0</v>
      </c>
      <c r="L25" s="138">
        <v>0</v>
      </c>
      <c r="M25" s="138">
        <v>0</v>
      </c>
    </row>
    <row r="26" spans="1:13" ht="24.75" customHeight="1">
      <c r="A26" s="126" t="s">
        <v>1911</v>
      </c>
      <c r="B26" s="138">
        <f>C26+D26+E26+F26+G26+H26+I26+J26+K26+L26+M26</f>
        <v>699928642442.03992</v>
      </c>
      <c r="C26" s="138">
        <f t="shared" ref="C26:M26" si="5">C17-C23</f>
        <v>538118056573.01996</v>
      </c>
      <c r="D26" s="138">
        <f t="shared" si="5"/>
        <v>37857049.109999999</v>
      </c>
      <c r="E26" s="138">
        <f t="shared" si="5"/>
        <v>21080726300.990002</v>
      </c>
      <c r="F26" s="138">
        <f t="shared" si="5"/>
        <v>111053814960.58</v>
      </c>
      <c r="G26" s="138">
        <f t="shared" si="5"/>
        <v>2134849483.0899999</v>
      </c>
      <c r="H26" s="138">
        <f t="shared" si="5"/>
        <v>0</v>
      </c>
      <c r="I26" s="138">
        <f t="shared" si="5"/>
        <v>0</v>
      </c>
      <c r="J26" s="138">
        <f t="shared" si="5"/>
        <v>4429570399.8000002</v>
      </c>
      <c r="K26" s="138">
        <f t="shared" si="5"/>
        <v>16533161649.07</v>
      </c>
      <c r="L26" s="138">
        <f t="shared" si="5"/>
        <v>3977186026.3800001</v>
      </c>
      <c r="M26" s="138">
        <f t="shared" si="5"/>
        <v>2563420000</v>
      </c>
    </row>
  </sheetData>
  <mergeCells count="1">
    <mergeCell ref="A1:M1"/>
  </mergeCells>
  <phoneticPr fontId="68" type="noConversion"/>
  <pageMargins left="0.75" right="0.75" top="1" bottom="1" header="0.5" footer="0.5"/>
  <headerFooter scaleWithDoc="0" alignWithMargins="0"/>
</worksheet>
</file>

<file path=xl/worksheets/sheet46.xml><?xml version="1.0" encoding="utf-8"?>
<worksheet xmlns="http://schemas.openxmlformats.org/spreadsheetml/2006/main" xmlns:r="http://schemas.openxmlformats.org/officeDocument/2006/relationships">
  <dimension ref="A1:M19"/>
  <sheetViews>
    <sheetView zoomScaleSheetLayoutView="100" workbookViewId="0">
      <selection activeCell="F21" sqref="F21"/>
    </sheetView>
  </sheetViews>
  <sheetFormatPr defaultColWidth="8" defaultRowHeight="13.5"/>
  <cols>
    <col min="1" max="1" width="32.5" style="34" bestFit="1" customWidth="1"/>
    <col min="2" max="2" width="21.5" style="34" bestFit="1" customWidth="1"/>
    <col min="3" max="3" width="20.5" style="34" customWidth="1"/>
    <col min="4" max="5" width="20.375" style="34" bestFit="1" customWidth="1"/>
    <col min="6" max="6" width="21.5" style="34" bestFit="1" customWidth="1"/>
    <col min="7" max="7" width="22.5" style="34" bestFit="1" customWidth="1"/>
    <col min="8" max="13" width="20.375" style="34" bestFit="1" customWidth="1"/>
    <col min="14" max="16384" width="8" style="104"/>
  </cols>
  <sheetData>
    <row r="1" spans="1:13" ht="35.25" customHeight="1">
      <c r="A1" s="637" t="s">
        <v>2709</v>
      </c>
      <c r="B1" s="626"/>
      <c r="C1" s="626"/>
      <c r="D1" s="626"/>
      <c r="E1" s="626"/>
      <c r="F1" s="626"/>
      <c r="G1" s="626"/>
      <c r="H1" s="626"/>
      <c r="I1" s="626"/>
      <c r="J1" s="626"/>
      <c r="K1" s="626"/>
      <c r="L1" s="626"/>
      <c r="M1" s="626"/>
    </row>
    <row r="2" spans="1:13" ht="14.25">
      <c r="A2" s="116"/>
      <c r="B2" s="116"/>
      <c r="C2" s="116"/>
      <c r="D2" s="116"/>
      <c r="E2" s="116"/>
      <c r="F2" s="116"/>
      <c r="G2" s="116"/>
      <c r="H2" s="116"/>
      <c r="I2" s="117"/>
      <c r="J2" s="116"/>
      <c r="K2" s="116"/>
      <c r="L2" s="117"/>
      <c r="M2" s="117" t="s">
        <v>1913</v>
      </c>
    </row>
    <row r="3" spans="1:13" ht="14.25">
      <c r="A3" s="220" t="s">
        <v>1688</v>
      </c>
      <c r="B3" s="119"/>
      <c r="C3" s="119"/>
      <c r="D3" s="119"/>
      <c r="E3" s="119"/>
      <c r="F3" s="119"/>
      <c r="G3" s="119"/>
      <c r="H3" s="119"/>
      <c r="I3" s="120"/>
      <c r="J3" s="119"/>
      <c r="K3" s="119"/>
      <c r="L3" s="120"/>
      <c r="M3" s="120" t="s">
        <v>1689</v>
      </c>
    </row>
    <row r="4" spans="1:13" ht="35.25" customHeight="1">
      <c r="A4" s="110" t="s">
        <v>1895</v>
      </c>
      <c r="B4" s="190" t="s">
        <v>1896</v>
      </c>
      <c r="C4" s="142" t="s">
        <v>1717</v>
      </c>
      <c r="D4" s="142" t="s">
        <v>1718</v>
      </c>
      <c r="E4" s="142" t="s">
        <v>1898</v>
      </c>
      <c r="F4" s="142" t="s">
        <v>1899</v>
      </c>
      <c r="G4" s="142" t="s">
        <v>1837</v>
      </c>
      <c r="H4" s="142" t="s">
        <v>1836</v>
      </c>
      <c r="I4" s="142" t="s">
        <v>1835</v>
      </c>
      <c r="J4" s="142" t="s">
        <v>1697</v>
      </c>
      <c r="K4" s="142" t="s">
        <v>1698</v>
      </c>
      <c r="L4" s="142" t="s">
        <v>1699</v>
      </c>
      <c r="M4" s="142" t="s">
        <v>1900</v>
      </c>
    </row>
    <row r="5" spans="1:13" ht="27" customHeight="1">
      <c r="A5" s="112" t="s">
        <v>1914</v>
      </c>
      <c r="B5" s="221">
        <f t="shared" ref="B5:B12" si="0">SUM(C5:M5)</f>
        <v>616845193732.6698</v>
      </c>
      <c r="C5" s="138">
        <v>467626416544.87</v>
      </c>
      <c r="D5" s="138">
        <v>33656407.340000004</v>
      </c>
      <c r="E5" s="138">
        <v>21585797951.91</v>
      </c>
      <c r="F5" s="138">
        <v>94926044053.949997</v>
      </c>
      <c r="G5" s="138">
        <v>2078119785.45</v>
      </c>
      <c r="H5" s="138">
        <v>0</v>
      </c>
      <c r="I5" s="138">
        <v>0</v>
      </c>
      <c r="J5" s="138">
        <v>5727084011.9700003</v>
      </c>
      <c r="K5" s="138">
        <v>16529217407.6</v>
      </c>
      <c r="L5" s="138">
        <v>4166857569.5799999</v>
      </c>
      <c r="M5" s="138">
        <v>4172000000</v>
      </c>
    </row>
    <row r="6" spans="1:13" ht="27" customHeight="1">
      <c r="A6" s="112" t="s">
        <v>1915</v>
      </c>
      <c r="B6" s="222">
        <f t="shared" si="0"/>
        <v>160473314208.32999</v>
      </c>
      <c r="C6" s="138">
        <f>99743554863.34-10894835.19</f>
        <v>99732660028.149994</v>
      </c>
      <c r="D6" s="138">
        <v>44940641.770000003</v>
      </c>
      <c r="E6" s="138">
        <v>9337674248.0400009</v>
      </c>
      <c r="F6" s="138">
        <v>39202970906.629997</v>
      </c>
      <c r="G6" s="138">
        <v>4085279697.6399999</v>
      </c>
      <c r="H6" s="138">
        <v>0</v>
      </c>
      <c r="I6" s="138">
        <v>0</v>
      </c>
      <c r="J6" s="138">
        <v>634989187.83000004</v>
      </c>
      <c r="K6" s="138">
        <v>4669301041.4700003</v>
      </c>
      <c r="L6" s="138">
        <v>2765498456.8000002</v>
      </c>
      <c r="M6" s="138">
        <v>0</v>
      </c>
    </row>
    <row r="7" spans="1:13" ht="27" customHeight="1">
      <c r="A7" s="112" t="s">
        <v>1916</v>
      </c>
      <c r="B7" s="145">
        <f t="shared" si="0"/>
        <v>128993629872.41</v>
      </c>
      <c r="C7" s="138">
        <v>76054501301.490005</v>
      </c>
      <c r="D7" s="138">
        <v>8808364.9199999999</v>
      </c>
      <c r="E7" s="138">
        <v>8988496996.7700005</v>
      </c>
      <c r="F7" s="138">
        <v>35526842756.610001</v>
      </c>
      <c r="G7" s="138">
        <v>2510806237.1799998</v>
      </c>
      <c r="H7" s="138">
        <v>0</v>
      </c>
      <c r="I7" s="138">
        <v>0</v>
      </c>
      <c r="J7" s="138">
        <v>550391178.80999994</v>
      </c>
      <c r="K7" s="138">
        <v>2747626593.8899999</v>
      </c>
      <c r="L7" s="138">
        <v>2606156442.7399998</v>
      </c>
      <c r="M7" s="138">
        <v>0</v>
      </c>
    </row>
    <row r="8" spans="1:13" ht="27" customHeight="1">
      <c r="A8" s="112" t="s">
        <v>1917</v>
      </c>
      <c r="B8" s="145">
        <f t="shared" si="0"/>
        <v>11918494505.019999</v>
      </c>
      <c r="C8" s="138">
        <v>0</v>
      </c>
      <c r="D8" s="138">
        <v>8767521.5</v>
      </c>
      <c r="E8" s="138">
        <v>8977222120.9899998</v>
      </c>
      <c r="F8" s="138">
        <v>2769418725.5599999</v>
      </c>
      <c r="G8" s="138">
        <v>0</v>
      </c>
      <c r="H8" s="138">
        <v>0</v>
      </c>
      <c r="I8" s="138">
        <v>0</v>
      </c>
      <c r="J8" s="138">
        <v>19135516.98</v>
      </c>
      <c r="K8" s="138">
        <v>40246.800000000003</v>
      </c>
      <c r="L8" s="138">
        <v>143910373.19</v>
      </c>
      <c r="M8" s="138">
        <v>0</v>
      </c>
    </row>
    <row r="9" spans="1:13" ht="27" customHeight="1">
      <c r="A9" s="112" t="s">
        <v>1918</v>
      </c>
      <c r="B9" s="145">
        <f t="shared" si="0"/>
        <v>117075135367.39</v>
      </c>
      <c r="C9" s="138">
        <v>76054501301.490005</v>
      </c>
      <c r="D9" s="138">
        <v>40843.42</v>
      </c>
      <c r="E9" s="138">
        <v>11274875.779999999</v>
      </c>
      <c r="F9" s="138">
        <v>32757424031.049999</v>
      </c>
      <c r="G9" s="138">
        <v>2510806237.1799998</v>
      </c>
      <c r="H9" s="138">
        <v>0</v>
      </c>
      <c r="I9" s="138">
        <v>0</v>
      </c>
      <c r="J9" s="138">
        <v>531255661.82999998</v>
      </c>
      <c r="K9" s="138">
        <v>2747586347.0900002</v>
      </c>
      <c r="L9" s="138">
        <v>2462246069.5500002</v>
      </c>
      <c r="M9" s="138">
        <v>0</v>
      </c>
    </row>
    <row r="10" spans="1:13" ht="27" customHeight="1">
      <c r="A10" s="112" t="s">
        <v>1919</v>
      </c>
      <c r="B10" s="145">
        <f t="shared" si="0"/>
        <v>0</v>
      </c>
      <c r="C10" s="138">
        <v>0</v>
      </c>
      <c r="D10" s="138">
        <v>0</v>
      </c>
      <c r="E10" s="138">
        <v>0</v>
      </c>
      <c r="F10" s="138">
        <v>0</v>
      </c>
      <c r="G10" s="138">
        <v>0</v>
      </c>
      <c r="H10" s="138">
        <v>0</v>
      </c>
      <c r="I10" s="138">
        <v>0</v>
      </c>
      <c r="J10" s="138">
        <v>0</v>
      </c>
      <c r="K10" s="138">
        <v>0</v>
      </c>
      <c r="L10" s="138">
        <v>0</v>
      </c>
      <c r="M10" s="138">
        <v>0</v>
      </c>
    </row>
    <row r="11" spans="1:13" ht="27" customHeight="1">
      <c r="A11" s="112" t="s">
        <v>1920</v>
      </c>
      <c r="B11" s="145">
        <f t="shared" si="0"/>
        <v>22975248823.060001</v>
      </c>
      <c r="C11" s="138">
        <v>16778620758.85</v>
      </c>
      <c r="D11" s="138">
        <v>1037997.02</v>
      </c>
      <c r="E11" s="138">
        <v>342985771.45999998</v>
      </c>
      <c r="F11" s="138">
        <v>3675706691.0700002</v>
      </c>
      <c r="G11" s="138">
        <v>22419698.68</v>
      </c>
      <c r="H11" s="138">
        <v>0</v>
      </c>
      <c r="I11" s="138">
        <v>0</v>
      </c>
      <c r="J11" s="138">
        <v>80531075.689999998</v>
      </c>
      <c r="K11" s="138">
        <v>1914604816.23</v>
      </c>
      <c r="L11" s="138">
        <v>159342014.06</v>
      </c>
      <c r="M11" s="138">
        <v>0</v>
      </c>
    </row>
    <row r="12" spans="1:13" ht="27" customHeight="1">
      <c r="A12" s="112" t="s">
        <v>1921</v>
      </c>
      <c r="B12" s="223">
        <f t="shared" si="0"/>
        <v>1586799007.8399999</v>
      </c>
      <c r="C12" s="138">
        <v>0</v>
      </c>
      <c r="D12" s="138">
        <v>34745246.060000002</v>
      </c>
      <c r="E12" s="138">
        <v>0</v>
      </c>
      <c r="F12" s="138">
        <v>0</v>
      </c>
      <c r="G12" s="138">
        <v>1552053761.78</v>
      </c>
      <c r="H12" s="138">
        <v>0</v>
      </c>
      <c r="I12" s="138">
        <v>0</v>
      </c>
      <c r="J12" s="138">
        <v>0</v>
      </c>
      <c r="K12" s="138">
        <v>0</v>
      </c>
      <c r="L12" s="138">
        <v>0</v>
      </c>
      <c r="M12" s="138">
        <v>0</v>
      </c>
    </row>
    <row r="13" spans="1:13" ht="27" customHeight="1">
      <c r="A13" s="112" t="s">
        <v>1922</v>
      </c>
      <c r="B13" s="222">
        <f>C13+D13+E13</f>
        <v>5324622813.7300005</v>
      </c>
      <c r="C13" s="138">
        <f>5335517648.92-10894835.19</f>
        <v>5324622813.7300005</v>
      </c>
      <c r="D13" s="138">
        <v>0</v>
      </c>
      <c r="E13" s="138">
        <v>0</v>
      </c>
      <c r="F13" s="121" t="s">
        <v>1709</v>
      </c>
      <c r="G13" s="121" t="s">
        <v>1709</v>
      </c>
      <c r="H13" s="121" t="s">
        <v>1709</v>
      </c>
      <c r="I13" s="121" t="s">
        <v>1709</v>
      </c>
      <c r="J13" s="121" t="s">
        <v>1709</v>
      </c>
      <c r="K13" s="121" t="s">
        <v>1709</v>
      </c>
      <c r="L13" s="121" t="s">
        <v>1709</v>
      </c>
      <c r="M13" s="121" t="s">
        <v>1709</v>
      </c>
    </row>
    <row r="14" spans="1:13" ht="27" customHeight="1">
      <c r="A14" s="112" t="s">
        <v>1923</v>
      </c>
      <c r="B14" s="145">
        <f>SUM(C14:M14)</f>
        <v>77389865498.959991</v>
      </c>
      <c r="C14" s="138">
        <v>29241020000</v>
      </c>
      <c r="D14" s="138">
        <v>40740000</v>
      </c>
      <c r="E14" s="138">
        <v>9842745898.9599991</v>
      </c>
      <c r="F14" s="138">
        <v>23075200000</v>
      </c>
      <c r="G14" s="138">
        <v>4028550000</v>
      </c>
      <c r="H14" s="138">
        <v>0</v>
      </c>
      <c r="I14" s="138">
        <v>0</v>
      </c>
      <c r="J14" s="138">
        <v>1932502800</v>
      </c>
      <c r="K14" s="138">
        <v>4665356800</v>
      </c>
      <c r="L14" s="138">
        <v>2955170000</v>
      </c>
      <c r="M14" s="138">
        <v>1608580000</v>
      </c>
    </row>
    <row r="15" spans="1:13" ht="27" customHeight="1">
      <c r="A15" s="112" t="s">
        <v>1924</v>
      </c>
      <c r="B15" s="145">
        <f>SUM(C15:M15)</f>
        <v>68374890000</v>
      </c>
      <c r="C15" s="130">
        <v>22662020000</v>
      </c>
      <c r="D15" s="130">
        <v>40740000</v>
      </c>
      <c r="E15" s="130">
        <v>9841510000</v>
      </c>
      <c r="F15" s="130">
        <v>23075200000</v>
      </c>
      <c r="G15" s="130">
        <v>4028550000</v>
      </c>
      <c r="H15" s="130">
        <v>0</v>
      </c>
      <c r="I15" s="130">
        <v>0</v>
      </c>
      <c r="J15" s="130">
        <v>1220990000</v>
      </c>
      <c r="K15" s="130">
        <v>4550710000</v>
      </c>
      <c r="L15" s="130">
        <v>2955170000</v>
      </c>
      <c r="M15" s="130">
        <v>0</v>
      </c>
    </row>
    <row r="16" spans="1:13" ht="27" customHeight="1">
      <c r="A16" s="112" t="s">
        <v>1925</v>
      </c>
      <c r="B16" s="223">
        <f>SUM(C16:M16)</f>
        <v>83083448709.37001</v>
      </c>
      <c r="C16" s="166">
        <f t="shared" ref="C16:M16" si="1">C6-C14</f>
        <v>70491640028.149994</v>
      </c>
      <c r="D16" s="166">
        <f t="shared" si="1"/>
        <v>4200641.7700000033</v>
      </c>
      <c r="E16" s="166">
        <f t="shared" si="1"/>
        <v>-505071650.91999817</v>
      </c>
      <c r="F16" s="166">
        <f t="shared" si="1"/>
        <v>16127770906.629997</v>
      </c>
      <c r="G16" s="166">
        <f t="shared" si="1"/>
        <v>56729697.639999866</v>
      </c>
      <c r="H16" s="166">
        <f t="shared" si="1"/>
        <v>0</v>
      </c>
      <c r="I16" s="166">
        <f t="shared" si="1"/>
        <v>0</v>
      </c>
      <c r="J16" s="166">
        <f t="shared" si="1"/>
        <v>-1297513612.1700001</v>
      </c>
      <c r="K16" s="166">
        <f t="shared" si="1"/>
        <v>3944241.470000267</v>
      </c>
      <c r="L16" s="166">
        <f t="shared" si="1"/>
        <v>-189671543.19999981</v>
      </c>
      <c r="M16" s="166">
        <f t="shared" si="1"/>
        <v>-1608580000</v>
      </c>
    </row>
    <row r="17" spans="1:13" ht="27" customHeight="1">
      <c r="A17" s="112" t="s">
        <v>1926</v>
      </c>
      <c r="B17" s="221">
        <f>SUM(C17:M17)</f>
        <v>699928642442.03992</v>
      </c>
      <c r="C17" s="138">
        <f t="shared" ref="C17:M17" si="2">C5+C16</f>
        <v>538118056573.02002</v>
      </c>
      <c r="D17" s="138">
        <f t="shared" si="2"/>
        <v>37857049.110000007</v>
      </c>
      <c r="E17" s="138">
        <f t="shared" si="2"/>
        <v>21080726300.990002</v>
      </c>
      <c r="F17" s="138">
        <f t="shared" si="2"/>
        <v>111053814960.57999</v>
      </c>
      <c r="G17" s="138">
        <f t="shared" si="2"/>
        <v>2134849483.0899999</v>
      </c>
      <c r="H17" s="138">
        <f t="shared" si="2"/>
        <v>0</v>
      </c>
      <c r="I17" s="138">
        <f t="shared" si="2"/>
        <v>0</v>
      </c>
      <c r="J17" s="138">
        <f t="shared" si="2"/>
        <v>4429570399.8000002</v>
      </c>
      <c r="K17" s="138">
        <f t="shared" si="2"/>
        <v>16533161649.07</v>
      </c>
      <c r="L17" s="138">
        <f t="shared" si="2"/>
        <v>3977186026.3800001</v>
      </c>
      <c r="M17" s="138">
        <f t="shared" si="2"/>
        <v>2563420000</v>
      </c>
    </row>
    <row r="19" spans="1:13">
      <c r="C19" s="224"/>
    </row>
  </sheetData>
  <mergeCells count="1">
    <mergeCell ref="A1:M1"/>
  </mergeCells>
  <phoneticPr fontId="68" type="noConversion"/>
  <pageMargins left="0.75" right="0.75" top="1" bottom="1" header="0.5" footer="0.5"/>
  <headerFooter scaleWithDoc="0" alignWithMargins="0"/>
</worksheet>
</file>

<file path=xl/worksheets/sheet47.xml><?xml version="1.0" encoding="utf-8"?>
<worksheet xmlns="http://schemas.openxmlformats.org/spreadsheetml/2006/main" xmlns:r="http://schemas.openxmlformats.org/officeDocument/2006/relationships">
  <dimension ref="A1:L21"/>
  <sheetViews>
    <sheetView zoomScaleSheetLayoutView="100" workbookViewId="0">
      <selection activeCell="A22" sqref="A22:IV22"/>
    </sheetView>
  </sheetViews>
  <sheetFormatPr defaultColWidth="8" defaultRowHeight="13.5"/>
  <cols>
    <col min="1" max="1" width="20.75" style="34" bestFit="1" customWidth="1"/>
    <col min="2" max="12" width="27.125" style="34" bestFit="1" customWidth="1"/>
    <col min="13" max="16384" width="8" style="104"/>
  </cols>
  <sheetData>
    <row r="1" spans="1:12" ht="35.25" customHeight="1">
      <c r="A1" s="626" t="s">
        <v>1927</v>
      </c>
      <c r="B1" s="626"/>
      <c r="C1" s="626"/>
      <c r="D1" s="626"/>
      <c r="E1" s="626"/>
      <c r="F1" s="626"/>
      <c r="G1" s="626"/>
      <c r="H1" s="626"/>
      <c r="I1" s="626"/>
      <c r="J1" s="626"/>
      <c r="K1" s="626"/>
      <c r="L1" s="626"/>
    </row>
    <row r="2" spans="1:12" ht="14.25">
      <c r="A2" s="116"/>
      <c r="B2" s="116"/>
      <c r="C2" s="116"/>
      <c r="D2" s="116"/>
      <c r="E2" s="116"/>
      <c r="F2" s="116"/>
      <c r="G2" s="117"/>
      <c r="H2" s="116"/>
      <c r="I2" s="116"/>
      <c r="J2" s="116"/>
      <c r="K2" s="116"/>
      <c r="L2" s="117" t="s">
        <v>1928</v>
      </c>
    </row>
    <row r="3" spans="1:12" ht="14.25">
      <c r="A3" s="119" t="s">
        <v>1688</v>
      </c>
      <c r="B3" s="119"/>
      <c r="C3" s="119"/>
      <c r="D3" s="119"/>
      <c r="E3" s="119"/>
      <c r="F3" s="119"/>
      <c r="G3" s="120"/>
      <c r="H3" s="119"/>
      <c r="I3" s="119"/>
      <c r="J3" s="119"/>
      <c r="K3" s="119"/>
      <c r="L3" s="120" t="s">
        <v>1689</v>
      </c>
    </row>
    <row r="4" spans="1:12" ht="35.25" customHeight="1">
      <c r="A4" s="121" t="s">
        <v>1929</v>
      </c>
      <c r="B4" s="121" t="s">
        <v>1592</v>
      </c>
      <c r="C4" s="142" t="s">
        <v>1717</v>
      </c>
      <c r="D4" s="142" t="s">
        <v>1718</v>
      </c>
      <c r="E4" s="142" t="s">
        <v>1898</v>
      </c>
      <c r="F4" s="142" t="s">
        <v>1899</v>
      </c>
      <c r="G4" s="142" t="s">
        <v>1837</v>
      </c>
      <c r="H4" s="142" t="s">
        <v>1836</v>
      </c>
      <c r="I4" s="142" t="s">
        <v>1835</v>
      </c>
      <c r="J4" s="142" t="s">
        <v>1697</v>
      </c>
      <c r="K4" s="142" t="s">
        <v>1698</v>
      </c>
      <c r="L4" s="142" t="s">
        <v>1699</v>
      </c>
    </row>
    <row r="5" spans="1:12" ht="27" customHeight="1">
      <c r="A5" s="187" t="s">
        <v>1930</v>
      </c>
      <c r="B5" s="138">
        <f t="shared" ref="B5:B21" si="0">SUM(C5:L5)</f>
        <v>24684056.039999999</v>
      </c>
      <c r="C5" s="138">
        <f t="shared" ref="C5:L5" si="1">C6+C7+C8</f>
        <v>0</v>
      </c>
      <c r="D5" s="138">
        <f t="shared" si="1"/>
        <v>7658719.5800000001</v>
      </c>
      <c r="E5" s="138">
        <f t="shared" si="1"/>
        <v>0</v>
      </c>
      <c r="F5" s="138">
        <f t="shared" si="1"/>
        <v>0</v>
      </c>
      <c r="G5" s="138">
        <f t="shared" si="1"/>
        <v>17025336.460000001</v>
      </c>
      <c r="H5" s="138">
        <f t="shared" si="1"/>
        <v>0</v>
      </c>
      <c r="I5" s="138">
        <f t="shared" si="1"/>
        <v>0</v>
      </c>
      <c r="J5" s="138">
        <f t="shared" si="1"/>
        <v>0</v>
      </c>
      <c r="K5" s="138">
        <f t="shared" si="1"/>
        <v>0</v>
      </c>
      <c r="L5" s="138">
        <f t="shared" si="1"/>
        <v>0</v>
      </c>
    </row>
    <row r="6" spans="1:12" ht="27" customHeight="1">
      <c r="A6" s="126" t="s">
        <v>1931</v>
      </c>
      <c r="B6" s="138">
        <f t="shared" si="0"/>
        <v>0</v>
      </c>
      <c r="C6" s="138">
        <v>0</v>
      </c>
      <c r="D6" s="138">
        <v>0</v>
      </c>
      <c r="E6" s="138">
        <v>0</v>
      </c>
      <c r="F6" s="138">
        <v>0</v>
      </c>
      <c r="G6" s="138">
        <v>0</v>
      </c>
      <c r="H6" s="138">
        <v>0</v>
      </c>
      <c r="I6" s="138">
        <v>0</v>
      </c>
      <c r="J6" s="138">
        <v>0</v>
      </c>
      <c r="K6" s="138">
        <v>0</v>
      </c>
      <c r="L6" s="138">
        <v>0</v>
      </c>
    </row>
    <row r="7" spans="1:12" ht="27" customHeight="1">
      <c r="A7" s="126" t="s">
        <v>1932</v>
      </c>
      <c r="B7" s="138">
        <f t="shared" si="0"/>
        <v>24684056.039999999</v>
      </c>
      <c r="C7" s="138">
        <v>0</v>
      </c>
      <c r="D7" s="138">
        <v>7658719.5800000001</v>
      </c>
      <c r="E7" s="138">
        <v>0</v>
      </c>
      <c r="F7" s="138">
        <v>0</v>
      </c>
      <c r="G7" s="138">
        <v>17025336.460000001</v>
      </c>
      <c r="H7" s="138">
        <v>0</v>
      </c>
      <c r="I7" s="138">
        <v>0</v>
      </c>
      <c r="J7" s="138">
        <v>0</v>
      </c>
      <c r="K7" s="138">
        <v>0</v>
      </c>
      <c r="L7" s="138">
        <v>0</v>
      </c>
    </row>
    <row r="8" spans="1:12" ht="27" customHeight="1">
      <c r="A8" s="126" t="s">
        <v>1933</v>
      </c>
      <c r="B8" s="138">
        <f t="shared" si="0"/>
        <v>0</v>
      </c>
      <c r="C8" s="138">
        <v>0</v>
      </c>
      <c r="D8" s="138">
        <v>0</v>
      </c>
      <c r="E8" s="138">
        <v>0</v>
      </c>
      <c r="F8" s="138">
        <v>0</v>
      </c>
      <c r="G8" s="138">
        <v>0</v>
      </c>
      <c r="H8" s="138">
        <v>0</v>
      </c>
      <c r="I8" s="138">
        <v>0</v>
      </c>
      <c r="J8" s="138">
        <v>0</v>
      </c>
      <c r="K8" s="138">
        <v>0</v>
      </c>
      <c r="L8" s="138">
        <v>0</v>
      </c>
    </row>
    <row r="9" spans="1:12" ht="27" customHeight="1">
      <c r="A9" s="126" t="s">
        <v>1934</v>
      </c>
      <c r="B9" s="138">
        <f t="shared" si="0"/>
        <v>1310678880</v>
      </c>
      <c r="C9" s="138">
        <f t="shared" ref="C9:L9" si="2">C10+C11+C12+C13</f>
        <v>0</v>
      </c>
      <c r="D9" s="138">
        <f t="shared" si="2"/>
        <v>37978880</v>
      </c>
      <c r="E9" s="138">
        <f t="shared" si="2"/>
        <v>0</v>
      </c>
      <c r="F9" s="138">
        <f t="shared" si="2"/>
        <v>0</v>
      </c>
      <c r="G9" s="138">
        <f t="shared" si="2"/>
        <v>1272700000</v>
      </c>
      <c r="H9" s="138">
        <f t="shared" si="2"/>
        <v>0</v>
      </c>
      <c r="I9" s="138">
        <f t="shared" si="2"/>
        <v>0</v>
      </c>
      <c r="J9" s="138">
        <f t="shared" si="2"/>
        <v>0</v>
      </c>
      <c r="K9" s="138">
        <f t="shared" si="2"/>
        <v>0</v>
      </c>
      <c r="L9" s="138">
        <f t="shared" si="2"/>
        <v>0</v>
      </c>
    </row>
    <row r="10" spans="1:12" ht="27" customHeight="1">
      <c r="A10" s="126" t="s">
        <v>1935</v>
      </c>
      <c r="B10" s="138">
        <f t="shared" si="0"/>
        <v>0</v>
      </c>
      <c r="C10" s="138">
        <v>0</v>
      </c>
      <c r="D10" s="138">
        <v>0</v>
      </c>
      <c r="E10" s="138">
        <v>0</v>
      </c>
      <c r="F10" s="138">
        <v>0</v>
      </c>
      <c r="G10" s="138">
        <v>0</v>
      </c>
      <c r="H10" s="138">
        <v>0</v>
      </c>
      <c r="I10" s="138">
        <v>0</v>
      </c>
      <c r="J10" s="138">
        <v>0</v>
      </c>
      <c r="K10" s="138">
        <v>0</v>
      </c>
      <c r="L10" s="138">
        <v>0</v>
      </c>
    </row>
    <row r="11" spans="1:12" ht="27" customHeight="1">
      <c r="A11" s="126" t="s">
        <v>1936</v>
      </c>
      <c r="B11" s="138">
        <f t="shared" si="0"/>
        <v>0</v>
      </c>
      <c r="C11" s="138">
        <v>0</v>
      </c>
      <c r="D11" s="138">
        <v>0</v>
      </c>
      <c r="E11" s="138">
        <v>0</v>
      </c>
      <c r="F11" s="138">
        <v>0</v>
      </c>
      <c r="G11" s="138">
        <v>0</v>
      </c>
      <c r="H11" s="138">
        <v>0</v>
      </c>
      <c r="I11" s="138">
        <v>0</v>
      </c>
      <c r="J11" s="138">
        <v>0</v>
      </c>
      <c r="K11" s="138">
        <v>0</v>
      </c>
      <c r="L11" s="138">
        <v>0</v>
      </c>
    </row>
    <row r="12" spans="1:12" ht="27" customHeight="1">
      <c r="A12" s="126" t="s">
        <v>1937</v>
      </c>
      <c r="B12" s="138">
        <f t="shared" si="0"/>
        <v>1310678880</v>
      </c>
      <c r="C12" s="138">
        <v>0</v>
      </c>
      <c r="D12" s="138">
        <v>37978880</v>
      </c>
      <c r="E12" s="138">
        <v>0</v>
      </c>
      <c r="F12" s="138">
        <v>0</v>
      </c>
      <c r="G12" s="138">
        <v>1272700000</v>
      </c>
      <c r="H12" s="138">
        <v>0</v>
      </c>
      <c r="I12" s="138">
        <v>0</v>
      </c>
      <c r="J12" s="138">
        <v>0</v>
      </c>
      <c r="K12" s="138">
        <v>0</v>
      </c>
      <c r="L12" s="138">
        <v>0</v>
      </c>
    </row>
    <row r="13" spans="1:12" ht="27" customHeight="1">
      <c r="A13" s="126" t="s">
        <v>1938</v>
      </c>
      <c r="B13" s="138">
        <f t="shared" si="0"/>
        <v>0</v>
      </c>
      <c r="C13" s="138">
        <v>0</v>
      </c>
      <c r="D13" s="138">
        <v>0</v>
      </c>
      <c r="E13" s="138">
        <v>0</v>
      </c>
      <c r="F13" s="138">
        <v>0</v>
      </c>
      <c r="G13" s="138">
        <v>0</v>
      </c>
      <c r="H13" s="138">
        <v>0</v>
      </c>
      <c r="I13" s="138">
        <v>0</v>
      </c>
      <c r="J13" s="138">
        <v>0</v>
      </c>
      <c r="K13" s="138">
        <v>0</v>
      </c>
      <c r="L13" s="138">
        <v>0</v>
      </c>
    </row>
    <row r="14" spans="1:12" ht="27" customHeight="1">
      <c r="A14" s="126" t="s">
        <v>1939</v>
      </c>
      <c r="B14" s="138">
        <f t="shared" si="0"/>
        <v>1586799007.8399999</v>
      </c>
      <c r="C14" s="138">
        <f t="shared" ref="C14:L14" si="3">C15+C16+C17</f>
        <v>0</v>
      </c>
      <c r="D14" s="138">
        <f t="shared" si="3"/>
        <v>34745246.060000002</v>
      </c>
      <c r="E14" s="138">
        <f t="shared" si="3"/>
        <v>0</v>
      </c>
      <c r="F14" s="138">
        <f t="shared" si="3"/>
        <v>0</v>
      </c>
      <c r="G14" s="138">
        <f t="shared" si="3"/>
        <v>1552053761.78</v>
      </c>
      <c r="H14" s="138">
        <f t="shared" si="3"/>
        <v>0</v>
      </c>
      <c r="I14" s="138">
        <f t="shared" si="3"/>
        <v>0</v>
      </c>
      <c r="J14" s="138">
        <f t="shared" si="3"/>
        <v>0</v>
      </c>
      <c r="K14" s="138">
        <f t="shared" si="3"/>
        <v>0</v>
      </c>
      <c r="L14" s="138">
        <f t="shared" si="3"/>
        <v>0</v>
      </c>
    </row>
    <row r="15" spans="1:12" ht="27" customHeight="1">
      <c r="A15" s="126" t="s">
        <v>1931</v>
      </c>
      <c r="B15" s="138">
        <f t="shared" si="0"/>
        <v>0</v>
      </c>
      <c r="C15" s="138">
        <v>0</v>
      </c>
      <c r="D15" s="138">
        <v>0</v>
      </c>
      <c r="E15" s="138">
        <v>0</v>
      </c>
      <c r="F15" s="138">
        <v>0</v>
      </c>
      <c r="G15" s="138">
        <v>0</v>
      </c>
      <c r="H15" s="138">
        <v>0</v>
      </c>
      <c r="I15" s="138">
        <v>0</v>
      </c>
      <c r="J15" s="138">
        <v>0</v>
      </c>
      <c r="K15" s="138">
        <v>0</v>
      </c>
      <c r="L15" s="138">
        <v>0</v>
      </c>
    </row>
    <row r="16" spans="1:12" ht="27" customHeight="1">
      <c r="A16" s="126" t="s">
        <v>1932</v>
      </c>
      <c r="B16" s="138">
        <f t="shared" si="0"/>
        <v>1586799007.8399999</v>
      </c>
      <c r="C16" s="138">
        <v>0</v>
      </c>
      <c r="D16" s="138">
        <v>34745246.060000002</v>
      </c>
      <c r="E16" s="138">
        <v>0</v>
      </c>
      <c r="F16" s="138">
        <v>0</v>
      </c>
      <c r="G16" s="138">
        <v>1552053761.78</v>
      </c>
      <c r="H16" s="138">
        <v>0</v>
      </c>
      <c r="I16" s="138">
        <v>0</v>
      </c>
      <c r="J16" s="138">
        <v>0</v>
      </c>
      <c r="K16" s="138">
        <v>0</v>
      </c>
      <c r="L16" s="138">
        <v>0</v>
      </c>
    </row>
    <row r="17" spans="1:12" ht="27" customHeight="1">
      <c r="A17" s="126" t="s">
        <v>1933</v>
      </c>
      <c r="B17" s="138">
        <f t="shared" si="0"/>
        <v>0</v>
      </c>
      <c r="C17" s="138">
        <v>0</v>
      </c>
      <c r="D17" s="138">
        <v>0</v>
      </c>
      <c r="E17" s="138">
        <v>0</v>
      </c>
      <c r="F17" s="138">
        <v>0</v>
      </c>
      <c r="G17" s="138">
        <v>0</v>
      </c>
      <c r="H17" s="138">
        <v>0</v>
      </c>
      <c r="I17" s="138">
        <v>0</v>
      </c>
      <c r="J17" s="138">
        <v>0</v>
      </c>
      <c r="K17" s="138">
        <v>0</v>
      </c>
      <c r="L17" s="138">
        <v>0</v>
      </c>
    </row>
    <row r="18" spans="1:12" ht="27" customHeight="1">
      <c r="A18" s="126" t="s">
        <v>1940</v>
      </c>
      <c r="B18" s="138">
        <f t="shared" si="0"/>
        <v>126893928.2</v>
      </c>
      <c r="C18" s="138">
        <f t="shared" ref="C18:L18" si="4">C19+C20+C21</f>
        <v>0</v>
      </c>
      <c r="D18" s="138">
        <f t="shared" si="4"/>
        <v>10892353.52</v>
      </c>
      <c r="E18" s="138">
        <f t="shared" si="4"/>
        <v>0</v>
      </c>
      <c r="F18" s="138">
        <f t="shared" si="4"/>
        <v>0</v>
      </c>
      <c r="G18" s="138">
        <f t="shared" si="4"/>
        <v>116001574.68000001</v>
      </c>
      <c r="H18" s="138">
        <f t="shared" si="4"/>
        <v>0</v>
      </c>
      <c r="I18" s="138">
        <f t="shared" si="4"/>
        <v>0</v>
      </c>
      <c r="J18" s="138">
        <f t="shared" si="4"/>
        <v>0</v>
      </c>
      <c r="K18" s="138">
        <f t="shared" si="4"/>
        <v>0</v>
      </c>
      <c r="L18" s="138">
        <f t="shared" si="4"/>
        <v>0</v>
      </c>
    </row>
    <row r="19" spans="1:12" ht="27" customHeight="1">
      <c r="A19" s="126" t="s">
        <v>1931</v>
      </c>
      <c r="B19" s="138">
        <f t="shared" si="0"/>
        <v>0</v>
      </c>
      <c r="C19" s="138">
        <v>0</v>
      </c>
      <c r="D19" s="138">
        <v>0</v>
      </c>
      <c r="E19" s="138">
        <v>0</v>
      </c>
      <c r="F19" s="138">
        <v>0</v>
      </c>
      <c r="G19" s="138">
        <v>0</v>
      </c>
      <c r="H19" s="138">
        <v>0</v>
      </c>
      <c r="I19" s="138">
        <v>0</v>
      </c>
      <c r="J19" s="138">
        <v>0</v>
      </c>
      <c r="K19" s="138">
        <v>0</v>
      </c>
      <c r="L19" s="138">
        <v>0</v>
      </c>
    </row>
    <row r="20" spans="1:12" ht="27" customHeight="1">
      <c r="A20" s="126" t="s">
        <v>1932</v>
      </c>
      <c r="B20" s="138">
        <f t="shared" si="0"/>
        <v>126893928.2</v>
      </c>
      <c r="C20" s="138">
        <v>0</v>
      </c>
      <c r="D20" s="138">
        <v>10892353.52</v>
      </c>
      <c r="E20" s="138">
        <v>0</v>
      </c>
      <c r="F20" s="138">
        <v>0</v>
      </c>
      <c r="G20" s="138">
        <v>116001574.68000001</v>
      </c>
      <c r="H20" s="138">
        <v>0</v>
      </c>
      <c r="I20" s="138">
        <v>0</v>
      </c>
      <c r="J20" s="138">
        <v>0</v>
      </c>
      <c r="K20" s="138">
        <v>0</v>
      </c>
      <c r="L20" s="138">
        <v>0</v>
      </c>
    </row>
    <row r="21" spans="1:12" ht="27" customHeight="1">
      <c r="A21" s="126" t="s">
        <v>1933</v>
      </c>
      <c r="B21" s="138">
        <f t="shared" si="0"/>
        <v>0</v>
      </c>
      <c r="C21" s="138">
        <v>0</v>
      </c>
      <c r="D21" s="138">
        <v>0</v>
      </c>
      <c r="E21" s="138">
        <v>0</v>
      </c>
      <c r="F21" s="138">
        <v>0</v>
      </c>
      <c r="G21" s="138">
        <v>0</v>
      </c>
      <c r="H21" s="138">
        <v>0</v>
      </c>
      <c r="I21" s="138">
        <v>0</v>
      </c>
      <c r="J21" s="138">
        <v>0</v>
      </c>
      <c r="K21" s="138">
        <v>0</v>
      </c>
      <c r="L21" s="138">
        <v>0</v>
      </c>
    </row>
  </sheetData>
  <mergeCells count="1">
    <mergeCell ref="A1:L1"/>
  </mergeCells>
  <phoneticPr fontId="68" type="noConversion"/>
  <pageMargins left="0.75" right="0.75" top="1" bottom="1" header="0.5" footer="0.5"/>
  <headerFooter scaleWithDoc="0" alignWithMargins="0"/>
</worksheet>
</file>

<file path=xl/worksheets/sheet48.xml><?xml version="1.0" encoding="utf-8"?>
<worksheet xmlns="http://schemas.openxmlformats.org/spreadsheetml/2006/main" xmlns:r="http://schemas.openxmlformats.org/officeDocument/2006/relationships">
  <dimension ref="A1:I35"/>
  <sheetViews>
    <sheetView zoomScaleSheetLayoutView="100" workbookViewId="0">
      <selection activeCell="A36" sqref="A36:IV36"/>
    </sheetView>
  </sheetViews>
  <sheetFormatPr defaultColWidth="8" defaultRowHeight="13.5"/>
  <cols>
    <col min="1" max="1" width="50.25" style="34" bestFit="1" customWidth="1"/>
    <col min="2" max="2" width="6.75" style="34" bestFit="1" customWidth="1"/>
    <col min="3" max="3" width="27.125" style="34" bestFit="1" customWidth="1"/>
    <col min="4" max="4" width="51.625" style="34" bestFit="1" customWidth="1"/>
    <col min="5" max="5" width="6.75" style="34" bestFit="1" customWidth="1"/>
    <col min="6" max="6" width="21.75" style="34" bestFit="1" customWidth="1"/>
    <col min="7" max="7" width="54.125" style="34" bestFit="1" customWidth="1"/>
    <col min="8" max="8" width="6.75" style="34" bestFit="1" customWidth="1"/>
    <col min="9" max="9" width="27.125" style="34" bestFit="1" customWidth="1"/>
    <col min="10" max="16384" width="8" style="104"/>
  </cols>
  <sheetData>
    <row r="1" spans="1:9" ht="37.5" customHeight="1">
      <c r="A1" s="638" t="s">
        <v>1941</v>
      </c>
      <c r="B1" s="639"/>
      <c r="C1" s="638"/>
      <c r="D1" s="629"/>
      <c r="E1" s="629"/>
      <c r="F1" s="629"/>
      <c r="G1" s="638"/>
      <c r="H1" s="639"/>
      <c r="I1" s="638"/>
    </row>
    <row r="2" spans="1:9" ht="13.5" customHeight="1">
      <c r="A2" s="192"/>
      <c r="B2" s="193"/>
      <c r="C2" s="192"/>
      <c r="G2" s="192"/>
      <c r="H2" s="194"/>
      <c r="I2" s="215"/>
    </row>
    <row r="3" spans="1:9" ht="24" customHeight="1">
      <c r="A3" s="195" t="s">
        <v>1688</v>
      </c>
      <c r="B3" s="196"/>
      <c r="C3" s="197"/>
      <c r="D3" s="150"/>
      <c r="E3" s="150"/>
      <c r="F3" s="150"/>
      <c r="G3" s="197"/>
      <c r="H3" s="195"/>
      <c r="I3" s="216" t="s">
        <v>1942</v>
      </c>
    </row>
    <row r="4" spans="1:9" ht="35.25" customHeight="1">
      <c r="A4" s="198" t="s">
        <v>1690</v>
      </c>
      <c r="B4" s="199" t="s">
        <v>1943</v>
      </c>
      <c r="C4" s="198" t="s">
        <v>1944</v>
      </c>
      <c r="D4" s="198" t="s">
        <v>1690</v>
      </c>
      <c r="E4" s="198" t="s">
        <v>1943</v>
      </c>
      <c r="F4" s="200" t="s">
        <v>1944</v>
      </c>
      <c r="G4" s="201" t="s">
        <v>1690</v>
      </c>
      <c r="H4" s="199" t="s">
        <v>1943</v>
      </c>
      <c r="I4" s="198" t="s">
        <v>1944</v>
      </c>
    </row>
    <row r="5" spans="1:9" ht="21" customHeight="1">
      <c r="A5" s="202" t="s">
        <v>1945</v>
      </c>
      <c r="B5" s="199" t="s">
        <v>1709</v>
      </c>
      <c r="C5" s="199" t="s">
        <v>1709</v>
      </c>
      <c r="D5" s="202" t="s">
        <v>1946</v>
      </c>
      <c r="E5" s="199" t="s">
        <v>1947</v>
      </c>
      <c r="F5" s="203">
        <v>0</v>
      </c>
      <c r="G5" s="202" t="s">
        <v>1948</v>
      </c>
      <c r="H5" s="199" t="s">
        <v>1949</v>
      </c>
      <c r="I5" s="217">
        <v>2256</v>
      </c>
    </row>
    <row r="6" spans="1:9" ht="21" customHeight="1">
      <c r="A6" s="202" t="s">
        <v>1950</v>
      </c>
      <c r="B6" s="199" t="s">
        <v>1949</v>
      </c>
      <c r="C6" s="204">
        <f>C7+C9</f>
        <v>11923405</v>
      </c>
      <c r="D6" s="202" t="s">
        <v>1951</v>
      </c>
      <c r="E6" s="199" t="s">
        <v>1947</v>
      </c>
      <c r="F6" s="203">
        <f>C34-C35+F5</f>
        <v>0</v>
      </c>
      <c r="G6" s="202" t="s">
        <v>1952</v>
      </c>
      <c r="H6" s="199" t="s">
        <v>1709</v>
      </c>
      <c r="I6" s="199" t="s">
        <v>1709</v>
      </c>
    </row>
    <row r="7" spans="1:9" ht="21" customHeight="1">
      <c r="A7" s="202" t="s">
        <v>1953</v>
      </c>
      <c r="B7" s="199" t="s">
        <v>1949</v>
      </c>
      <c r="C7" s="204">
        <v>11559852</v>
      </c>
      <c r="D7" s="202" t="s">
        <v>1954</v>
      </c>
      <c r="E7" s="199" t="s">
        <v>1709</v>
      </c>
      <c r="F7" s="199" t="s">
        <v>1709</v>
      </c>
      <c r="G7" s="202" t="s">
        <v>1955</v>
      </c>
      <c r="H7" s="199" t="s">
        <v>1949</v>
      </c>
      <c r="I7" s="218">
        <v>7655</v>
      </c>
    </row>
    <row r="8" spans="1:9" ht="21" customHeight="1">
      <c r="A8" s="202" t="s">
        <v>1956</v>
      </c>
      <c r="B8" s="199" t="s">
        <v>1949</v>
      </c>
      <c r="C8" s="204">
        <v>480150</v>
      </c>
      <c r="D8" s="202" t="s">
        <v>1955</v>
      </c>
      <c r="E8" s="199" t="s">
        <v>1949</v>
      </c>
      <c r="F8" s="204">
        <v>11923405</v>
      </c>
      <c r="G8" s="202" t="s">
        <v>1957</v>
      </c>
      <c r="H8" s="199" t="s">
        <v>1947</v>
      </c>
      <c r="I8" s="218">
        <v>37946787.539999999</v>
      </c>
    </row>
    <row r="9" spans="1:9" ht="21" customHeight="1">
      <c r="A9" s="202" t="s">
        <v>1958</v>
      </c>
      <c r="B9" s="199" t="s">
        <v>1949</v>
      </c>
      <c r="C9" s="204">
        <f>C10+C11</f>
        <v>363553</v>
      </c>
      <c r="D9" s="202" t="s">
        <v>1957</v>
      </c>
      <c r="E9" s="199" t="s">
        <v>1947</v>
      </c>
      <c r="F9" s="203">
        <v>318165165880.21997</v>
      </c>
      <c r="G9" s="202" t="s">
        <v>1959</v>
      </c>
      <c r="H9" s="199" t="s">
        <v>1947</v>
      </c>
      <c r="I9" s="218">
        <f>I10+I11</f>
        <v>0</v>
      </c>
    </row>
    <row r="10" spans="1:9" ht="21" customHeight="1">
      <c r="A10" s="202" t="s">
        <v>1960</v>
      </c>
      <c r="B10" s="199" t="s">
        <v>1949</v>
      </c>
      <c r="C10" s="204">
        <v>365</v>
      </c>
      <c r="D10" s="202" t="s">
        <v>1961</v>
      </c>
      <c r="E10" s="199" t="s">
        <v>1709</v>
      </c>
      <c r="F10" s="199" t="s">
        <v>1709</v>
      </c>
      <c r="G10" s="202" t="s">
        <v>1962</v>
      </c>
      <c r="H10" s="199" t="s">
        <v>1947</v>
      </c>
      <c r="I10" s="218">
        <v>0</v>
      </c>
    </row>
    <row r="11" spans="1:9" ht="21" customHeight="1">
      <c r="A11" s="202" t="s">
        <v>1963</v>
      </c>
      <c r="B11" s="199" t="s">
        <v>1949</v>
      </c>
      <c r="C11" s="204">
        <v>363188</v>
      </c>
      <c r="D11" s="202" t="s">
        <v>1964</v>
      </c>
      <c r="E11" s="199" t="s">
        <v>1947</v>
      </c>
      <c r="F11" s="203">
        <v>0</v>
      </c>
      <c r="G11" s="202" t="s">
        <v>1965</v>
      </c>
      <c r="H11" s="199" t="s">
        <v>1947</v>
      </c>
      <c r="I11" s="218">
        <v>0</v>
      </c>
    </row>
    <row r="12" spans="1:9" ht="21" customHeight="1">
      <c r="A12" s="202" t="s">
        <v>1966</v>
      </c>
      <c r="B12" s="199" t="s">
        <v>1949</v>
      </c>
      <c r="C12" s="204">
        <v>39810</v>
      </c>
      <c r="D12" s="202" t="s">
        <v>1967</v>
      </c>
      <c r="E12" s="199" t="s">
        <v>1947</v>
      </c>
      <c r="F12" s="203">
        <v>0</v>
      </c>
      <c r="G12" s="202" t="s">
        <v>1968</v>
      </c>
      <c r="H12" s="199" t="s">
        <v>1709</v>
      </c>
      <c r="I12" s="199" t="s">
        <v>1709</v>
      </c>
    </row>
    <row r="13" spans="1:9" ht="21" customHeight="1">
      <c r="A13" s="205" t="s">
        <v>1969</v>
      </c>
      <c r="B13" s="206" t="s">
        <v>1949</v>
      </c>
      <c r="C13" s="204">
        <v>3415</v>
      </c>
      <c r="D13" s="202" t="s">
        <v>1970</v>
      </c>
      <c r="E13" s="199" t="s">
        <v>1947</v>
      </c>
      <c r="F13" s="203">
        <v>0</v>
      </c>
      <c r="G13" s="202" t="s">
        <v>1950</v>
      </c>
      <c r="H13" s="199" t="s">
        <v>1949</v>
      </c>
      <c r="I13" s="217">
        <f>I14+I15</f>
        <v>212853</v>
      </c>
    </row>
    <row r="14" spans="1:9" ht="21" customHeight="1">
      <c r="A14" s="207" t="s">
        <v>1971</v>
      </c>
      <c r="B14" s="208" t="s">
        <v>1949</v>
      </c>
      <c r="C14" s="204">
        <v>10954447</v>
      </c>
      <c r="D14" s="202" t="s">
        <v>1972</v>
      </c>
      <c r="E14" s="199" t="s">
        <v>1947</v>
      </c>
      <c r="F14" s="203">
        <f>F11+F12-F13</f>
        <v>0</v>
      </c>
      <c r="G14" s="202" t="s">
        <v>1953</v>
      </c>
      <c r="H14" s="199" t="s">
        <v>1949</v>
      </c>
      <c r="I14" s="217">
        <v>169952</v>
      </c>
    </row>
    <row r="15" spans="1:9" ht="21" customHeight="1">
      <c r="A15" s="202" t="s">
        <v>1973</v>
      </c>
      <c r="B15" s="209" t="s">
        <v>1949</v>
      </c>
      <c r="C15" s="204">
        <v>472887</v>
      </c>
      <c r="D15" s="202" t="s">
        <v>1974</v>
      </c>
      <c r="E15" s="199" t="s">
        <v>1947</v>
      </c>
      <c r="F15" s="203">
        <f>F16+F17</f>
        <v>414308944.45999998</v>
      </c>
      <c r="G15" s="202" t="s">
        <v>1975</v>
      </c>
      <c r="H15" s="199" t="s">
        <v>1949</v>
      </c>
      <c r="I15" s="217">
        <v>42901</v>
      </c>
    </row>
    <row r="16" spans="1:9" ht="21" customHeight="1">
      <c r="A16" s="202" t="s">
        <v>1976</v>
      </c>
      <c r="B16" s="199" t="s">
        <v>1709</v>
      </c>
      <c r="C16" s="199" t="s">
        <v>1709</v>
      </c>
      <c r="D16" s="202" t="s">
        <v>1962</v>
      </c>
      <c r="E16" s="199" t="s">
        <v>1947</v>
      </c>
      <c r="F16" s="203">
        <v>414308944.45999998</v>
      </c>
      <c r="G16" s="202" t="s">
        <v>1977</v>
      </c>
      <c r="H16" s="199" t="s">
        <v>1949</v>
      </c>
      <c r="I16" s="217">
        <v>2653</v>
      </c>
    </row>
    <row r="17" spans="1:9" ht="21" customHeight="1">
      <c r="A17" s="202" t="s">
        <v>1978</v>
      </c>
      <c r="B17" s="199" t="s">
        <v>1947</v>
      </c>
      <c r="C17" s="203">
        <v>458698251624.19</v>
      </c>
      <c r="D17" s="202" t="s">
        <v>1965</v>
      </c>
      <c r="E17" s="199" t="s">
        <v>1947</v>
      </c>
      <c r="F17" s="203">
        <v>0</v>
      </c>
      <c r="G17" s="202" t="s">
        <v>1971</v>
      </c>
      <c r="H17" s="199" t="s">
        <v>1949</v>
      </c>
      <c r="I17" s="217">
        <v>169952</v>
      </c>
    </row>
    <row r="18" spans="1:9" ht="21" customHeight="1">
      <c r="A18" s="202" t="s">
        <v>1979</v>
      </c>
      <c r="B18" s="199" t="s">
        <v>1947</v>
      </c>
      <c r="C18" s="203">
        <v>473075759465.38</v>
      </c>
      <c r="D18" s="202" t="s">
        <v>1980</v>
      </c>
      <c r="E18" s="199" t="s">
        <v>1709</v>
      </c>
      <c r="F18" s="210" t="s">
        <v>1709</v>
      </c>
      <c r="G18" s="202" t="s">
        <v>1976</v>
      </c>
      <c r="H18" s="199" t="s">
        <v>1709</v>
      </c>
      <c r="I18" s="199" t="s">
        <v>1709</v>
      </c>
    </row>
    <row r="19" spans="1:9" ht="21" customHeight="1">
      <c r="A19" s="202" t="s">
        <v>1981</v>
      </c>
      <c r="B19" s="199" t="s">
        <v>1947</v>
      </c>
      <c r="C19" s="203">
        <v>14377507841.190001</v>
      </c>
      <c r="D19" s="202" t="s">
        <v>1982</v>
      </c>
      <c r="E19" s="199" t="s">
        <v>1709</v>
      </c>
      <c r="F19" s="210" t="s">
        <v>1709</v>
      </c>
      <c r="G19" s="202" t="s">
        <v>1978</v>
      </c>
      <c r="H19" s="199" t="s">
        <v>1947</v>
      </c>
      <c r="I19" s="218">
        <v>28846401395.5</v>
      </c>
    </row>
    <row r="20" spans="1:9" ht="21" customHeight="1">
      <c r="A20" s="202" t="s">
        <v>1983</v>
      </c>
      <c r="B20" s="199" t="s">
        <v>1947</v>
      </c>
      <c r="C20" s="203">
        <f>C21+C22+C23</f>
        <v>0</v>
      </c>
      <c r="D20" s="202" t="s">
        <v>1984</v>
      </c>
      <c r="E20" s="199" t="s">
        <v>1947</v>
      </c>
      <c r="F20" s="203">
        <v>0</v>
      </c>
      <c r="G20" s="202" t="s">
        <v>1979</v>
      </c>
      <c r="H20" s="199" t="s">
        <v>1947</v>
      </c>
      <c r="I20" s="218">
        <v>28846401395.5</v>
      </c>
    </row>
    <row r="21" spans="1:9" ht="21" customHeight="1">
      <c r="A21" s="202" t="s">
        <v>1985</v>
      </c>
      <c r="B21" s="199" t="s">
        <v>1947</v>
      </c>
      <c r="C21" s="203">
        <v>0</v>
      </c>
      <c r="D21" s="202" t="s">
        <v>1986</v>
      </c>
      <c r="E21" s="199" t="s">
        <v>1947</v>
      </c>
      <c r="F21" s="203">
        <v>0</v>
      </c>
      <c r="G21" s="202" t="s">
        <v>1987</v>
      </c>
      <c r="H21" s="199" t="s">
        <v>1709</v>
      </c>
      <c r="I21" s="199" t="s">
        <v>1709</v>
      </c>
    </row>
    <row r="22" spans="1:9" ht="21" customHeight="1">
      <c r="A22" s="202" t="s">
        <v>1988</v>
      </c>
      <c r="B22" s="199" t="s">
        <v>1947</v>
      </c>
      <c r="C22" s="203">
        <v>0</v>
      </c>
      <c r="D22" s="202" t="s">
        <v>1989</v>
      </c>
      <c r="E22" s="199" t="s">
        <v>1947</v>
      </c>
      <c r="F22" s="203">
        <v>0</v>
      </c>
      <c r="G22" s="202" t="s">
        <v>1990</v>
      </c>
      <c r="H22" s="199" t="s">
        <v>1947</v>
      </c>
      <c r="I22" s="218">
        <v>0</v>
      </c>
    </row>
    <row r="23" spans="1:9" ht="21" customHeight="1">
      <c r="A23" s="202" t="s">
        <v>1991</v>
      </c>
      <c r="B23" s="199" t="s">
        <v>1947</v>
      </c>
      <c r="C23" s="203">
        <v>0</v>
      </c>
      <c r="D23" s="202" t="s">
        <v>1992</v>
      </c>
      <c r="E23" s="199" t="s">
        <v>1947</v>
      </c>
      <c r="F23" s="203">
        <v>0</v>
      </c>
      <c r="G23" s="202" t="s">
        <v>1993</v>
      </c>
      <c r="H23" s="199" t="s">
        <v>1947</v>
      </c>
      <c r="I23" s="218">
        <v>0</v>
      </c>
    </row>
    <row r="24" spans="1:9" ht="21" customHeight="1">
      <c r="A24" s="202" t="s">
        <v>1994</v>
      </c>
      <c r="B24" s="199" t="s">
        <v>1709</v>
      </c>
      <c r="C24" s="199" t="s">
        <v>1709</v>
      </c>
      <c r="D24" s="202" t="s">
        <v>1995</v>
      </c>
      <c r="E24" s="199" t="s">
        <v>1947</v>
      </c>
      <c r="F24" s="203">
        <v>0</v>
      </c>
      <c r="G24" s="202" t="s">
        <v>1996</v>
      </c>
      <c r="H24" s="199" t="s">
        <v>1947</v>
      </c>
      <c r="I24" s="218">
        <v>0</v>
      </c>
    </row>
    <row r="25" spans="1:9" ht="21" customHeight="1">
      <c r="A25" s="211" t="s">
        <v>1997</v>
      </c>
      <c r="B25" s="199" t="s">
        <v>1947</v>
      </c>
      <c r="C25" s="203">
        <v>99633350738.270004</v>
      </c>
      <c r="D25" s="202" t="s">
        <v>1998</v>
      </c>
      <c r="E25" s="199" t="s">
        <v>1709</v>
      </c>
      <c r="F25" s="199" t="s">
        <v>1709</v>
      </c>
      <c r="G25" s="202" t="s">
        <v>1999</v>
      </c>
      <c r="H25" s="199" t="s">
        <v>1947</v>
      </c>
      <c r="I25" s="218">
        <f>I22-I23+I24</f>
        <v>0</v>
      </c>
    </row>
    <row r="26" spans="1:9" ht="21" customHeight="1">
      <c r="A26" s="211" t="s">
        <v>2000</v>
      </c>
      <c r="B26" s="199" t="s">
        <v>1709</v>
      </c>
      <c r="C26" s="199" t="s">
        <v>1709</v>
      </c>
      <c r="D26" s="202" t="s">
        <v>2001</v>
      </c>
      <c r="E26" s="199" t="s">
        <v>1947</v>
      </c>
      <c r="F26" s="203">
        <v>0</v>
      </c>
      <c r="G26" s="202" t="s">
        <v>2002</v>
      </c>
      <c r="H26" s="199" t="s">
        <v>1947</v>
      </c>
      <c r="I26" s="218">
        <v>0</v>
      </c>
    </row>
    <row r="27" spans="1:9" ht="21" customHeight="1">
      <c r="A27" s="202" t="s">
        <v>2003</v>
      </c>
      <c r="B27" s="199" t="s">
        <v>1947</v>
      </c>
      <c r="C27" s="203">
        <v>111720000</v>
      </c>
      <c r="D27" s="202" t="s">
        <v>2004</v>
      </c>
      <c r="E27" s="199" t="s">
        <v>1947</v>
      </c>
      <c r="F27" s="203">
        <v>0</v>
      </c>
      <c r="G27" s="202" t="s">
        <v>2005</v>
      </c>
      <c r="H27" s="199" t="s">
        <v>1947</v>
      </c>
      <c r="I27" s="218">
        <v>0</v>
      </c>
    </row>
    <row r="28" spans="1:9" ht="21" customHeight="1">
      <c r="A28" s="202" t="s">
        <v>2006</v>
      </c>
      <c r="B28" s="199" t="s">
        <v>1947</v>
      </c>
      <c r="C28" s="203">
        <v>0</v>
      </c>
      <c r="D28" s="202" t="s">
        <v>2007</v>
      </c>
      <c r="E28" s="199" t="s">
        <v>1947</v>
      </c>
      <c r="F28" s="203">
        <v>0</v>
      </c>
      <c r="G28" s="202" t="s">
        <v>1952</v>
      </c>
      <c r="H28" s="199" t="s">
        <v>1709</v>
      </c>
      <c r="I28" s="199" t="s">
        <v>1709</v>
      </c>
    </row>
    <row r="29" spans="1:9" ht="21" customHeight="1">
      <c r="A29" s="202" t="s">
        <v>2008</v>
      </c>
      <c r="B29" s="199" t="s">
        <v>1947</v>
      </c>
      <c r="C29" s="203">
        <v>490398695.31</v>
      </c>
      <c r="D29" s="202" t="s">
        <v>2009</v>
      </c>
      <c r="E29" s="199" t="s">
        <v>1947</v>
      </c>
      <c r="F29" s="203">
        <f>F27-F28</f>
        <v>0</v>
      </c>
      <c r="G29" s="202" t="s">
        <v>1955</v>
      </c>
      <c r="H29" s="199" t="s">
        <v>1949</v>
      </c>
      <c r="I29" s="217">
        <v>212853</v>
      </c>
    </row>
    <row r="30" spans="1:9" ht="21" customHeight="1">
      <c r="A30" s="202" t="s">
        <v>2010</v>
      </c>
      <c r="B30" s="199" t="s">
        <v>1947</v>
      </c>
      <c r="C30" s="203">
        <f>C27-C28+C29</f>
        <v>602118695.30999994</v>
      </c>
      <c r="D30" s="202" t="s">
        <v>2011</v>
      </c>
      <c r="E30" s="199" t="s">
        <v>1947</v>
      </c>
      <c r="F30" s="203">
        <f>F26+F29</f>
        <v>0</v>
      </c>
      <c r="G30" s="202" t="s">
        <v>1957</v>
      </c>
      <c r="H30" s="199" t="s">
        <v>1947</v>
      </c>
      <c r="I30" s="218">
        <v>9676676739.6499996</v>
      </c>
    </row>
    <row r="31" spans="1:9" ht="21" customHeight="1">
      <c r="A31" s="202" t="s">
        <v>2012</v>
      </c>
      <c r="B31" s="199" t="s">
        <v>1947</v>
      </c>
      <c r="C31" s="203">
        <v>0</v>
      </c>
      <c r="D31" s="202" t="s">
        <v>2013</v>
      </c>
      <c r="E31" s="199" t="s">
        <v>1709</v>
      </c>
      <c r="F31" s="199" t="s">
        <v>1709</v>
      </c>
      <c r="G31" s="202" t="s">
        <v>1959</v>
      </c>
      <c r="H31" s="199" t="s">
        <v>1947</v>
      </c>
      <c r="I31" s="218">
        <f>I32+I33</f>
        <v>3927066.84</v>
      </c>
    </row>
    <row r="32" spans="1:9" ht="21" customHeight="1">
      <c r="A32" s="205" t="s">
        <v>2014</v>
      </c>
      <c r="B32" s="206" t="s">
        <v>1947</v>
      </c>
      <c r="C32" s="203">
        <v>0</v>
      </c>
      <c r="D32" s="202" t="s">
        <v>2015</v>
      </c>
      <c r="E32" s="199" t="s">
        <v>1949</v>
      </c>
      <c r="F32" s="204">
        <v>10222</v>
      </c>
      <c r="G32" s="202" t="s">
        <v>1962</v>
      </c>
      <c r="H32" s="199" t="s">
        <v>1947</v>
      </c>
      <c r="I32" s="218">
        <v>3927066.84</v>
      </c>
    </row>
    <row r="33" spans="1:9" ht="21" customHeight="1">
      <c r="A33" s="212" t="s">
        <v>2016</v>
      </c>
      <c r="B33" s="209" t="s">
        <v>1709</v>
      </c>
      <c r="C33" s="210" t="s">
        <v>1709</v>
      </c>
      <c r="D33" s="202" t="s">
        <v>2017</v>
      </c>
      <c r="E33" s="199" t="s">
        <v>1949</v>
      </c>
      <c r="F33" s="204">
        <v>3304</v>
      </c>
      <c r="G33" s="202" t="s">
        <v>1965</v>
      </c>
      <c r="H33" s="199" t="s">
        <v>1947</v>
      </c>
      <c r="I33" s="218">
        <v>0</v>
      </c>
    </row>
    <row r="34" spans="1:9" ht="21" customHeight="1">
      <c r="A34" s="207" t="s">
        <v>2018</v>
      </c>
      <c r="B34" s="199" t="s">
        <v>1947</v>
      </c>
      <c r="C34" s="203">
        <v>0</v>
      </c>
      <c r="D34" s="202" t="s">
        <v>2019</v>
      </c>
      <c r="E34" s="199" t="s">
        <v>1949</v>
      </c>
      <c r="F34" s="204">
        <v>6868</v>
      </c>
      <c r="G34" s="202"/>
      <c r="H34" s="199"/>
      <c r="I34" s="217"/>
    </row>
    <row r="35" spans="1:9" ht="21" customHeight="1">
      <c r="A35" s="205" t="s">
        <v>2020</v>
      </c>
      <c r="B35" s="206" t="s">
        <v>1947</v>
      </c>
      <c r="C35" s="213">
        <v>0</v>
      </c>
      <c r="D35" s="205" t="s">
        <v>2021</v>
      </c>
      <c r="E35" s="206" t="s">
        <v>1949</v>
      </c>
      <c r="F35" s="214">
        <v>304</v>
      </c>
      <c r="G35" s="205"/>
      <c r="H35" s="206"/>
      <c r="I35" s="219"/>
    </row>
  </sheetData>
  <mergeCells count="1">
    <mergeCell ref="A1:I1"/>
  </mergeCells>
  <phoneticPr fontId="68" type="noConversion"/>
  <pageMargins left="0.75" right="0.75" top="1" bottom="1" header="0.5" footer="0.5"/>
  <headerFooter scaleWithDoc="0" alignWithMargins="0"/>
</worksheet>
</file>

<file path=xl/worksheets/sheet49.xml><?xml version="1.0" encoding="utf-8"?>
<worksheet xmlns="http://schemas.openxmlformats.org/spreadsheetml/2006/main" xmlns:r="http://schemas.openxmlformats.org/officeDocument/2006/relationships">
  <dimension ref="A1:F31"/>
  <sheetViews>
    <sheetView zoomScaleSheetLayoutView="100" workbookViewId="0">
      <selection activeCell="C40" sqref="C40"/>
    </sheetView>
  </sheetViews>
  <sheetFormatPr defaultColWidth="8" defaultRowHeight="13.5"/>
  <cols>
    <col min="1" max="1" width="47.875" style="34" bestFit="1" customWidth="1"/>
    <col min="2" max="2" width="6.75" style="34" bestFit="1" customWidth="1"/>
    <col min="3" max="3" width="27.125" style="34" bestFit="1" customWidth="1"/>
    <col min="4" max="4" width="46.625" style="34" bestFit="1" customWidth="1"/>
    <col min="5" max="5" width="8.125" style="34" bestFit="1" customWidth="1"/>
    <col min="6" max="6" width="27.125" style="34" bestFit="1" customWidth="1"/>
    <col min="7" max="16384" width="8" style="104"/>
  </cols>
  <sheetData>
    <row r="1" spans="1:6" ht="35.25" customHeight="1">
      <c r="A1" s="626" t="s">
        <v>2022</v>
      </c>
      <c r="B1" s="626"/>
      <c r="C1" s="626"/>
      <c r="D1" s="626"/>
      <c r="E1" s="626"/>
      <c r="F1" s="626"/>
    </row>
    <row r="2" spans="1:6" ht="14.25">
      <c r="A2" s="140"/>
      <c r="B2" s="140"/>
      <c r="C2" s="140"/>
      <c r="D2" s="140"/>
      <c r="E2" s="140"/>
      <c r="F2" s="140"/>
    </row>
    <row r="3" spans="1:6" ht="15" customHeight="1">
      <c r="A3" s="119" t="s">
        <v>1688</v>
      </c>
      <c r="B3" s="141"/>
      <c r="C3" s="119"/>
      <c r="D3" s="119"/>
      <c r="E3" s="119"/>
      <c r="F3" s="120" t="s">
        <v>2023</v>
      </c>
    </row>
    <row r="4" spans="1:6" ht="35.25" customHeight="1">
      <c r="A4" s="142" t="s">
        <v>1690</v>
      </c>
      <c r="B4" s="142" t="s">
        <v>1943</v>
      </c>
      <c r="C4" s="142" t="s">
        <v>1944</v>
      </c>
      <c r="D4" s="142" t="s">
        <v>1690</v>
      </c>
      <c r="E4" s="142" t="s">
        <v>1943</v>
      </c>
      <c r="F4" s="142" t="s">
        <v>1944</v>
      </c>
    </row>
    <row r="5" spans="1:6" ht="21" customHeight="1">
      <c r="A5" s="185" t="s">
        <v>2024</v>
      </c>
      <c r="B5" s="121" t="s">
        <v>1709</v>
      </c>
      <c r="C5" s="121" t="s">
        <v>1709</v>
      </c>
      <c r="D5" s="186" t="s">
        <v>2025</v>
      </c>
      <c r="E5" s="142" t="s">
        <v>1709</v>
      </c>
      <c r="F5" s="169" t="s">
        <v>1709</v>
      </c>
    </row>
    <row r="6" spans="1:6" ht="21" customHeight="1">
      <c r="A6" s="126" t="s">
        <v>1950</v>
      </c>
      <c r="B6" s="121" t="s">
        <v>1949</v>
      </c>
      <c r="C6" s="128">
        <f>C7+C8</f>
        <v>12395741</v>
      </c>
      <c r="D6" s="126" t="s">
        <v>2026</v>
      </c>
      <c r="E6" s="142" t="s">
        <v>1949</v>
      </c>
      <c r="F6" s="128">
        <v>11861454</v>
      </c>
    </row>
    <row r="7" spans="1:6" ht="21" customHeight="1">
      <c r="A7" s="126" t="s">
        <v>2027</v>
      </c>
      <c r="B7" s="121" t="s">
        <v>1949</v>
      </c>
      <c r="C7" s="128">
        <v>11981109</v>
      </c>
      <c r="D7" s="126" t="s">
        <v>2028</v>
      </c>
      <c r="E7" s="142" t="s">
        <v>1949</v>
      </c>
      <c r="F7" s="128">
        <v>11861454</v>
      </c>
    </row>
    <row r="8" spans="1:6" ht="21" customHeight="1">
      <c r="A8" s="126" t="s">
        <v>2029</v>
      </c>
      <c r="B8" s="121" t="s">
        <v>1949</v>
      </c>
      <c r="C8" s="128">
        <v>414632</v>
      </c>
      <c r="D8" s="126" t="s">
        <v>2030</v>
      </c>
      <c r="E8" s="142" t="s">
        <v>1947</v>
      </c>
      <c r="F8" s="138">
        <v>524477293426.5</v>
      </c>
    </row>
    <row r="9" spans="1:6" ht="21" customHeight="1">
      <c r="A9" s="126" t="s">
        <v>2031</v>
      </c>
      <c r="B9" s="121" t="s">
        <v>1949</v>
      </c>
      <c r="C9" s="128">
        <v>12090091</v>
      </c>
      <c r="D9" s="126" t="s">
        <v>2032</v>
      </c>
      <c r="E9" s="142" t="s">
        <v>1709</v>
      </c>
      <c r="F9" s="169" t="s">
        <v>1709</v>
      </c>
    </row>
    <row r="10" spans="1:6" ht="21" customHeight="1">
      <c r="A10" s="126" t="s">
        <v>1976</v>
      </c>
      <c r="B10" s="121" t="s">
        <v>1709</v>
      </c>
      <c r="C10" s="121" t="s">
        <v>1709</v>
      </c>
      <c r="D10" s="126" t="s">
        <v>2033</v>
      </c>
      <c r="E10" s="142" t="s">
        <v>1947</v>
      </c>
      <c r="F10" s="138">
        <v>1020659156.02</v>
      </c>
    </row>
    <row r="11" spans="1:6" ht="21" customHeight="1">
      <c r="A11" s="126" t="s">
        <v>2034</v>
      </c>
      <c r="B11" s="142" t="s">
        <v>1947</v>
      </c>
      <c r="C11" s="138">
        <v>1248611970000</v>
      </c>
      <c r="D11" s="126" t="s">
        <v>2035</v>
      </c>
      <c r="E11" s="142" t="s">
        <v>1947</v>
      </c>
      <c r="F11" s="138">
        <v>1020659156.02</v>
      </c>
    </row>
    <row r="12" spans="1:6" ht="21" customHeight="1">
      <c r="A12" s="126" t="s">
        <v>2036</v>
      </c>
      <c r="B12" s="142" t="s">
        <v>1947</v>
      </c>
      <c r="C12" s="138">
        <v>1248611970000</v>
      </c>
      <c r="D12" s="126" t="s">
        <v>2000</v>
      </c>
      <c r="E12" s="142" t="s">
        <v>1709</v>
      </c>
      <c r="F12" s="169" t="s">
        <v>1709</v>
      </c>
    </row>
    <row r="13" spans="1:6" ht="21" customHeight="1">
      <c r="A13" s="126" t="s">
        <v>1987</v>
      </c>
      <c r="B13" s="121" t="s">
        <v>1709</v>
      </c>
      <c r="C13" s="121" t="s">
        <v>1709</v>
      </c>
      <c r="D13" s="126" t="s">
        <v>2003</v>
      </c>
      <c r="E13" s="142" t="s">
        <v>1947</v>
      </c>
      <c r="F13" s="138">
        <v>22880000</v>
      </c>
    </row>
    <row r="14" spans="1:6" ht="21" customHeight="1">
      <c r="A14" s="126" t="s">
        <v>2037</v>
      </c>
      <c r="B14" s="142" t="s">
        <v>1947</v>
      </c>
      <c r="C14" s="138">
        <v>34920030335.330002</v>
      </c>
      <c r="D14" s="126" t="s">
        <v>2006</v>
      </c>
      <c r="E14" s="142" t="s">
        <v>1947</v>
      </c>
      <c r="F14" s="138">
        <v>6520000</v>
      </c>
    </row>
    <row r="15" spans="1:6" ht="21" customHeight="1">
      <c r="A15" s="126" t="s">
        <v>2038</v>
      </c>
      <c r="B15" s="121" t="s">
        <v>1709</v>
      </c>
      <c r="C15" s="121" t="s">
        <v>1709</v>
      </c>
      <c r="D15" s="126" t="s">
        <v>2008</v>
      </c>
      <c r="E15" s="142" t="s">
        <v>1947</v>
      </c>
      <c r="F15" s="138">
        <v>8980000</v>
      </c>
    </row>
    <row r="16" spans="1:6" ht="21" customHeight="1">
      <c r="A16" s="187" t="s">
        <v>2003</v>
      </c>
      <c r="B16" s="142" t="s">
        <v>1947</v>
      </c>
      <c r="C16" s="138">
        <v>0</v>
      </c>
      <c r="D16" s="126" t="s">
        <v>2010</v>
      </c>
      <c r="E16" s="142" t="s">
        <v>1947</v>
      </c>
      <c r="F16" s="138">
        <f>F13-F14+F15</f>
        <v>25340000</v>
      </c>
    </row>
    <row r="17" spans="1:6" ht="21" customHeight="1">
      <c r="A17" s="187" t="s">
        <v>2006</v>
      </c>
      <c r="B17" s="142" t="s">
        <v>1947</v>
      </c>
      <c r="C17" s="138">
        <v>0</v>
      </c>
      <c r="D17" s="126" t="s">
        <v>2039</v>
      </c>
      <c r="E17" s="142" t="s">
        <v>1947</v>
      </c>
      <c r="F17" s="138">
        <v>0</v>
      </c>
    </row>
    <row r="18" spans="1:6" ht="21" customHeight="1">
      <c r="A18" s="187" t="s">
        <v>2008</v>
      </c>
      <c r="B18" s="142" t="s">
        <v>1947</v>
      </c>
      <c r="C18" s="138">
        <v>0</v>
      </c>
      <c r="D18" s="126" t="s">
        <v>2040</v>
      </c>
      <c r="E18" s="142" t="s">
        <v>1947</v>
      </c>
      <c r="F18" s="138">
        <v>0</v>
      </c>
    </row>
    <row r="19" spans="1:6" ht="21" customHeight="1">
      <c r="A19" s="187" t="s">
        <v>2010</v>
      </c>
      <c r="B19" s="143" t="s">
        <v>1947</v>
      </c>
      <c r="C19" s="138">
        <f>C16-C17+C18</f>
        <v>0</v>
      </c>
      <c r="D19" s="126" t="s">
        <v>2041</v>
      </c>
      <c r="E19" s="142" t="s">
        <v>1949</v>
      </c>
      <c r="F19" s="128">
        <v>32219</v>
      </c>
    </row>
    <row r="20" spans="1:6" ht="21" customHeight="1">
      <c r="A20" s="123" t="s">
        <v>2042</v>
      </c>
      <c r="B20" s="188" t="s">
        <v>1947</v>
      </c>
      <c r="C20" s="138">
        <v>0</v>
      </c>
      <c r="D20" s="126" t="s">
        <v>2043</v>
      </c>
      <c r="E20" s="142" t="s">
        <v>1947</v>
      </c>
      <c r="F20" s="138">
        <f>F21+F22</f>
        <v>5449159.1100000003</v>
      </c>
    </row>
    <row r="21" spans="1:6" ht="21" customHeight="1">
      <c r="A21" s="123" t="s">
        <v>2044</v>
      </c>
      <c r="B21" s="188" t="s">
        <v>1947</v>
      </c>
      <c r="C21" s="138">
        <v>0</v>
      </c>
      <c r="D21" s="126" t="s">
        <v>2045</v>
      </c>
      <c r="E21" s="142" t="s">
        <v>1947</v>
      </c>
      <c r="F21" s="138">
        <v>5449159.1100000003</v>
      </c>
    </row>
    <row r="22" spans="1:6" ht="21" customHeight="1">
      <c r="A22" s="123" t="s">
        <v>2046</v>
      </c>
      <c r="B22" s="111" t="s">
        <v>1709</v>
      </c>
      <c r="C22" s="189" t="s">
        <v>1709</v>
      </c>
      <c r="D22" s="126" t="s">
        <v>2047</v>
      </c>
      <c r="E22" s="142" t="s">
        <v>1947</v>
      </c>
      <c r="F22" s="138">
        <v>0</v>
      </c>
    </row>
    <row r="23" spans="1:6" ht="21" customHeight="1">
      <c r="A23" s="123" t="s">
        <v>2048</v>
      </c>
      <c r="B23" s="188" t="s">
        <v>1947</v>
      </c>
      <c r="C23" s="138">
        <v>20681093029.849998</v>
      </c>
      <c r="D23" s="126" t="s">
        <v>2049</v>
      </c>
      <c r="E23" s="142" t="s">
        <v>1709</v>
      </c>
      <c r="F23" s="121" t="s">
        <v>1709</v>
      </c>
    </row>
    <row r="24" spans="1:6" ht="21" customHeight="1">
      <c r="A24" s="123" t="s">
        <v>2050</v>
      </c>
      <c r="B24" s="188" t="s">
        <v>1947</v>
      </c>
      <c r="C24" s="138">
        <v>20681093029.849998</v>
      </c>
      <c r="D24" s="126" t="s">
        <v>2026</v>
      </c>
      <c r="E24" s="142" t="s">
        <v>1949</v>
      </c>
      <c r="F24" s="128">
        <v>12467099</v>
      </c>
    </row>
    <row r="25" spans="1:6" ht="21" customHeight="1">
      <c r="A25" s="123" t="s">
        <v>2051</v>
      </c>
      <c r="B25" s="188" t="s">
        <v>1947</v>
      </c>
      <c r="C25" s="138">
        <v>0</v>
      </c>
      <c r="D25" s="126" t="s">
        <v>2052</v>
      </c>
      <c r="E25" s="142" t="s">
        <v>1947</v>
      </c>
      <c r="F25" s="138">
        <v>577256428678.69995</v>
      </c>
    </row>
    <row r="26" spans="1:6" ht="21" customHeight="1">
      <c r="A26" s="123" t="s">
        <v>2053</v>
      </c>
      <c r="B26" s="111" t="s">
        <v>1709</v>
      </c>
      <c r="C26" s="190" t="s">
        <v>1709</v>
      </c>
      <c r="D26" s="126" t="s">
        <v>2054</v>
      </c>
      <c r="E26" s="142" t="s">
        <v>1949</v>
      </c>
      <c r="F26" s="128">
        <v>240998</v>
      </c>
    </row>
    <row r="27" spans="1:6" ht="21" customHeight="1">
      <c r="A27" s="123" t="s">
        <v>2055</v>
      </c>
      <c r="B27" s="188" t="s">
        <v>1949</v>
      </c>
      <c r="C27" s="128">
        <v>556546</v>
      </c>
      <c r="D27" s="126" t="s">
        <v>2056</v>
      </c>
      <c r="E27" s="142" t="s">
        <v>1949</v>
      </c>
      <c r="F27" s="128">
        <v>132373</v>
      </c>
    </row>
    <row r="28" spans="1:6" ht="21" customHeight="1">
      <c r="A28" s="123" t="s">
        <v>2057</v>
      </c>
      <c r="B28" s="188" t="s">
        <v>1949</v>
      </c>
      <c r="C28" s="128">
        <v>1847985</v>
      </c>
      <c r="D28" s="126" t="s">
        <v>2058</v>
      </c>
      <c r="E28" s="142" t="s">
        <v>1947</v>
      </c>
      <c r="F28" s="138">
        <f>F29+F30</f>
        <v>8572840.6899999995</v>
      </c>
    </row>
    <row r="29" spans="1:6" ht="21" customHeight="1">
      <c r="A29" s="123" t="s">
        <v>2059</v>
      </c>
      <c r="B29" s="188" t="s">
        <v>1947</v>
      </c>
      <c r="C29" s="138">
        <f>C30+C31</f>
        <v>131165629.44</v>
      </c>
      <c r="D29" s="126" t="s">
        <v>2045</v>
      </c>
      <c r="E29" s="142" t="s">
        <v>1947</v>
      </c>
      <c r="F29" s="138">
        <v>8572840.6899999995</v>
      </c>
    </row>
    <row r="30" spans="1:6" ht="21" customHeight="1">
      <c r="A30" s="123" t="s">
        <v>2045</v>
      </c>
      <c r="B30" s="188" t="s">
        <v>1947</v>
      </c>
      <c r="C30" s="138">
        <v>131165629.44</v>
      </c>
      <c r="D30" s="132" t="s">
        <v>2047</v>
      </c>
      <c r="E30" s="142" t="s">
        <v>1947</v>
      </c>
      <c r="F30" s="138">
        <v>0</v>
      </c>
    </row>
    <row r="31" spans="1:6" ht="21" customHeight="1">
      <c r="A31" s="146" t="s">
        <v>2060</v>
      </c>
      <c r="B31" s="188" t="s">
        <v>1947</v>
      </c>
      <c r="C31" s="133">
        <v>0</v>
      </c>
      <c r="D31" s="191"/>
      <c r="E31" s="122"/>
      <c r="F31" s="130"/>
    </row>
  </sheetData>
  <mergeCells count="1">
    <mergeCell ref="A1:F1"/>
  </mergeCells>
  <phoneticPr fontId="68" type="noConversion"/>
  <pageMargins left="0.75" right="0.75" top="1" bottom="1" header="0.5" footer="0.5"/>
  <headerFooter scaleWithDoc="0" alignWithMargins="0"/>
</worksheet>
</file>

<file path=xl/worksheets/sheet5.xml><?xml version="1.0" encoding="utf-8"?>
<worksheet xmlns="http://schemas.openxmlformats.org/spreadsheetml/2006/main" xmlns:r="http://schemas.openxmlformats.org/officeDocument/2006/relationships">
  <dimension ref="A1:IO42"/>
  <sheetViews>
    <sheetView topLeftCell="A22" zoomScaleSheetLayoutView="100" workbookViewId="0">
      <selection activeCell="J21" sqref="J21"/>
    </sheetView>
  </sheetViews>
  <sheetFormatPr defaultRowHeight="14.25"/>
  <cols>
    <col min="1" max="1" width="31.75" style="305" customWidth="1"/>
    <col min="2" max="4" width="13.625" style="305" customWidth="1"/>
    <col min="5" max="5" width="13.625" style="305" hidden="1" customWidth="1"/>
    <col min="6" max="6" width="13.625" style="305" customWidth="1"/>
    <col min="7" max="7" width="11.125" style="305" customWidth="1"/>
    <col min="8" max="8" width="30.75" style="305" customWidth="1"/>
    <col min="9" max="247" width="9" style="305"/>
    <col min="248" max="249" width="9" style="102"/>
  </cols>
  <sheetData>
    <row r="1" spans="1:249" s="305" customFormat="1" ht="42" customHeight="1">
      <c r="A1" s="593" t="s">
        <v>20</v>
      </c>
      <c r="B1" s="593"/>
      <c r="C1" s="593"/>
      <c r="D1" s="593"/>
      <c r="E1" s="593"/>
      <c r="F1" s="593"/>
      <c r="G1" s="593"/>
      <c r="IN1" s="102"/>
      <c r="IO1" s="102"/>
    </row>
    <row r="2" spans="1:249" s="305" customFormat="1" ht="14.25" customHeight="1">
      <c r="A2" s="513"/>
      <c r="B2" s="514"/>
      <c r="C2" s="514"/>
      <c r="D2" s="514"/>
      <c r="E2" s="514"/>
      <c r="F2" s="443"/>
      <c r="G2" s="443" t="s">
        <v>21</v>
      </c>
      <c r="IN2" s="102"/>
      <c r="IO2" s="102"/>
    </row>
    <row r="3" spans="1:249" s="305" customFormat="1" ht="37.9" customHeight="1">
      <c r="A3" s="366" t="s">
        <v>29</v>
      </c>
      <c r="B3" s="333" t="s">
        <v>23</v>
      </c>
      <c r="C3" s="333" t="s">
        <v>24</v>
      </c>
      <c r="D3" s="333" t="s">
        <v>25</v>
      </c>
      <c r="E3" s="515" t="s">
        <v>26</v>
      </c>
      <c r="F3" s="446" t="s">
        <v>27</v>
      </c>
      <c r="G3" s="446" t="s">
        <v>28</v>
      </c>
      <c r="IN3" s="102"/>
      <c r="IO3" s="102"/>
    </row>
    <row r="4" spans="1:249" s="306" customFormat="1" ht="17.25" customHeight="1">
      <c r="A4" s="511" t="s">
        <v>31</v>
      </c>
      <c r="B4" s="281">
        <v>4261973</v>
      </c>
      <c r="C4" s="281">
        <v>4798867</v>
      </c>
      <c r="D4" s="281">
        <v>4760304</v>
      </c>
      <c r="E4" s="281">
        <v>3583981</v>
      </c>
      <c r="F4" s="516">
        <v>0.32821686275680584</v>
      </c>
      <c r="G4" s="339">
        <v>0.11692495470994313</v>
      </c>
    </row>
    <row r="5" spans="1:249" s="305" customFormat="1" ht="17.25" customHeight="1">
      <c r="A5" s="511" t="s">
        <v>33</v>
      </c>
      <c r="B5" s="281"/>
      <c r="C5" s="281"/>
      <c r="D5" s="281"/>
      <c r="E5" s="281">
        <v>0</v>
      </c>
      <c r="F5" s="516"/>
      <c r="G5" s="339"/>
      <c r="IN5" s="102"/>
      <c r="IO5" s="102"/>
    </row>
    <row r="6" spans="1:249" s="305" customFormat="1" ht="17.25" customHeight="1">
      <c r="A6" s="511" t="s">
        <v>35</v>
      </c>
      <c r="B6" s="281">
        <v>10699</v>
      </c>
      <c r="C6" s="281">
        <v>10997</v>
      </c>
      <c r="D6" s="281">
        <v>10997</v>
      </c>
      <c r="E6" s="281">
        <v>11589</v>
      </c>
      <c r="F6" s="516">
        <v>-5.1082923461903573E-2</v>
      </c>
      <c r="G6" s="339">
        <v>2.7853070380409406E-2</v>
      </c>
      <c r="IN6" s="102"/>
      <c r="IO6" s="102"/>
    </row>
    <row r="7" spans="1:249" s="305" customFormat="1" ht="17.25" customHeight="1">
      <c r="A7" s="511" t="s">
        <v>37</v>
      </c>
      <c r="B7" s="281">
        <v>3228663</v>
      </c>
      <c r="C7" s="281">
        <v>2973983</v>
      </c>
      <c r="D7" s="281">
        <v>2956609</v>
      </c>
      <c r="E7" s="281">
        <v>2902905</v>
      </c>
      <c r="F7" s="516">
        <v>1.8500088704246354E-2</v>
      </c>
      <c r="G7" s="339">
        <v>-8.426212336189931E-2</v>
      </c>
      <c r="IN7" s="102"/>
      <c r="IO7" s="102"/>
    </row>
    <row r="8" spans="1:249" s="305" customFormat="1" ht="17.25" customHeight="1">
      <c r="A8" s="511" t="s">
        <v>39</v>
      </c>
      <c r="B8" s="281">
        <v>7141098</v>
      </c>
      <c r="C8" s="281">
        <v>7399687</v>
      </c>
      <c r="D8" s="281">
        <v>7165514</v>
      </c>
      <c r="E8" s="281">
        <v>5845062</v>
      </c>
      <c r="F8" s="516">
        <v>0.22590898094836298</v>
      </c>
      <c r="G8" s="339">
        <v>3.4190820515276332E-3</v>
      </c>
      <c r="IN8" s="102"/>
      <c r="IO8" s="102"/>
    </row>
    <row r="9" spans="1:249" s="305" customFormat="1" ht="17.25" customHeight="1">
      <c r="A9" s="511" t="s">
        <v>41</v>
      </c>
      <c r="B9" s="281">
        <v>3133664</v>
      </c>
      <c r="C9" s="281">
        <v>5498826</v>
      </c>
      <c r="D9" s="281">
        <v>5484249</v>
      </c>
      <c r="E9" s="281">
        <v>5549818</v>
      </c>
      <c r="F9" s="516">
        <v>-1.181462166867453E-2</v>
      </c>
      <c r="G9" s="339">
        <v>0.75010754184239281</v>
      </c>
      <c r="IN9" s="102"/>
      <c r="IO9" s="102"/>
    </row>
    <row r="10" spans="1:249" s="305" customFormat="1" ht="17.25" customHeight="1">
      <c r="A10" s="511" t="s">
        <v>43</v>
      </c>
      <c r="B10" s="281">
        <v>702296</v>
      </c>
      <c r="C10" s="281">
        <v>674097</v>
      </c>
      <c r="D10" s="281">
        <v>669909</v>
      </c>
      <c r="E10" s="281">
        <v>659109</v>
      </c>
      <c r="F10" s="516">
        <v>1.638575713576973E-2</v>
      </c>
      <c r="G10" s="339">
        <v>-4.6115882761684546E-2</v>
      </c>
      <c r="IN10" s="102"/>
      <c r="IO10" s="102"/>
    </row>
    <row r="11" spans="1:249" s="305" customFormat="1" ht="17.25" customHeight="1">
      <c r="A11" s="511" t="s">
        <v>45</v>
      </c>
      <c r="B11" s="281">
        <v>1863637</v>
      </c>
      <c r="C11" s="281">
        <v>1785472</v>
      </c>
      <c r="D11" s="281">
        <v>1769842</v>
      </c>
      <c r="E11" s="281">
        <v>1977496</v>
      </c>
      <c r="F11" s="516">
        <v>-0.10500855627520866</v>
      </c>
      <c r="G11" s="339">
        <v>-5.0329007204729215E-2</v>
      </c>
      <c r="IN11" s="102"/>
      <c r="IO11" s="102"/>
    </row>
    <row r="12" spans="1:249" s="305" customFormat="1" ht="17.25" customHeight="1">
      <c r="A12" s="511" t="s">
        <v>47</v>
      </c>
      <c r="B12" s="281">
        <v>3274209</v>
      </c>
      <c r="C12" s="281">
        <v>3371537</v>
      </c>
      <c r="D12" s="281">
        <v>3354865</v>
      </c>
      <c r="E12" s="281">
        <v>2814988</v>
      </c>
      <c r="F12" s="516">
        <v>0.19178660797133062</v>
      </c>
      <c r="G12" s="339">
        <v>2.4633735964930681E-2</v>
      </c>
      <c r="IN12" s="102"/>
      <c r="IO12" s="102"/>
    </row>
    <row r="13" spans="1:249" s="305" customFormat="1" ht="17.25" customHeight="1">
      <c r="A13" s="511" t="s">
        <v>49</v>
      </c>
      <c r="B13" s="281">
        <v>2048779</v>
      </c>
      <c r="C13" s="281">
        <v>3631398</v>
      </c>
      <c r="D13" s="281">
        <v>3316349</v>
      </c>
      <c r="E13" s="281">
        <v>2524860</v>
      </c>
      <c r="F13" s="516">
        <v>0.31347837107800047</v>
      </c>
      <c r="G13" s="339">
        <v>0.61869533024303736</v>
      </c>
      <c r="IN13" s="102"/>
      <c r="IO13" s="102"/>
    </row>
    <row r="14" spans="1:249" s="305" customFormat="1" ht="17.25" customHeight="1">
      <c r="A14" s="511" t="s">
        <v>51</v>
      </c>
      <c r="B14" s="281">
        <v>7205015</v>
      </c>
      <c r="C14" s="281">
        <v>10179555</v>
      </c>
      <c r="D14" s="281">
        <v>10154044</v>
      </c>
      <c r="E14" s="281">
        <v>8213591</v>
      </c>
      <c r="F14" s="516">
        <v>0.236249041375447</v>
      </c>
      <c r="G14" s="339">
        <v>0.40930227071005398</v>
      </c>
      <c r="IN14" s="102"/>
      <c r="IO14" s="102"/>
    </row>
    <row r="15" spans="1:249" s="305" customFormat="1" ht="17.25" customHeight="1">
      <c r="A15" s="511" t="s">
        <v>53</v>
      </c>
      <c r="B15" s="281">
        <v>1151541</v>
      </c>
      <c r="C15" s="281">
        <v>843755</v>
      </c>
      <c r="D15" s="281">
        <v>833313</v>
      </c>
      <c r="E15" s="281">
        <v>788779</v>
      </c>
      <c r="F15" s="516">
        <v>5.6459413853563456E-2</v>
      </c>
      <c r="G15" s="339">
        <v>-0.27634969141350585</v>
      </c>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N15" s="102"/>
      <c r="IO15" s="102"/>
    </row>
    <row r="16" spans="1:249" s="305" customFormat="1" ht="17.25" customHeight="1">
      <c r="A16" s="511" t="s">
        <v>55</v>
      </c>
      <c r="B16" s="281">
        <v>2116058</v>
      </c>
      <c r="C16" s="281">
        <v>1293582</v>
      </c>
      <c r="D16" s="281">
        <v>1285931</v>
      </c>
      <c r="E16" s="281">
        <v>2266757</v>
      </c>
      <c r="F16" s="516">
        <v>-0.4327001085692026</v>
      </c>
      <c r="G16" s="339">
        <v>-0.39229879332230022</v>
      </c>
      <c r="IN16" s="102"/>
      <c r="IO16" s="102"/>
    </row>
    <row r="17" spans="1:249" s="102" customFormat="1" ht="17.25" customHeight="1">
      <c r="A17" s="511" t="s">
        <v>57</v>
      </c>
      <c r="B17" s="281">
        <v>770999</v>
      </c>
      <c r="C17" s="281">
        <v>614699</v>
      </c>
      <c r="D17" s="281">
        <v>578479</v>
      </c>
      <c r="E17" s="281">
        <v>1182516</v>
      </c>
      <c r="F17" s="516">
        <v>-0.51080661910705649</v>
      </c>
      <c r="G17" s="339">
        <v>-0.24970200998963687</v>
      </c>
    </row>
    <row r="18" spans="1:249" s="102" customFormat="1" ht="17.25" customHeight="1">
      <c r="A18" s="511" t="s">
        <v>59</v>
      </c>
      <c r="B18" s="281">
        <v>216531</v>
      </c>
      <c r="C18" s="281">
        <v>224763</v>
      </c>
      <c r="D18" s="281">
        <v>199478</v>
      </c>
      <c r="E18" s="281">
        <v>196519</v>
      </c>
      <c r="F18" s="516">
        <v>1.505706827329667E-2</v>
      </c>
      <c r="G18" s="339">
        <v>-7.8755466884649294E-2</v>
      </c>
    </row>
    <row r="19" spans="1:249" s="102" customFormat="1" ht="17.25" customHeight="1">
      <c r="A19" s="511" t="s">
        <v>61</v>
      </c>
      <c r="B19" s="281">
        <v>246745</v>
      </c>
      <c r="C19" s="281">
        <v>310682</v>
      </c>
      <c r="D19" s="281">
        <v>310301</v>
      </c>
      <c r="E19" s="281">
        <v>263644</v>
      </c>
      <c r="F19" s="516">
        <v>0.17696970156726488</v>
      </c>
      <c r="G19" s="339">
        <v>0.25757766114814884</v>
      </c>
    </row>
    <row r="20" spans="1:249" s="102" customFormat="1" ht="17.25" customHeight="1">
      <c r="A20" s="511" t="s">
        <v>63</v>
      </c>
      <c r="B20" s="281">
        <v>285085</v>
      </c>
      <c r="C20" s="281">
        <v>310979</v>
      </c>
      <c r="D20" s="281">
        <v>310979</v>
      </c>
      <c r="E20" s="281">
        <v>434377</v>
      </c>
      <c r="F20" s="516">
        <v>-0.28408041862253297</v>
      </c>
      <c r="G20" s="339">
        <v>9.0829050984793991E-2</v>
      </c>
    </row>
    <row r="21" spans="1:249" s="306" customFormat="1" ht="17.25" customHeight="1">
      <c r="A21" s="511" t="s">
        <v>65</v>
      </c>
      <c r="B21" s="281">
        <v>184475</v>
      </c>
      <c r="C21" s="281">
        <v>186834</v>
      </c>
      <c r="D21" s="281">
        <v>184678</v>
      </c>
      <c r="E21" s="281">
        <v>210736</v>
      </c>
      <c r="F21" s="516">
        <v>-0.12365234226710198</v>
      </c>
      <c r="G21" s="339">
        <v>1.1004201111262102E-3</v>
      </c>
    </row>
    <row r="22" spans="1:249" s="305" customFormat="1" ht="17.25" customHeight="1">
      <c r="A22" s="511" t="s">
        <v>67</v>
      </c>
      <c r="B22" s="281">
        <v>1763851</v>
      </c>
      <c r="C22" s="281">
        <v>1672517</v>
      </c>
      <c r="D22" s="281">
        <v>1580171</v>
      </c>
      <c r="E22" s="281">
        <v>2632245</v>
      </c>
      <c r="F22" s="516">
        <v>-0.3996869592306187</v>
      </c>
      <c r="G22" s="339">
        <v>-0.10413578017644343</v>
      </c>
      <c r="IN22" s="102"/>
      <c r="IO22" s="102"/>
    </row>
    <row r="23" spans="1:249" s="305" customFormat="1" ht="17.25" customHeight="1">
      <c r="A23" s="511" t="s">
        <v>69</v>
      </c>
      <c r="B23" s="281">
        <v>117066</v>
      </c>
      <c r="C23" s="281">
        <v>111957</v>
      </c>
      <c r="D23" s="281">
        <v>110891</v>
      </c>
      <c r="E23" s="281">
        <v>113582</v>
      </c>
      <c r="F23" s="516">
        <v>-2.3692134317057301E-2</v>
      </c>
      <c r="G23" s="339">
        <v>-5.2748022483043777E-2</v>
      </c>
      <c r="IN23" s="102"/>
      <c r="IO23" s="102"/>
    </row>
    <row r="24" spans="1:249" s="305" customFormat="1" ht="17.25" customHeight="1">
      <c r="A24" s="511" t="s">
        <v>71</v>
      </c>
      <c r="B24" s="281">
        <v>498209</v>
      </c>
      <c r="C24" s="281">
        <v>408414</v>
      </c>
      <c r="D24" s="281">
        <v>400222</v>
      </c>
      <c r="E24" s="281">
        <v>0</v>
      </c>
      <c r="F24" s="516"/>
      <c r="G24" s="339">
        <v>-0.19667850239558093</v>
      </c>
      <c r="IN24" s="102"/>
      <c r="IO24" s="102"/>
    </row>
    <row r="25" spans="1:249" s="305" customFormat="1" ht="17.25" customHeight="1">
      <c r="A25" s="511" t="s">
        <v>73</v>
      </c>
      <c r="B25" s="281">
        <v>504800</v>
      </c>
      <c r="C25" s="281"/>
      <c r="D25" s="281"/>
      <c r="E25" s="281"/>
      <c r="F25" s="516"/>
      <c r="G25" s="339">
        <v>-1</v>
      </c>
      <c r="IN25" s="102"/>
      <c r="IO25" s="102"/>
    </row>
    <row r="26" spans="1:249" s="305" customFormat="1" ht="17.25" customHeight="1">
      <c r="A26" s="511" t="s">
        <v>75</v>
      </c>
      <c r="B26" s="281">
        <v>1793884</v>
      </c>
      <c r="C26" s="281">
        <v>62723</v>
      </c>
      <c r="D26" s="281">
        <v>57298</v>
      </c>
      <c r="E26" s="281">
        <v>614116</v>
      </c>
      <c r="F26" s="516">
        <v>-0.90669840876967867</v>
      </c>
      <c r="G26" s="339">
        <v>-0.96805925020792871</v>
      </c>
      <c r="IN26" s="102"/>
      <c r="IO26" s="102"/>
    </row>
    <row r="27" spans="1:249" s="305" customFormat="1" ht="17.25" customHeight="1">
      <c r="A27" s="511" t="s">
        <v>77</v>
      </c>
      <c r="B27" s="281">
        <v>44990</v>
      </c>
      <c r="C27" s="281">
        <v>32691</v>
      </c>
      <c r="D27" s="281">
        <v>32691</v>
      </c>
      <c r="E27" s="281">
        <v>38818</v>
      </c>
      <c r="F27" s="516">
        <v>-0.15783914678757283</v>
      </c>
      <c r="G27" s="339">
        <v>-0.27337186041342521</v>
      </c>
      <c r="IN27" s="102"/>
      <c r="IO27" s="102"/>
    </row>
    <row r="28" spans="1:249" s="305" customFormat="1" ht="17.25" customHeight="1">
      <c r="A28" s="511" t="s">
        <v>78</v>
      </c>
      <c r="B28" s="281">
        <v>5300</v>
      </c>
      <c r="C28" s="281">
        <v>222</v>
      </c>
      <c r="D28" s="281">
        <v>222</v>
      </c>
      <c r="E28" s="281">
        <v>110</v>
      </c>
      <c r="F28" s="516">
        <v>1.0181818181818181</v>
      </c>
      <c r="G28" s="339">
        <v>-0.95811320754716978</v>
      </c>
      <c r="IN28" s="102"/>
      <c r="IO28" s="102"/>
    </row>
    <row r="29" spans="1:249" s="305" customFormat="1" ht="17.25" customHeight="1">
      <c r="A29" s="517"/>
      <c r="B29" s="458"/>
      <c r="C29" s="458"/>
      <c r="D29" s="458"/>
      <c r="E29" s="458"/>
      <c r="F29" s="518"/>
      <c r="G29" s="519"/>
      <c r="IN29" s="102"/>
      <c r="IO29" s="102"/>
    </row>
    <row r="30" spans="1:249" s="305" customFormat="1" ht="17.25" customHeight="1">
      <c r="A30" s="517" t="s">
        <v>80</v>
      </c>
      <c r="B30" s="458">
        <v>42569567</v>
      </c>
      <c r="C30" s="458">
        <v>46398237</v>
      </c>
      <c r="D30" s="458">
        <v>45527336</v>
      </c>
      <c r="E30" s="458">
        <v>42825598</v>
      </c>
      <c r="F30" s="520">
        <v>6.3086988300782076E-2</v>
      </c>
      <c r="G30" s="336">
        <v>6.9480833572960643E-2</v>
      </c>
      <c r="IN30" s="102"/>
      <c r="IO30" s="102"/>
    </row>
    <row r="31" spans="1:249" s="305" customFormat="1" ht="17.25" customHeight="1">
      <c r="A31" s="478"/>
      <c r="B31" s="521"/>
      <c r="C31" s="521"/>
      <c r="D31" s="521"/>
      <c r="E31" s="521"/>
      <c r="F31" s="520"/>
      <c r="G31" s="519"/>
      <c r="IN31" s="102"/>
      <c r="IO31" s="102"/>
    </row>
    <row r="32" spans="1:249" s="305" customFormat="1" ht="17.25" customHeight="1">
      <c r="A32" s="522" t="s">
        <v>82</v>
      </c>
      <c r="B32" s="480">
        <v>6320341</v>
      </c>
      <c r="C32" s="480">
        <v>6111906</v>
      </c>
      <c r="D32" s="480">
        <v>10331056</v>
      </c>
      <c r="E32" s="480">
        <v>9833645</v>
      </c>
      <c r="F32" s="520">
        <v>5.0582566281373698E-2</v>
      </c>
      <c r="G32" s="336">
        <v>0.63457256499293324</v>
      </c>
      <c r="IN32" s="102"/>
      <c r="IO32" s="102"/>
    </row>
    <row r="33" spans="1:249" s="306" customFormat="1" ht="17.25" customHeight="1">
      <c r="A33" s="481" t="s">
        <v>84</v>
      </c>
      <c r="B33" s="523">
        <v>1800000</v>
      </c>
      <c r="C33" s="523">
        <v>1800000</v>
      </c>
      <c r="D33" s="523">
        <v>1409233</v>
      </c>
      <c r="E33" s="523">
        <v>1512634</v>
      </c>
      <c r="F33" s="516">
        <v>-6.8358241319446789E-2</v>
      </c>
      <c r="G33" s="339">
        <v>-0.2170927777777778</v>
      </c>
    </row>
    <row r="34" spans="1:249" s="440" customFormat="1" ht="17.25" customHeight="1">
      <c r="A34" s="481" t="s">
        <v>86</v>
      </c>
      <c r="B34" s="523">
        <v>1600000</v>
      </c>
      <c r="C34" s="523">
        <v>1600000</v>
      </c>
      <c r="D34" s="523">
        <v>923742</v>
      </c>
      <c r="E34" s="523">
        <v>737862</v>
      </c>
      <c r="F34" s="516">
        <v>0.25191702513478131</v>
      </c>
      <c r="G34" s="339">
        <v>-0.42266124999999999</v>
      </c>
    </row>
    <row r="35" spans="1:249" s="306" customFormat="1" ht="17.25" customHeight="1">
      <c r="A35" s="481" t="s">
        <v>88</v>
      </c>
      <c r="B35" s="523">
        <v>303000</v>
      </c>
      <c r="C35" s="523">
        <v>303000</v>
      </c>
      <c r="D35" s="523">
        <v>303000</v>
      </c>
      <c r="E35" s="523">
        <v>230000</v>
      </c>
      <c r="F35" s="516">
        <v>0.31739130434782603</v>
      </c>
      <c r="G35" s="339">
        <v>0</v>
      </c>
    </row>
    <row r="36" spans="1:249" s="440" customFormat="1" ht="17.25" customHeight="1">
      <c r="A36" s="483" t="s">
        <v>90</v>
      </c>
      <c r="B36" s="523">
        <v>2493454</v>
      </c>
      <c r="C36" s="523">
        <v>2304906</v>
      </c>
      <c r="D36" s="523">
        <v>6838826</v>
      </c>
      <c r="E36" s="523">
        <v>6168362</v>
      </c>
      <c r="F36" s="516">
        <v>0.10869400985221045</v>
      </c>
      <c r="G36" s="339">
        <v>1.7427119168831671</v>
      </c>
    </row>
    <row r="37" spans="1:249" s="440" customFormat="1" ht="17.25" customHeight="1">
      <c r="A37" s="481" t="s">
        <v>92</v>
      </c>
      <c r="B37" s="523">
        <v>0</v>
      </c>
      <c r="C37" s="523">
        <v>0</v>
      </c>
      <c r="D37" s="523">
        <v>2418</v>
      </c>
      <c r="E37" s="523">
        <v>545</v>
      </c>
      <c r="F37" s="516">
        <v>3.4366972477064222</v>
      </c>
      <c r="G37" s="339"/>
    </row>
    <row r="38" spans="1:249" s="440" customFormat="1" ht="17.25" customHeight="1">
      <c r="A38" s="483" t="s">
        <v>94</v>
      </c>
      <c r="B38" s="523">
        <v>104000</v>
      </c>
      <c r="C38" s="523">
        <v>104000</v>
      </c>
      <c r="D38" s="523">
        <v>-17064</v>
      </c>
      <c r="E38" s="523">
        <v>22200</v>
      </c>
      <c r="F38" s="516">
        <v>-1.7686486486486488</v>
      </c>
      <c r="G38" s="339">
        <v>-1.164076923076923</v>
      </c>
    </row>
    <row r="39" spans="1:249" s="305" customFormat="1" ht="17.25" customHeight="1">
      <c r="A39" s="483" t="s">
        <v>95</v>
      </c>
      <c r="B39" s="524">
        <v>19887</v>
      </c>
      <c r="C39" s="525"/>
      <c r="D39" s="523">
        <v>870901</v>
      </c>
      <c r="E39" s="523">
        <v>1162042</v>
      </c>
      <c r="F39" s="516">
        <v>-0.25054257935599578</v>
      </c>
      <c r="G39" s="339">
        <v>42.792477497862926</v>
      </c>
      <c r="IN39" s="102"/>
      <c r="IO39" s="102"/>
    </row>
    <row r="40" spans="1:249" s="305" customFormat="1" ht="17.25" customHeight="1">
      <c r="A40" s="483"/>
      <c r="B40" s="281"/>
      <c r="C40" s="281"/>
      <c r="D40" s="281"/>
      <c r="E40" s="281"/>
      <c r="F40" s="516"/>
      <c r="G40" s="519"/>
      <c r="IN40" s="102"/>
      <c r="IO40" s="102"/>
    </row>
    <row r="41" spans="1:249" s="305" customFormat="1" ht="17.25" customHeight="1">
      <c r="A41" s="526" t="s">
        <v>97</v>
      </c>
      <c r="B41" s="480">
        <v>48889908</v>
      </c>
      <c r="C41" s="480">
        <v>52510143</v>
      </c>
      <c r="D41" s="480">
        <v>55858392</v>
      </c>
      <c r="E41" s="480">
        <v>52659243</v>
      </c>
      <c r="F41" s="520">
        <v>6.0751898769224599E-2</v>
      </c>
      <c r="G41" s="336">
        <v>0.14253420153705343</v>
      </c>
      <c r="IN41" s="102"/>
      <c r="IO41" s="102"/>
    </row>
    <row r="42" spans="1:249" s="305" customFormat="1" ht="17.25" customHeight="1">
      <c r="IN42" s="102"/>
      <c r="IO42" s="102"/>
    </row>
  </sheetData>
  <mergeCells count="1">
    <mergeCell ref="A1:G1"/>
  </mergeCells>
  <phoneticPr fontId="68" type="noConversion"/>
  <pageMargins left="0.75" right="0.75" top="1" bottom="1" header="0.5" footer="0.5"/>
</worksheet>
</file>

<file path=xl/worksheets/sheet50.xml><?xml version="1.0" encoding="utf-8"?>
<worksheet xmlns="http://schemas.openxmlformats.org/spreadsheetml/2006/main" xmlns:r="http://schemas.openxmlformats.org/officeDocument/2006/relationships">
  <dimension ref="A1:F28"/>
  <sheetViews>
    <sheetView zoomScaleSheetLayoutView="100" workbookViewId="0">
      <selection activeCell="A29" sqref="A29:IV29"/>
    </sheetView>
  </sheetViews>
  <sheetFormatPr defaultColWidth="8" defaultRowHeight="13.5"/>
  <cols>
    <col min="1" max="1" width="41.5" style="34" bestFit="1" customWidth="1"/>
    <col min="2" max="2" width="6.75" style="34" bestFit="1" customWidth="1"/>
    <col min="3" max="3" width="27.125" style="34" bestFit="1" customWidth="1"/>
    <col min="4" max="4" width="49.25" style="34" bestFit="1" customWidth="1"/>
    <col min="5" max="5" width="6.75" style="34" bestFit="1" customWidth="1"/>
    <col min="6" max="6" width="27.125" style="34" bestFit="1" customWidth="1"/>
    <col min="7" max="16384" width="8" style="104"/>
  </cols>
  <sheetData>
    <row r="1" spans="1:6" ht="35.25" customHeight="1">
      <c r="A1" s="639" t="s">
        <v>2061</v>
      </c>
      <c r="B1" s="639"/>
      <c r="C1" s="639"/>
      <c r="D1" s="639"/>
      <c r="E1" s="639"/>
      <c r="F1" s="639"/>
    </row>
    <row r="2" spans="1:6" ht="14.25">
      <c r="A2" s="119" t="s">
        <v>1688</v>
      </c>
      <c r="B2" s="119"/>
      <c r="C2" s="119"/>
      <c r="D2" s="119"/>
      <c r="E2" s="141"/>
      <c r="F2" s="120" t="s">
        <v>2062</v>
      </c>
    </row>
    <row r="3" spans="1:6" ht="35.25" customHeight="1">
      <c r="A3" s="121" t="s">
        <v>2063</v>
      </c>
      <c r="B3" s="121" t="s">
        <v>1943</v>
      </c>
      <c r="C3" s="121" t="s">
        <v>2064</v>
      </c>
      <c r="D3" s="121" t="s">
        <v>2063</v>
      </c>
      <c r="E3" s="121" t="s">
        <v>1943</v>
      </c>
      <c r="F3" s="122" t="s">
        <v>2064</v>
      </c>
    </row>
    <row r="4" spans="1:6" ht="21" customHeight="1">
      <c r="A4" s="126" t="s">
        <v>2065</v>
      </c>
      <c r="B4" s="121" t="s">
        <v>1709</v>
      </c>
      <c r="C4" s="121" t="s">
        <v>1709</v>
      </c>
      <c r="D4" s="126" t="s">
        <v>2066</v>
      </c>
      <c r="E4" s="171" t="s">
        <v>1709</v>
      </c>
      <c r="F4" s="175" t="s">
        <v>1709</v>
      </c>
    </row>
    <row r="5" spans="1:6" ht="21" customHeight="1">
      <c r="A5" s="126" t="s">
        <v>2067</v>
      </c>
      <c r="B5" s="121" t="s">
        <v>1949</v>
      </c>
      <c r="C5" s="128">
        <v>2970216</v>
      </c>
      <c r="D5" s="126" t="s">
        <v>2068</v>
      </c>
      <c r="E5" s="121" t="s">
        <v>1947</v>
      </c>
      <c r="F5" s="133">
        <v>3384701733.73</v>
      </c>
    </row>
    <row r="6" spans="1:6" ht="21" customHeight="1">
      <c r="A6" s="126" t="s">
        <v>2069</v>
      </c>
      <c r="B6" s="121" t="s">
        <v>1949</v>
      </c>
      <c r="C6" s="128">
        <v>3468</v>
      </c>
      <c r="D6" s="126" t="s">
        <v>2070</v>
      </c>
      <c r="E6" s="171" t="s">
        <v>1947</v>
      </c>
      <c r="F6" s="113">
        <v>3384701733.73</v>
      </c>
    </row>
    <row r="7" spans="1:6" ht="21" customHeight="1">
      <c r="A7" s="126" t="s">
        <v>2071</v>
      </c>
      <c r="B7" s="121" t="s">
        <v>1949</v>
      </c>
      <c r="C7" s="128">
        <v>2137273</v>
      </c>
      <c r="D7" s="126" t="s">
        <v>2072</v>
      </c>
      <c r="E7" s="171" t="s">
        <v>1947</v>
      </c>
      <c r="F7" s="176">
        <v>0</v>
      </c>
    </row>
    <row r="8" spans="1:6" ht="21" customHeight="1">
      <c r="A8" s="177" t="s">
        <v>2073</v>
      </c>
      <c r="B8" s="121" t="s">
        <v>1709</v>
      </c>
      <c r="C8" s="121" t="s">
        <v>1709</v>
      </c>
      <c r="D8" s="126" t="s">
        <v>2074</v>
      </c>
      <c r="E8" s="121" t="s">
        <v>1947</v>
      </c>
      <c r="F8" s="133">
        <f>F9+F10</f>
        <v>5174607.79</v>
      </c>
    </row>
    <row r="9" spans="1:6" ht="21" customHeight="1">
      <c r="A9" s="177" t="s">
        <v>2075</v>
      </c>
      <c r="B9" s="122" t="s">
        <v>1947</v>
      </c>
      <c r="C9" s="130">
        <v>2512266753.1599998</v>
      </c>
      <c r="D9" s="126" t="s">
        <v>2076</v>
      </c>
      <c r="E9" s="173" t="s">
        <v>1947</v>
      </c>
      <c r="F9" s="113">
        <v>5174607.79</v>
      </c>
    </row>
    <row r="10" spans="1:6" ht="21" customHeight="1">
      <c r="A10" s="178" t="s">
        <v>2077</v>
      </c>
      <c r="B10" s="179" t="s">
        <v>1947</v>
      </c>
      <c r="C10" s="161">
        <v>0</v>
      </c>
      <c r="D10" s="123" t="s">
        <v>2078</v>
      </c>
      <c r="E10" s="110" t="s">
        <v>1947</v>
      </c>
      <c r="F10" s="113">
        <v>0</v>
      </c>
    </row>
    <row r="11" spans="1:6" ht="27" customHeight="1">
      <c r="A11" s="180" t="s">
        <v>2079</v>
      </c>
      <c r="B11" s="155" t="s">
        <v>1709</v>
      </c>
      <c r="C11" s="181" t="s">
        <v>1709</v>
      </c>
      <c r="D11" s="182" t="s">
        <v>2080</v>
      </c>
      <c r="E11" s="110" t="s">
        <v>1709</v>
      </c>
      <c r="F11" s="155" t="s">
        <v>1709</v>
      </c>
    </row>
    <row r="12" spans="1:6" ht="21" customHeight="1">
      <c r="A12" s="180" t="s">
        <v>2081</v>
      </c>
      <c r="B12" s="179" t="s">
        <v>1949</v>
      </c>
      <c r="C12" s="128">
        <v>0</v>
      </c>
      <c r="D12" s="123" t="s">
        <v>1950</v>
      </c>
      <c r="E12" s="110" t="s">
        <v>1949</v>
      </c>
      <c r="F12" s="148">
        <v>86001</v>
      </c>
    </row>
    <row r="13" spans="1:6" ht="21" customHeight="1">
      <c r="A13" s="180" t="s">
        <v>2069</v>
      </c>
      <c r="B13" s="179" t="s">
        <v>1949</v>
      </c>
      <c r="C13" s="128">
        <v>0</v>
      </c>
      <c r="D13" s="123" t="s">
        <v>2082</v>
      </c>
      <c r="E13" s="110" t="s">
        <v>1949</v>
      </c>
      <c r="F13" s="148">
        <v>0</v>
      </c>
    </row>
    <row r="14" spans="1:6" ht="21" customHeight="1">
      <c r="A14" s="180" t="s">
        <v>2071</v>
      </c>
      <c r="B14" s="179" t="s">
        <v>1949</v>
      </c>
      <c r="C14" s="135">
        <v>0</v>
      </c>
      <c r="D14" s="123" t="s">
        <v>2083</v>
      </c>
      <c r="E14" s="110" t="s">
        <v>1949</v>
      </c>
      <c r="F14" s="148">
        <v>29914</v>
      </c>
    </row>
    <row r="15" spans="1:6" ht="21" customHeight="1">
      <c r="A15" s="180" t="s">
        <v>2073</v>
      </c>
      <c r="B15" s="155" t="s">
        <v>1709</v>
      </c>
      <c r="C15" s="179" t="s">
        <v>1709</v>
      </c>
      <c r="D15" s="123" t="s">
        <v>2084</v>
      </c>
      <c r="E15" s="110" t="s">
        <v>1949</v>
      </c>
      <c r="F15" s="148">
        <v>0</v>
      </c>
    </row>
    <row r="16" spans="1:6" ht="21" customHeight="1">
      <c r="A16" s="180" t="s">
        <v>2075</v>
      </c>
      <c r="B16" s="155" t="s">
        <v>1947</v>
      </c>
      <c r="C16" s="145">
        <v>0</v>
      </c>
      <c r="D16" s="123" t="s">
        <v>2085</v>
      </c>
      <c r="E16" s="110" t="s">
        <v>1949</v>
      </c>
      <c r="F16" s="148">
        <v>0</v>
      </c>
    </row>
    <row r="17" spans="1:6" ht="21" customHeight="1">
      <c r="A17" s="183" t="s">
        <v>2077</v>
      </c>
      <c r="B17" s="159" t="s">
        <v>1947</v>
      </c>
      <c r="C17" s="161">
        <v>0</v>
      </c>
      <c r="D17" s="123" t="s">
        <v>2086</v>
      </c>
      <c r="E17" s="110" t="s">
        <v>1947</v>
      </c>
      <c r="F17" s="113">
        <v>0</v>
      </c>
    </row>
    <row r="18" spans="1:6" ht="21" customHeight="1">
      <c r="A18" s="183" t="s">
        <v>2087</v>
      </c>
      <c r="B18" s="159" t="s">
        <v>1947</v>
      </c>
      <c r="C18" s="161">
        <v>0</v>
      </c>
      <c r="D18" s="123" t="s">
        <v>2088</v>
      </c>
      <c r="E18" s="110" t="s">
        <v>1709</v>
      </c>
      <c r="F18" s="155" t="s">
        <v>1709</v>
      </c>
    </row>
    <row r="19" spans="1:6" ht="21" customHeight="1">
      <c r="A19" s="183" t="s">
        <v>2089</v>
      </c>
      <c r="B19" s="159" t="s">
        <v>1709</v>
      </c>
      <c r="C19" s="152" t="s">
        <v>1709</v>
      </c>
      <c r="D19" s="123" t="s">
        <v>2090</v>
      </c>
      <c r="E19" s="110" t="s">
        <v>1947</v>
      </c>
      <c r="F19" s="113">
        <v>0</v>
      </c>
    </row>
    <row r="20" spans="1:6" ht="21" customHeight="1">
      <c r="A20" s="183" t="s">
        <v>1950</v>
      </c>
      <c r="B20" s="159" t="s">
        <v>1949</v>
      </c>
      <c r="C20" s="135">
        <f>C21+C22+C23</f>
        <v>0</v>
      </c>
      <c r="D20" s="123" t="s">
        <v>2091</v>
      </c>
      <c r="E20" s="110" t="s">
        <v>1947</v>
      </c>
      <c r="F20" s="113">
        <v>0</v>
      </c>
    </row>
    <row r="21" spans="1:6" ht="21" customHeight="1">
      <c r="A21" s="183" t="s">
        <v>2092</v>
      </c>
      <c r="B21" s="159" t="s">
        <v>1949</v>
      </c>
      <c r="C21" s="184">
        <v>0</v>
      </c>
      <c r="D21" s="123" t="s">
        <v>2093</v>
      </c>
      <c r="E21" s="110" t="s">
        <v>1947</v>
      </c>
      <c r="F21" s="113">
        <v>0</v>
      </c>
    </row>
    <row r="22" spans="1:6" ht="21" customHeight="1">
      <c r="A22" s="183" t="s">
        <v>2094</v>
      </c>
      <c r="B22" s="159" t="s">
        <v>1949</v>
      </c>
      <c r="C22" s="184">
        <v>0</v>
      </c>
      <c r="D22" s="123" t="s">
        <v>2095</v>
      </c>
      <c r="E22" s="110" t="s">
        <v>1947</v>
      </c>
      <c r="F22" s="113">
        <v>0</v>
      </c>
    </row>
    <row r="23" spans="1:6" ht="21" customHeight="1">
      <c r="A23" s="183" t="s">
        <v>2096</v>
      </c>
      <c r="B23" s="159" t="s">
        <v>1949</v>
      </c>
      <c r="C23" s="184">
        <v>0</v>
      </c>
      <c r="D23" s="123" t="s">
        <v>2097</v>
      </c>
      <c r="E23" s="110" t="s">
        <v>1947</v>
      </c>
      <c r="F23" s="113">
        <v>0</v>
      </c>
    </row>
    <row r="24" spans="1:6" ht="21" customHeight="1">
      <c r="A24" s="183" t="s">
        <v>2082</v>
      </c>
      <c r="B24" s="159" t="s">
        <v>1949</v>
      </c>
      <c r="C24" s="184">
        <v>0</v>
      </c>
      <c r="D24" s="123" t="s">
        <v>2098</v>
      </c>
      <c r="E24" s="110" t="s">
        <v>1947</v>
      </c>
      <c r="F24" s="113">
        <f>F20-F21</f>
        <v>0</v>
      </c>
    </row>
    <row r="25" spans="1:6" ht="21" customHeight="1">
      <c r="A25" s="183" t="s">
        <v>2083</v>
      </c>
      <c r="B25" s="159" t="s">
        <v>1949</v>
      </c>
      <c r="C25" s="184">
        <v>0</v>
      </c>
      <c r="D25" s="123" t="s">
        <v>2099</v>
      </c>
      <c r="E25" s="110" t="s">
        <v>1947</v>
      </c>
      <c r="F25" s="113">
        <f>F19+F24</f>
        <v>0</v>
      </c>
    </row>
    <row r="26" spans="1:6" ht="21" customHeight="1">
      <c r="A26" s="183" t="s">
        <v>2100</v>
      </c>
      <c r="B26" s="159" t="s">
        <v>1709</v>
      </c>
      <c r="C26" s="159" t="s">
        <v>1709</v>
      </c>
      <c r="D26" s="123" t="s">
        <v>2101</v>
      </c>
      <c r="E26" s="110" t="s">
        <v>1709</v>
      </c>
      <c r="F26" s="155" t="s">
        <v>1709</v>
      </c>
    </row>
    <row r="27" spans="1:6" ht="21" customHeight="1">
      <c r="A27" s="183" t="s">
        <v>2102</v>
      </c>
      <c r="B27" s="159" t="s">
        <v>1947</v>
      </c>
      <c r="C27" s="161">
        <v>0</v>
      </c>
      <c r="D27" s="123" t="s">
        <v>2103</v>
      </c>
      <c r="E27" s="110" t="s">
        <v>1949</v>
      </c>
      <c r="F27" s="148">
        <v>0</v>
      </c>
    </row>
    <row r="28" spans="1:6" ht="21" customHeight="1">
      <c r="A28" s="147" t="s">
        <v>2104</v>
      </c>
      <c r="B28" s="110" t="s">
        <v>1947</v>
      </c>
      <c r="C28" s="145">
        <v>0</v>
      </c>
      <c r="D28" s="146" t="s">
        <v>2105</v>
      </c>
      <c r="E28" s="110" t="s">
        <v>1949</v>
      </c>
      <c r="F28" s="148">
        <v>0</v>
      </c>
    </row>
  </sheetData>
  <mergeCells count="1">
    <mergeCell ref="A1:F1"/>
  </mergeCells>
  <phoneticPr fontId="68" type="noConversion"/>
  <pageMargins left="0.75" right="0.75" top="1" bottom="1" header="0.5" footer="0.5"/>
  <headerFooter scaleWithDoc="0" alignWithMargins="0"/>
</worksheet>
</file>

<file path=xl/worksheets/sheet51.xml><?xml version="1.0" encoding="utf-8"?>
<worksheet xmlns="http://schemas.openxmlformats.org/spreadsheetml/2006/main" xmlns:r="http://schemas.openxmlformats.org/officeDocument/2006/relationships">
  <dimension ref="A1:F23"/>
  <sheetViews>
    <sheetView zoomScaleSheetLayoutView="100" workbookViewId="0">
      <selection activeCell="A24" sqref="A24:IV24"/>
    </sheetView>
  </sheetViews>
  <sheetFormatPr defaultColWidth="8" defaultRowHeight="13.5"/>
  <cols>
    <col min="1" max="1" width="51.25" style="34" bestFit="1" customWidth="1"/>
    <col min="2" max="2" width="6.75" style="34" bestFit="1" customWidth="1"/>
    <col min="3" max="3" width="27.125" style="34" bestFit="1" customWidth="1"/>
    <col min="4" max="4" width="52.5" style="34" bestFit="1" customWidth="1"/>
    <col min="5" max="5" width="6.75" style="34" bestFit="1" customWidth="1"/>
    <col min="6" max="6" width="27.125" style="34" bestFit="1" customWidth="1"/>
    <col min="7" max="16384" width="8" style="104"/>
  </cols>
  <sheetData>
    <row r="1" spans="1:6" ht="35.25" customHeight="1">
      <c r="A1" s="640" t="s">
        <v>2106</v>
      </c>
      <c r="B1" s="640"/>
      <c r="C1" s="640"/>
      <c r="D1" s="640"/>
      <c r="E1" s="640"/>
      <c r="F1" s="640"/>
    </row>
    <row r="2" spans="1:6" ht="14.25">
      <c r="A2" s="140"/>
      <c r="B2" s="140"/>
      <c r="C2" s="140"/>
      <c r="D2" s="116"/>
      <c r="E2" s="116"/>
      <c r="F2" s="116"/>
    </row>
    <row r="3" spans="1:6" ht="14.25">
      <c r="A3" s="119" t="s">
        <v>1688</v>
      </c>
      <c r="B3" s="141"/>
      <c r="C3" s="119"/>
      <c r="D3" s="119"/>
      <c r="E3" s="119"/>
      <c r="F3" s="120" t="s">
        <v>2107</v>
      </c>
    </row>
    <row r="4" spans="1:6" ht="35.25" customHeight="1">
      <c r="A4" s="142" t="s">
        <v>1690</v>
      </c>
      <c r="B4" s="121" t="s">
        <v>1943</v>
      </c>
      <c r="C4" s="142" t="s">
        <v>1944</v>
      </c>
      <c r="D4" s="143" t="s">
        <v>1690</v>
      </c>
      <c r="E4" s="143" t="s">
        <v>1943</v>
      </c>
      <c r="F4" s="143" t="s">
        <v>1944</v>
      </c>
    </row>
    <row r="5" spans="1:6" ht="21" customHeight="1">
      <c r="A5" s="126" t="s">
        <v>2108</v>
      </c>
      <c r="B5" s="121" t="s">
        <v>1949</v>
      </c>
      <c r="C5" s="153">
        <v>11666407</v>
      </c>
      <c r="D5" s="154" t="s">
        <v>2109</v>
      </c>
      <c r="E5" s="155" t="s">
        <v>1949</v>
      </c>
      <c r="F5" s="156">
        <v>10382</v>
      </c>
    </row>
    <row r="6" spans="1:6" ht="21" customHeight="1">
      <c r="A6" s="132" t="s">
        <v>2110</v>
      </c>
      <c r="B6" s="122" t="s">
        <v>1949</v>
      </c>
      <c r="C6" s="157">
        <v>11666407</v>
      </c>
      <c r="D6" s="154" t="s">
        <v>2111</v>
      </c>
      <c r="E6" s="155" t="s">
        <v>1949</v>
      </c>
      <c r="F6" s="156">
        <v>0</v>
      </c>
    </row>
    <row r="7" spans="1:6" ht="21" customHeight="1">
      <c r="A7" s="158" t="s">
        <v>2112</v>
      </c>
      <c r="B7" s="159" t="s">
        <v>1709</v>
      </c>
      <c r="C7" s="160" t="s">
        <v>1709</v>
      </c>
      <c r="D7" s="154" t="s">
        <v>2113</v>
      </c>
      <c r="E7" s="155" t="s">
        <v>1949</v>
      </c>
      <c r="F7" s="156">
        <v>655</v>
      </c>
    </row>
    <row r="8" spans="1:6" ht="21" customHeight="1">
      <c r="A8" s="158" t="s">
        <v>2114</v>
      </c>
      <c r="B8" s="159" t="s">
        <v>1947</v>
      </c>
      <c r="C8" s="161">
        <v>300855550345</v>
      </c>
      <c r="D8" s="162" t="s">
        <v>2115</v>
      </c>
      <c r="E8" s="163" t="s">
        <v>1709</v>
      </c>
      <c r="F8" s="155" t="s">
        <v>1709</v>
      </c>
    </row>
    <row r="9" spans="1:6" ht="21" customHeight="1">
      <c r="A9" s="158" t="s">
        <v>2116</v>
      </c>
      <c r="B9" s="159" t="s">
        <v>1947</v>
      </c>
      <c r="C9" s="161">
        <v>300855550345</v>
      </c>
      <c r="D9" s="162" t="s">
        <v>2117</v>
      </c>
      <c r="E9" s="163" t="s">
        <v>1947</v>
      </c>
      <c r="F9" s="164">
        <v>0</v>
      </c>
    </row>
    <row r="10" spans="1:6" ht="21" customHeight="1">
      <c r="A10" s="137" t="s">
        <v>2118</v>
      </c>
      <c r="B10" s="152" t="s">
        <v>1709</v>
      </c>
      <c r="C10" s="152" t="s">
        <v>1709</v>
      </c>
      <c r="D10" s="162" t="s">
        <v>2119</v>
      </c>
      <c r="E10" s="165" t="s">
        <v>1947</v>
      </c>
      <c r="F10" s="166">
        <v>0</v>
      </c>
    </row>
    <row r="11" spans="1:6" ht="21" customHeight="1">
      <c r="A11" s="126" t="s">
        <v>2120</v>
      </c>
      <c r="B11" s="121" t="s">
        <v>1947</v>
      </c>
      <c r="C11" s="138">
        <v>0</v>
      </c>
      <c r="D11" s="162" t="s">
        <v>2121</v>
      </c>
      <c r="E11" s="165" t="s">
        <v>1947</v>
      </c>
      <c r="F11" s="138">
        <v>0</v>
      </c>
    </row>
    <row r="12" spans="1:6" ht="21" customHeight="1">
      <c r="A12" s="126" t="s">
        <v>2122</v>
      </c>
      <c r="B12" s="121" t="s">
        <v>1947</v>
      </c>
      <c r="C12" s="138">
        <v>0</v>
      </c>
      <c r="D12" s="162" t="s">
        <v>2123</v>
      </c>
      <c r="E12" s="165" t="s">
        <v>1947</v>
      </c>
      <c r="F12" s="138">
        <f>F10-F11</f>
        <v>0</v>
      </c>
    </row>
    <row r="13" spans="1:6" ht="21" customHeight="1">
      <c r="A13" s="126" t="s">
        <v>2124</v>
      </c>
      <c r="B13" s="121" t="s">
        <v>1947</v>
      </c>
      <c r="C13" s="138">
        <v>0</v>
      </c>
      <c r="D13" s="167" t="s">
        <v>2125</v>
      </c>
      <c r="E13" s="168" t="s">
        <v>1947</v>
      </c>
      <c r="F13" s="138">
        <f>F9+F12</f>
        <v>0</v>
      </c>
    </row>
    <row r="14" spans="1:6" ht="21" customHeight="1">
      <c r="A14" s="126" t="s">
        <v>2126</v>
      </c>
      <c r="B14" s="121" t="s">
        <v>1947</v>
      </c>
      <c r="C14" s="138">
        <f>C11-C12+C13</f>
        <v>0</v>
      </c>
      <c r="D14" s="126" t="s">
        <v>2127</v>
      </c>
      <c r="E14" s="142" t="s">
        <v>1709</v>
      </c>
      <c r="F14" s="169" t="s">
        <v>1709</v>
      </c>
    </row>
    <row r="15" spans="1:6" ht="21" customHeight="1">
      <c r="A15" s="126" t="s">
        <v>2128</v>
      </c>
      <c r="B15" s="121" t="s">
        <v>1709</v>
      </c>
      <c r="C15" s="121" t="s">
        <v>1709</v>
      </c>
      <c r="D15" s="126" t="s">
        <v>2129</v>
      </c>
      <c r="E15" s="142" t="s">
        <v>1947</v>
      </c>
      <c r="F15" s="138">
        <v>0</v>
      </c>
    </row>
    <row r="16" spans="1:6" ht="21" customHeight="1">
      <c r="A16" s="126" t="s">
        <v>2130</v>
      </c>
      <c r="B16" s="121" t="s">
        <v>1949</v>
      </c>
      <c r="C16" s="128">
        <v>42337</v>
      </c>
      <c r="D16" s="126" t="s">
        <v>2131</v>
      </c>
      <c r="E16" s="142" t="s">
        <v>1947</v>
      </c>
      <c r="F16" s="130">
        <v>0</v>
      </c>
    </row>
    <row r="17" spans="1:6" ht="21" customHeight="1">
      <c r="A17" s="132" t="s">
        <v>2132</v>
      </c>
      <c r="B17" s="122" t="s">
        <v>1949</v>
      </c>
      <c r="C17" s="135">
        <v>117953</v>
      </c>
      <c r="D17" s="126" t="s">
        <v>2133</v>
      </c>
      <c r="E17" s="151" t="s">
        <v>1947</v>
      </c>
      <c r="F17" s="164">
        <v>0</v>
      </c>
    </row>
    <row r="18" spans="1:6" ht="21" customHeight="1">
      <c r="A18" s="137" t="s">
        <v>2134</v>
      </c>
      <c r="B18" s="152" t="s">
        <v>2135</v>
      </c>
      <c r="C18" s="170">
        <v>499069</v>
      </c>
      <c r="D18" s="126" t="s">
        <v>2136</v>
      </c>
      <c r="E18" s="142" t="s">
        <v>1947</v>
      </c>
      <c r="F18" s="166">
        <v>0</v>
      </c>
    </row>
    <row r="19" spans="1:6" ht="21" customHeight="1">
      <c r="A19" s="126" t="s">
        <v>2137</v>
      </c>
      <c r="B19" s="121" t="s">
        <v>2138</v>
      </c>
      <c r="C19" s="138">
        <v>1963.25</v>
      </c>
      <c r="D19" s="126" t="s">
        <v>2139</v>
      </c>
      <c r="E19" s="142" t="s">
        <v>1947</v>
      </c>
      <c r="F19" s="138">
        <f>F15-F16-F17-F18</f>
        <v>0</v>
      </c>
    </row>
    <row r="20" spans="1:6" ht="21" customHeight="1">
      <c r="A20" s="126" t="s">
        <v>2140</v>
      </c>
      <c r="B20" s="121" t="s">
        <v>1709</v>
      </c>
      <c r="C20" s="122" t="s">
        <v>1709</v>
      </c>
      <c r="D20" s="126" t="s">
        <v>2141</v>
      </c>
      <c r="E20" s="142" t="s">
        <v>1947</v>
      </c>
      <c r="F20" s="138">
        <f>F21+F22</f>
        <v>12519414.300000001</v>
      </c>
    </row>
    <row r="21" spans="1:6" ht="21" customHeight="1">
      <c r="A21" s="126" t="s">
        <v>2142</v>
      </c>
      <c r="B21" s="171" t="s">
        <v>2135</v>
      </c>
      <c r="C21" s="172">
        <v>499626</v>
      </c>
      <c r="D21" s="126" t="s">
        <v>2143</v>
      </c>
      <c r="E21" s="142" t="s">
        <v>1947</v>
      </c>
      <c r="F21" s="138">
        <v>12519414.300000001</v>
      </c>
    </row>
    <row r="22" spans="1:6" ht="21" customHeight="1">
      <c r="A22" s="126" t="s">
        <v>2144</v>
      </c>
      <c r="B22" s="171" t="s">
        <v>1949</v>
      </c>
      <c r="C22" s="172">
        <v>0</v>
      </c>
      <c r="D22" s="132" t="s">
        <v>2145</v>
      </c>
      <c r="E22" s="143" t="s">
        <v>1947</v>
      </c>
      <c r="F22" s="130">
        <v>0</v>
      </c>
    </row>
    <row r="23" spans="1:6" ht="21" customHeight="1">
      <c r="A23" s="132" t="s">
        <v>2146</v>
      </c>
      <c r="B23" s="173" t="s">
        <v>1949</v>
      </c>
      <c r="C23" s="174">
        <v>8451095</v>
      </c>
      <c r="D23" s="110"/>
      <c r="E23" s="110"/>
      <c r="F23" s="110"/>
    </row>
  </sheetData>
  <mergeCells count="1">
    <mergeCell ref="A1:F1"/>
  </mergeCells>
  <phoneticPr fontId="68" type="noConversion"/>
  <pageMargins left="0.75" right="0.75" top="1" bottom="1" header="0.5" footer="0.5"/>
  <headerFooter scaleWithDoc="0" alignWithMargins="0"/>
</worksheet>
</file>

<file path=xl/worksheets/sheet52.xml><?xml version="1.0" encoding="utf-8"?>
<worksheet xmlns="http://schemas.openxmlformats.org/spreadsheetml/2006/main" xmlns:r="http://schemas.openxmlformats.org/officeDocument/2006/relationships">
  <dimension ref="A1:E20"/>
  <sheetViews>
    <sheetView zoomScaleSheetLayoutView="100" workbookViewId="0">
      <selection activeCell="A21" sqref="A21:IV21"/>
    </sheetView>
  </sheetViews>
  <sheetFormatPr defaultColWidth="8" defaultRowHeight="13.5"/>
  <cols>
    <col min="1" max="1" width="37.125" style="34" bestFit="1" customWidth="1"/>
    <col min="2" max="2" width="6.75" style="34" bestFit="1" customWidth="1"/>
    <col min="3" max="5" width="21.625" style="34" bestFit="1" customWidth="1"/>
    <col min="6" max="16384" width="8" style="104"/>
  </cols>
  <sheetData>
    <row r="1" spans="1:5" ht="35.25" customHeight="1">
      <c r="A1" s="626" t="s">
        <v>2147</v>
      </c>
      <c r="B1" s="626"/>
      <c r="C1" s="629"/>
      <c r="D1" s="626"/>
      <c r="E1" s="626"/>
    </row>
    <row r="2" spans="1:5" ht="14.25">
      <c r="A2" s="140"/>
      <c r="B2" s="140"/>
      <c r="D2" s="140"/>
      <c r="E2" s="140"/>
    </row>
    <row r="3" spans="1:5" ht="14.25">
      <c r="A3" s="119" t="s">
        <v>1688</v>
      </c>
      <c r="B3" s="141"/>
      <c r="C3" s="150"/>
      <c r="D3" s="115"/>
      <c r="E3" s="120" t="s">
        <v>2148</v>
      </c>
    </row>
    <row r="4" spans="1:5" ht="35.25" customHeight="1">
      <c r="A4" s="142" t="s">
        <v>1690</v>
      </c>
      <c r="B4" s="142" t="s">
        <v>1943</v>
      </c>
      <c r="C4" s="151" t="s">
        <v>2149</v>
      </c>
      <c r="D4" s="125" t="s">
        <v>2150</v>
      </c>
      <c r="E4" s="142" t="s">
        <v>2151</v>
      </c>
    </row>
    <row r="5" spans="1:5" ht="21" customHeight="1">
      <c r="A5" s="126" t="s">
        <v>2152</v>
      </c>
      <c r="B5" s="121" t="s">
        <v>1709</v>
      </c>
      <c r="C5" s="121" t="s">
        <v>1709</v>
      </c>
      <c r="D5" s="121" t="s">
        <v>1709</v>
      </c>
      <c r="E5" s="121" t="s">
        <v>1709</v>
      </c>
    </row>
    <row r="6" spans="1:5" ht="21" customHeight="1">
      <c r="A6" s="126" t="s">
        <v>2153</v>
      </c>
      <c r="B6" s="121" t="s">
        <v>1947</v>
      </c>
      <c r="C6" s="138">
        <v>10288075259.049999</v>
      </c>
      <c r="D6" s="138">
        <v>0</v>
      </c>
      <c r="E6" s="138">
        <v>0</v>
      </c>
    </row>
    <row r="7" spans="1:5" ht="21" customHeight="1">
      <c r="A7" s="126" t="s">
        <v>2154</v>
      </c>
      <c r="B7" s="121" t="s">
        <v>1947</v>
      </c>
      <c r="C7" s="138">
        <v>4306194190.2799997</v>
      </c>
      <c r="D7" s="138">
        <v>0</v>
      </c>
      <c r="E7" s="138">
        <v>0</v>
      </c>
    </row>
    <row r="8" spans="1:5" ht="21" customHeight="1">
      <c r="A8" s="126" t="s">
        <v>2155</v>
      </c>
      <c r="B8" s="121" t="s">
        <v>1947</v>
      </c>
      <c r="C8" s="138">
        <v>4183840462.9699998</v>
      </c>
      <c r="D8" s="138">
        <v>0</v>
      </c>
      <c r="E8" s="138">
        <v>0</v>
      </c>
    </row>
    <row r="9" spans="1:5" ht="21" customHeight="1">
      <c r="A9" s="126" t="s">
        <v>2156</v>
      </c>
      <c r="B9" s="121" t="s">
        <v>1947</v>
      </c>
      <c r="C9" s="138">
        <v>0</v>
      </c>
      <c r="D9" s="138">
        <v>0</v>
      </c>
      <c r="E9" s="138">
        <v>0</v>
      </c>
    </row>
    <row r="10" spans="1:5" ht="21" customHeight="1">
      <c r="A10" s="126" t="s">
        <v>2157</v>
      </c>
      <c r="B10" s="121" t="s">
        <v>1947</v>
      </c>
      <c r="C10" s="138">
        <v>0</v>
      </c>
      <c r="D10" s="121" t="s">
        <v>1709</v>
      </c>
      <c r="E10" s="121" t="s">
        <v>1709</v>
      </c>
    </row>
    <row r="11" spans="1:5" ht="21" customHeight="1">
      <c r="A11" s="126" t="s">
        <v>2158</v>
      </c>
      <c r="B11" s="121" t="s">
        <v>1947</v>
      </c>
      <c r="C11" s="138">
        <v>13672471767.559999</v>
      </c>
      <c r="D11" s="138">
        <v>0</v>
      </c>
      <c r="E11" s="138">
        <v>0</v>
      </c>
    </row>
    <row r="12" spans="1:5" ht="21" customHeight="1">
      <c r="A12" s="126" t="s">
        <v>2159</v>
      </c>
      <c r="B12" s="121" t="s">
        <v>1947</v>
      </c>
      <c r="C12" s="138">
        <v>0</v>
      </c>
      <c r="D12" s="138">
        <v>0</v>
      </c>
      <c r="E12" s="138">
        <v>0</v>
      </c>
    </row>
    <row r="13" spans="1:5" ht="21" customHeight="1">
      <c r="A13" s="126" t="s">
        <v>2160</v>
      </c>
      <c r="B13" s="121" t="s">
        <v>1947</v>
      </c>
      <c r="C13" s="138">
        <f>C7-C11</f>
        <v>-9366277577.2799988</v>
      </c>
      <c r="D13" s="138">
        <f>D7-D11</f>
        <v>0</v>
      </c>
      <c r="E13" s="138">
        <f>E7-E11</f>
        <v>0</v>
      </c>
    </row>
    <row r="14" spans="1:5" ht="21" customHeight="1">
      <c r="A14" s="126" t="s">
        <v>2161</v>
      </c>
      <c r="B14" s="121" t="s">
        <v>1947</v>
      </c>
      <c r="C14" s="138">
        <f>C6+C13</f>
        <v>921797681.77000046</v>
      </c>
      <c r="D14" s="138">
        <f>D6+D13</f>
        <v>0</v>
      </c>
      <c r="E14" s="138">
        <f>E6+E13</f>
        <v>0</v>
      </c>
    </row>
    <row r="15" spans="1:5" ht="21" customHeight="1">
      <c r="A15" s="132" t="s">
        <v>2162</v>
      </c>
      <c r="B15" s="122" t="s">
        <v>1949</v>
      </c>
      <c r="C15" s="138">
        <f>C16+C17</f>
        <v>169952</v>
      </c>
      <c r="D15" s="128">
        <f>D16+D17</f>
        <v>0</v>
      </c>
      <c r="E15" s="128">
        <f>E16+E17</f>
        <v>0</v>
      </c>
    </row>
    <row r="16" spans="1:5" ht="24" customHeight="1">
      <c r="A16" s="137" t="s">
        <v>2163</v>
      </c>
      <c r="B16" s="152" t="s">
        <v>1949</v>
      </c>
      <c r="C16" s="138">
        <v>169952</v>
      </c>
      <c r="D16" s="138">
        <v>0</v>
      </c>
      <c r="E16" s="138">
        <v>0</v>
      </c>
    </row>
    <row r="17" spans="1:5" ht="23.25" customHeight="1">
      <c r="A17" s="126" t="s">
        <v>2164</v>
      </c>
      <c r="B17" s="121" t="s">
        <v>1949</v>
      </c>
      <c r="C17" s="138">
        <v>0</v>
      </c>
      <c r="D17" s="138">
        <v>0</v>
      </c>
      <c r="E17" s="138">
        <v>0</v>
      </c>
    </row>
    <row r="18" spans="1:5" ht="23.25" customHeight="1">
      <c r="A18" s="126" t="s">
        <v>2165</v>
      </c>
      <c r="B18" s="121" t="s">
        <v>1947</v>
      </c>
      <c r="C18" s="138">
        <f>C19+C20</f>
        <v>0</v>
      </c>
      <c r="D18" s="121" t="s">
        <v>1709</v>
      </c>
      <c r="E18" s="121" t="s">
        <v>1709</v>
      </c>
    </row>
    <row r="19" spans="1:5" ht="23.25" customHeight="1">
      <c r="A19" s="126" t="s">
        <v>2166</v>
      </c>
      <c r="B19" s="121" t="s">
        <v>1947</v>
      </c>
      <c r="C19" s="138">
        <v>0</v>
      </c>
      <c r="D19" s="121" t="s">
        <v>1709</v>
      </c>
      <c r="E19" s="121" t="s">
        <v>1709</v>
      </c>
    </row>
    <row r="20" spans="1:5" ht="23.25" customHeight="1">
      <c r="A20" s="132" t="s">
        <v>2167</v>
      </c>
      <c r="B20" s="121" t="s">
        <v>1947</v>
      </c>
      <c r="C20" s="130">
        <v>0</v>
      </c>
      <c r="D20" s="121" t="s">
        <v>1709</v>
      </c>
      <c r="E20" s="121" t="s">
        <v>1709</v>
      </c>
    </row>
  </sheetData>
  <mergeCells count="1">
    <mergeCell ref="A1:E1"/>
  </mergeCells>
  <phoneticPr fontId="68" type="noConversion"/>
  <pageMargins left="0.75" right="0.75" top="1" bottom="1" header="0.5" footer="0.5"/>
  <headerFooter scaleWithDoc="0" alignWithMargins="0"/>
</worksheet>
</file>

<file path=xl/worksheets/sheet53.xml><?xml version="1.0" encoding="utf-8"?>
<worksheet xmlns="http://schemas.openxmlformats.org/spreadsheetml/2006/main" xmlns:r="http://schemas.openxmlformats.org/officeDocument/2006/relationships">
  <dimension ref="A1:F23"/>
  <sheetViews>
    <sheetView zoomScaleSheetLayoutView="100" workbookViewId="0">
      <selection activeCell="K13" sqref="K13"/>
    </sheetView>
  </sheetViews>
  <sheetFormatPr defaultColWidth="8" defaultRowHeight="13.5"/>
  <cols>
    <col min="1" max="1" width="44.375" style="34" bestFit="1" customWidth="1"/>
    <col min="2" max="2" width="6.75" style="34" bestFit="1" customWidth="1"/>
    <col min="3" max="3" width="27.125" style="34" bestFit="1" customWidth="1"/>
    <col min="4" max="4" width="35.875" style="34" bestFit="1" customWidth="1"/>
    <col min="5" max="5" width="6.75" style="34" bestFit="1" customWidth="1"/>
    <col min="6" max="6" width="27.125" style="34" bestFit="1" customWidth="1"/>
    <col min="7" max="16384" width="8" style="104"/>
  </cols>
  <sheetData>
    <row r="1" spans="1:6" ht="35.25" customHeight="1">
      <c r="A1" s="626" t="s">
        <v>2168</v>
      </c>
      <c r="B1" s="626"/>
      <c r="C1" s="626"/>
      <c r="D1" s="626"/>
      <c r="E1" s="626"/>
      <c r="F1" s="626"/>
    </row>
    <row r="2" spans="1:6" ht="14.25">
      <c r="A2" s="140"/>
      <c r="B2" s="140"/>
      <c r="C2" s="140"/>
      <c r="D2" s="140"/>
      <c r="E2" s="140"/>
      <c r="F2" s="117"/>
    </row>
    <row r="3" spans="1:6" ht="14.25">
      <c r="A3" s="119" t="s">
        <v>1688</v>
      </c>
      <c r="B3" s="141"/>
      <c r="C3" s="141"/>
      <c r="D3" s="119"/>
      <c r="E3" s="119"/>
      <c r="F3" s="120" t="s">
        <v>2169</v>
      </c>
    </row>
    <row r="4" spans="1:6" ht="35.25" customHeight="1">
      <c r="A4" s="142" t="s">
        <v>1690</v>
      </c>
      <c r="B4" s="142" t="s">
        <v>1943</v>
      </c>
      <c r="C4" s="142" t="s">
        <v>1944</v>
      </c>
      <c r="D4" s="142" t="s">
        <v>1690</v>
      </c>
      <c r="E4" s="143" t="s">
        <v>1943</v>
      </c>
      <c r="F4" s="143" t="s">
        <v>1944</v>
      </c>
    </row>
    <row r="5" spans="1:6" ht="21" customHeight="1">
      <c r="A5" s="132" t="s">
        <v>2170</v>
      </c>
      <c r="B5" s="122" t="s">
        <v>1709</v>
      </c>
      <c r="C5" s="122" t="s">
        <v>1709</v>
      </c>
      <c r="D5" s="123" t="s">
        <v>2171</v>
      </c>
      <c r="E5" s="110" t="s">
        <v>1947</v>
      </c>
      <c r="F5" s="113">
        <f>C19+C23</f>
        <v>92887333.550000012</v>
      </c>
    </row>
    <row r="6" spans="1:6" ht="21" customHeight="1">
      <c r="A6" s="112" t="s">
        <v>2172</v>
      </c>
      <c r="B6" s="110" t="s">
        <v>1709</v>
      </c>
      <c r="C6" s="131" t="s">
        <v>1709</v>
      </c>
      <c r="D6" s="123" t="s">
        <v>2173</v>
      </c>
      <c r="E6" s="110" t="s">
        <v>1949</v>
      </c>
      <c r="F6" s="144">
        <v>80600</v>
      </c>
    </row>
    <row r="7" spans="1:6" ht="21" customHeight="1">
      <c r="A7" s="112" t="s">
        <v>2174</v>
      </c>
      <c r="B7" s="111" t="s">
        <v>1947</v>
      </c>
      <c r="C7" s="145">
        <v>0</v>
      </c>
      <c r="D7" s="123" t="s">
        <v>2175</v>
      </c>
      <c r="E7" s="110" t="s">
        <v>1709</v>
      </c>
      <c r="F7" s="110" t="s">
        <v>1709</v>
      </c>
    </row>
    <row r="8" spans="1:6" ht="21" customHeight="1">
      <c r="A8" s="112" t="s">
        <v>2176</v>
      </c>
      <c r="B8" s="111" t="s">
        <v>1947</v>
      </c>
      <c r="C8" s="145">
        <v>0</v>
      </c>
      <c r="D8" s="123" t="s">
        <v>2172</v>
      </c>
      <c r="E8" s="110" t="s">
        <v>1709</v>
      </c>
      <c r="F8" s="110" t="s">
        <v>1709</v>
      </c>
    </row>
    <row r="9" spans="1:6" ht="21" customHeight="1">
      <c r="A9" s="112" t="s">
        <v>2177</v>
      </c>
      <c r="B9" s="111" t="s">
        <v>1947</v>
      </c>
      <c r="C9" s="145">
        <v>0</v>
      </c>
      <c r="D9" s="123" t="s">
        <v>2174</v>
      </c>
      <c r="E9" s="110" t="s">
        <v>1947</v>
      </c>
      <c r="F9" s="113">
        <v>0</v>
      </c>
    </row>
    <row r="10" spans="1:6" ht="21" customHeight="1">
      <c r="A10" s="112" t="s">
        <v>2178</v>
      </c>
      <c r="B10" s="111" t="s">
        <v>1947</v>
      </c>
      <c r="C10" s="145">
        <v>0</v>
      </c>
      <c r="D10" s="123" t="s">
        <v>2176</v>
      </c>
      <c r="E10" s="110" t="s">
        <v>1947</v>
      </c>
      <c r="F10" s="113">
        <v>0</v>
      </c>
    </row>
    <row r="11" spans="1:6" ht="21" customHeight="1">
      <c r="A11" s="112" t="s">
        <v>2179</v>
      </c>
      <c r="B11" s="111" t="s">
        <v>1947</v>
      </c>
      <c r="C11" s="145">
        <v>0</v>
      </c>
      <c r="D11" s="123" t="s">
        <v>2178</v>
      </c>
      <c r="E11" s="110" t="s">
        <v>1947</v>
      </c>
      <c r="F11" s="113">
        <v>0</v>
      </c>
    </row>
    <row r="12" spans="1:6" ht="21" customHeight="1">
      <c r="A12" s="112" t="s">
        <v>2180</v>
      </c>
      <c r="B12" s="111" t="s">
        <v>1947</v>
      </c>
      <c r="C12" s="145">
        <f>C8-C10</f>
        <v>0</v>
      </c>
      <c r="D12" s="123" t="s">
        <v>2180</v>
      </c>
      <c r="E12" s="110" t="s">
        <v>1947</v>
      </c>
      <c r="F12" s="113">
        <f>F10-F11</f>
        <v>0</v>
      </c>
    </row>
    <row r="13" spans="1:6" ht="21" customHeight="1">
      <c r="A13" s="112" t="s">
        <v>2171</v>
      </c>
      <c r="B13" s="111" t="s">
        <v>1947</v>
      </c>
      <c r="C13" s="145">
        <f>C7+C12</f>
        <v>0</v>
      </c>
      <c r="D13" s="146" t="s">
        <v>2171</v>
      </c>
      <c r="E13" s="110" t="s">
        <v>1947</v>
      </c>
      <c r="F13" s="113">
        <f>F9+F12</f>
        <v>0</v>
      </c>
    </row>
    <row r="14" spans="1:6" ht="21" customHeight="1">
      <c r="A14" s="112" t="s">
        <v>2181</v>
      </c>
      <c r="B14" s="110" t="s">
        <v>1709</v>
      </c>
      <c r="C14" s="110" t="s">
        <v>1709</v>
      </c>
      <c r="D14" s="147" t="s">
        <v>2182</v>
      </c>
      <c r="E14" s="110" t="s">
        <v>1949</v>
      </c>
      <c r="F14" s="144">
        <v>0</v>
      </c>
    </row>
    <row r="15" spans="1:6" ht="21" customHeight="1">
      <c r="A15" s="112" t="s">
        <v>2183</v>
      </c>
      <c r="B15" s="110" t="s">
        <v>1949</v>
      </c>
      <c r="C15" s="148">
        <v>0</v>
      </c>
      <c r="D15" s="147" t="s">
        <v>2184</v>
      </c>
      <c r="E15" s="110" t="s">
        <v>1709</v>
      </c>
      <c r="F15" s="110" t="s">
        <v>1709</v>
      </c>
    </row>
    <row r="16" spans="1:6" ht="21" customHeight="1">
      <c r="A16" s="112" t="s">
        <v>2185</v>
      </c>
      <c r="B16" s="110" t="s">
        <v>1949</v>
      </c>
      <c r="C16" s="148">
        <v>0</v>
      </c>
      <c r="D16" s="149" t="s">
        <v>2186</v>
      </c>
      <c r="E16" s="110" t="s">
        <v>1709</v>
      </c>
      <c r="F16" s="110" t="s">
        <v>1709</v>
      </c>
    </row>
    <row r="17" spans="1:6" ht="21" customHeight="1">
      <c r="A17" s="112" t="s">
        <v>2187</v>
      </c>
      <c r="B17" s="110" t="s">
        <v>1709</v>
      </c>
      <c r="C17" s="131" t="s">
        <v>1709</v>
      </c>
      <c r="D17" s="123" t="s">
        <v>2174</v>
      </c>
      <c r="E17" s="110" t="s">
        <v>1947</v>
      </c>
      <c r="F17" s="113">
        <v>8464519294.1599998</v>
      </c>
    </row>
    <row r="18" spans="1:6" ht="21" customHeight="1">
      <c r="A18" s="112" t="s">
        <v>2172</v>
      </c>
      <c r="B18" s="110" t="s">
        <v>1709</v>
      </c>
      <c r="C18" s="131" t="s">
        <v>1709</v>
      </c>
      <c r="D18" s="123" t="s">
        <v>2176</v>
      </c>
      <c r="E18" s="110" t="s">
        <v>1947</v>
      </c>
      <c r="F18" s="113">
        <v>2009695450.1099999</v>
      </c>
    </row>
    <row r="19" spans="1:6" ht="21" customHeight="1">
      <c r="A19" s="112" t="s">
        <v>2174</v>
      </c>
      <c r="B19" s="111" t="s">
        <v>1947</v>
      </c>
      <c r="C19" s="145">
        <v>64869657.740000002</v>
      </c>
      <c r="D19" s="123" t="s">
        <v>2178</v>
      </c>
      <c r="E19" s="110" t="s">
        <v>1947</v>
      </c>
      <c r="F19" s="113">
        <v>307917868.48000002</v>
      </c>
    </row>
    <row r="20" spans="1:6" ht="21" customHeight="1">
      <c r="A20" s="112" t="s">
        <v>2176</v>
      </c>
      <c r="B20" s="111" t="s">
        <v>1947</v>
      </c>
      <c r="C20" s="145">
        <v>49539809.990000002</v>
      </c>
      <c r="D20" s="123" t="s">
        <v>2180</v>
      </c>
      <c r="E20" s="110" t="s">
        <v>1947</v>
      </c>
      <c r="F20" s="113">
        <f>F18-F19</f>
        <v>1701777581.6299999</v>
      </c>
    </row>
    <row r="21" spans="1:6" ht="21" customHeight="1">
      <c r="A21" s="112" t="s">
        <v>2177</v>
      </c>
      <c r="B21" s="111" t="s">
        <v>1947</v>
      </c>
      <c r="C21" s="145">
        <v>10000000</v>
      </c>
      <c r="D21" s="123" t="s">
        <v>2171</v>
      </c>
      <c r="E21" s="110" t="s">
        <v>1947</v>
      </c>
      <c r="F21" s="113">
        <f>F17+F20</f>
        <v>10166296875.789999</v>
      </c>
    </row>
    <row r="22" spans="1:6" ht="21" customHeight="1">
      <c r="A22" s="112" t="s">
        <v>2178</v>
      </c>
      <c r="B22" s="111" t="s">
        <v>1947</v>
      </c>
      <c r="C22" s="145">
        <v>21522134.18</v>
      </c>
      <c r="D22" s="123" t="s">
        <v>2173</v>
      </c>
      <c r="E22" s="110" t="s">
        <v>1949</v>
      </c>
      <c r="F22" s="148">
        <v>15365957</v>
      </c>
    </row>
    <row r="23" spans="1:6" ht="22.5" customHeight="1">
      <c r="A23" s="112" t="s">
        <v>2180</v>
      </c>
      <c r="B23" s="111" t="s">
        <v>1947</v>
      </c>
      <c r="C23" s="145">
        <f>C20-C22</f>
        <v>28017675.810000002</v>
      </c>
      <c r="D23" s="146"/>
      <c r="E23" s="110"/>
      <c r="F23" s="148"/>
    </row>
  </sheetData>
  <mergeCells count="1">
    <mergeCell ref="A1:F1"/>
  </mergeCells>
  <phoneticPr fontId="68" type="noConversion"/>
  <pageMargins left="0.75" right="0.75" top="1" bottom="1" header="0.5" footer="0.5"/>
  <headerFooter scaleWithDoc="0" alignWithMargins="0"/>
</worksheet>
</file>

<file path=xl/worksheets/sheet54.xml><?xml version="1.0" encoding="utf-8"?>
<worksheet xmlns="http://schemas.openxmlformats.org/spreadsheetml/2006/main" xmlns:r="http://schemas.openxmlformats.org/officeDocument/2006/relationships">
  <dimension ref="A1:F34"/>
  <sheetViews>
    <sheetView zoomScaleSheetLayoutView="100" workbookViewId="0">
      <selection sqref="A1:IV65536"/>
    </sheetView>
  </sheetViews>
  <sheetFormatPr defaultColWidth="8" defaultRowHeight="13.5"/>
  <cols>
    <col min="1" max="1" width="40.25" style="34" bestFit="1" customWidth="1"/>
    <col min="2" max="3" width="21.625" style="34" bestFit="1" customWidth="1"/>
    <col min="4" max="4" width="44.625" style="34" bestFit="1" customWidth="1"/>
    <col min="5" max="6" width="21.625" style="34" bestFit="1" customWidth="1"/>
    <col min="7" max="16384" width="8" style="104"/>
  </cols>
  <sheetData>
    <row r="1" spans="1:6" ht="39.75" customHeight="1">
      <c r="A1" s="626" t="s">
        <v>2188</v>
      </c>
      <c r="B1" s="626"/>
      <c r="C1" s="626"/>
      <c r="D1" s="626"/>
      <c r="E1" s="626"/>
      <c r="F1" s="626"/>
    </row>
    <row r="2" spans="1:6" ht="15.75" customHeight="1">
      <c r="A2" s="116"/>
      <c r="B2" s="116"/>
      <c r="C2" s="116"/>
      <c r="D2" s="116"/>
      <c r="E2" s="116"/>
      <c r="F2" s="117" t="s">
        <v>2189</v>
      </c>
    </row>
    <row r="3" spans="1:6" ht="15.75" customHeight="1">
      <c r="A3" s="118" t="s">
        <v>1688</v>
      </c>
      <c r="B3" s="119"/>
      <c r="C3" s="119"/>
      <c r="D3" s="119"/>
      <c r="E3" s="119"/>
      <c r="F3" s="120" t="s">
        <v>2190</v>
      </c>
    </row>
    <row r="4" spans="1:6" ht="27" customHeight="1">
      <c r="A4" s="121" t="s">
        <v>1690</v>
      </c>
      <c r="B4" s="122" t="s">
        <v>1701</v>
      </c>
      <c r="C4" s="122" t="s">
        <v>2191</v>
      </c>
      <c r="D4" s="121" t="s">
        <v>1690</v>
      </c>
      <c r="E4" s="121" t="s">
        <v>1701</v>
      </c>
      <c r="F4" s="122" t="s">
        <v>2191</v>
      </c>
    </row>
    <row r="5" spans="1:6" ht="19.5" customHeight="1">
      <c r="A5" s="123" t="s">
        <v>1945</v>
      </c>
      <c r="B5" s="124" t="s">
        <v>1709</v>
      </c>
      <c r="C5" s="125" t="s">
        <v>1709</v>
      </c>
      <c r="D5" s="126" t="s">
        <v>2192</v>
      </c>
      <c r="E5" s="127">
        <v>2.8</v>
      </c>
      <c r="F5" s="110" t="s">
        <v>1709</v>
      </c>
    </row>
    <row r="6" spans="1:6" ht="19.5" customHeight="1">
      <c r="A6" s="126" t="s">
        <v>2193</v>
      </c>
      <c r="B6" s="128">
        <v>11923405</v>
      </c>
      <c r="C6" s="128">
        <f>C7+C9</f>
        <v>11487172</v>
      </c>
      <c r="D6" s="126" t="s">
        <v>2194</v>
      </c>
      <c r="E6" s="127">
        <v>2.0499999999999998</v>
      </c>
      <c r="F6" s="110" t="s">
        <v>1709</v>
      </c>
    </row>
    <row r="7" spans="1:6" ht="19.5" customHeight="1">
      <c r="A7" s="126" t="s">
        <v>2027</v>
      </c>
      <c r="B7" s="128">
        <v>11559852</v>
      </c>
      <c r="C7" s="128">
        <v>11136209</v>
      </c>
      <c r="D7" s="126" t="s">
        <v>2195</v>
      </c>
      <c r="E7" s="127">
        <v>0.74</v>
      </c>
      <c r="F7" s="110" t="s">
        <v>1709</v>
      </c>
    </row>
    <row r="8" spans="1:6" ht="19.5" customHeight="1">
      <c r="A8" s="126" t="s">
        <v>2196</v>
      </c>
      <c r="B8" s="128">
        <v>480150</v>
      </c>
      <c r="C8" s="128">
        <v>462310</v>
      </c>
      <c r="D8" s="126" t="s">
        <v>2197</v>
      </c>
      <c r="E8" s="127">
        <f>E9+E10</f>
        <v>1351.86</v>
      </c>
      <c r="F8" s="110" t="s">
        <v>1709</v>
      </c>
    </row>
    <row r="9" spans="1:6" ht="19.5" customHeight="1">
      <c r="A9" s="126" t="s">
        <v>2198</v>
      </c>
      <c r="B9" s="128">
        <v>363553</v>
      </c>
      <c r="C9" s="128">
        <f>C10+C11</f>
        <v>350963</v>
      </c>
      <c r="D9" s="126" t="s">
        <v>2199</v>
      </c>
      <c r="E9" s="127">
        <v>841.02</v>
      </c>
      <c r="F9" s="110" t="s">
        <v>1709</v>
      </c>
    </row>
    <row r="10" spans="1:6" ht="19.5" customHeight="1">
      <c r="A10" s="126" t="s">
        <v>2200</v>
      </c>
      <c r="B10" s="128">
        <v>365</v>
      </c>
      <c r="C10" s="128">
        <v>379</v>
      </c>
      <c r="D10" s="126" t="s">
        <v>2201</v>
      </c>
      <c r="E10" s="127">
        <v>510.84</v>
      </c>
      <c r="F10" s="110" t="s">
        <v>1709</v>
      </c>
    </row>
    <row r="11" spans="1:6" ht="19.5" customHeight="1">
      <c r="A11" s="126" t="s">
        <v>2202</v>
      </c>
      <c r="B11" s="128">
        <v>363188</v>
      </c>
      <c r="C11" s="128">
        <v>350584</v>
      </c>
      <c r="D11" s="126" t="s">
        <v>2203</v>
      </c>
      <c r="E11" s="127">
        <f>E12+E13</f>
        <v>0</v>
      </c>
      <c r="F11" s="110" t="s">
        <v>1709</v>
      </c>
    </row>
    <row r="12" spans="1:6" ht="19.5" customHeight="1">
      <c r="A12" s="126" t="s">
        <v>2204</v>
      </c>
      <c r="B12" s="128">
        <v>10954447</v>
      </c>
      <c r="C12" s="128">
        <v>10632323</v>
      </c>
      <c r="D12" s="126" t="s">
        <v>2199</v>
      </c>
      <c r="E12" s="127">
        <v>0</v>
      </c>
      <c r="F12" s="110" t="s">
        <v>1709</v>
      </c>
    </row>
    <row r="13" spans="1:6" ht="19.5" customHeight="1">
      <c r="A13" s="126" t="s">
        <v>2205</v>
      </c>
      <c r="B13" s="128">
        <v>472887</v>
      </c>
      <c r="C13" s="128">
        <v>460758</v>
      </c>
      <c r="D13" s="126" t="s">
        <v>2201</v>
      </c>
      <c r="E13" s="127">
        <v>0</v>
      </c>
      <c r="F13" s="110" t="s">
        <v>1709</v>
      </c>
    </row>
    <row r="14" spans="1:6" ht="19.5" customHeight="1">
      <c r="A14" s="126" t="s">
        <v>2206</v>
      </c>
      <c r="B14" s="129" t="s">
        <v>1709</v>
      </c>
      <c r="C14" s="130">
        <v>44494.11</v>
      </c>
      <c r="D14" s="126" t="s">
        <v>2207</v>
      </c>
      <c r="E14" s="127">
        <f>E15+E16</f>
        <v>0</v>
      </c>
      <c r="F14" s="110" t="s">
        <v>1709</v>
      </c>
    </row>
    <row r="15" spans="1:6" ht="19.5" customHeight="1">
      <c r="A15" s="126" t="s">
        <v>2208</v>
      </c>
      <c r="B15" s="127">
        <v>21.16</v>
      </c>
      <c r="C15" s="131" t="s">
        <v>1709</v>
      </c>
      <c r="D15" s="126" t="s">
        <v>2199</v>
      </c>
      <c r="E15" s="127">
        <v>0</v>
      </c>
      <c r="F15" s="110" t="s">
        <v>1709</v>
      </c>
    </row>
    <row r="16" spans="1:6" ht="19.5" customHeight="1">
      <c r="A16" s="132" t="s">
        <v>2209</v>
      </c>
      <c r="B16" s="133">
        <v>99.51</v>
      </c>
      <c r="C16" s="131" t="s">
        <v>1709</v>
      </c>
      <c r="D16" s="126" t="s">
        <v>2201</v>
      </c>
      <c r="E16" s="133">
        <v>0</v>
      </c>
      <c r="F16" s="110" t="s">
        <v>1709</v>
      </c>
    </row>
    <row r="17" spans="1:6" ht="19.5" customHeight="1">
      <c r="A17" s="134" t="s">
        <v>2013</v>
      </c>
      <c r="B17" s="124" t="s">
        <v>1709</v>
      </c>
      <c r="C17" s="131" t="s">
        <v>1709</v>
      </c>
      <c r="D17" s="123" t="s">
        <v>2210</v>
      </c>
      <c r="E17" s="124" t="s">
        <v>1709</v>
      </c>
      <c r="F17" s="124" t="s">
        <v>1709</v>
      </c>
    </row>
    <row r="18" spans="1:6" ht="19.5" customHeight="1">
      <c r="A18" s="126" t="s">
        <v>2199</v>
      </c>
      <c r="B18" s="127">
        <v>2624.54</v>
      </c>
      <c r="C18" s="131" t="s">
        <v>1709</v>
      </c>
      <c r="D18" s="126" t="s">
        <v>2211</v>
      </c>
      <c r="E18" s="128">
        <v>11861454</v>
      </c>
      <c r="F18" s="128">
        <v>11565273</v>
      </c>
    </row>
    <row r="19" spans="1:6" ht="19.5" customHeight="1">
      <c r="A19" s="126" t="s">
        <v>2212</v>
      </c>
      <c r="B19" s="127">
        <v>4506.05</v>
      </c>
      <c r="C19" s="131" t="s">
        <v>1709</v>
      </c>
      <c r="D19" s="126" t="s">
        <v>2031</v>
      </c>
      <c r="E19" s="128">
        <v>11861454</v>
      </c>
      <c r="F19" s="135">
        <v>11565273</v>
      </c>
    </row>
    <row r="20" spans="1:6" ht="19.5" customHeight="1">
      <c r="A20" s="126" t="s">
        <v>2213</v>
      </c>
      <c r="B20" s="127">
        <v>74.67</v>
      </c>
      <c r="C20" s="125" t="s">
        <v>1709</v>
      </c>
      <c r="D20" s="126" t="s">
        <v>2192</v>
      </c>
      <c r="E20" s="133">
        <v>0.19</v>
      </c>
      <c r="F20" s="124" t="s">
        <v>1709</v>
      </c>
    </row>
    <row r="21" spans="1:6" ht="19.5" customHeight="1">
      <c r="A21" s="132" t="s">
        <v>2214</v>
      </c>
      <c r="B21" s="130">
        <v>6868</v>
      </c>
      <c r="C21" s="130">
        <v>6786</v>
      </c>
      <c r="D21" s="123" t="s">
        <v>2215</v>
      </c>
      <c r="E21" s="131" t="s">
        <v>1709</v>
      </c>
      <c r="F21" s="130">
        <v>45349.32</v>
      </c>
    </row>
    <row r="22" spans="1:6" ht="19.5" customHeight="1">
      <c r="A22" s="136" t="s">
        <v>1968</v>
      </c>
      <c r="B22" s="124" t="s">
        <v>1709</v>
      </c>
      <c r="C22" s="125" t="s">
        <v>1709</v>
      </c>
      <c r="D22" s="123" t="s">
        <v>2216</v>
      </c>
      <c r="E22" s="124" t="s">
        <v>1709</v>
      </c>
      <c r="F22" s="124" t="s">
        <v>1709</v>
      </c>
    </row>
    <row r="23" spans="1:6" ht="19.5" customHeight="1">
      <c r="A23" s="137" t="s">
        <v>2211</v>
      </c>
      <c r="B23" s="128">
        <v>212853</v>
      </c>
      <c r="C23" s="128">
        <f>C24+C25</f>
        <v>209941</v>
      </c>
      <c r="D23" s="126" t="s">
        <v>2211</v>
      </c>
      <c r="E23" s="128">
        <v>11666407</v>
      </c>
      <c r="F23" s="128">
        <v>11395975</v>
      </c>
    </row>
    <row r="24" spans="1:6" ht="19.5" customHeight="1">
      <c r="A24" s="126" t="s">
        <v>2217</v>
      </c>
      <c r="B24" s="128">
        <v>169952</v>
      </c>
      <c r="C24" s="128">
        <v>168241</v>
      </c>
      <c r="D24" s="126" t="s">
        <v>2218</v>
      </c>
      <c r="E24" s="128">
        <v>11666407</v>
      </c>
      <c r="F24" s="135">
        <v>11395975</v>
      </c>
    </row>
    <row r="25" spans="1:6" ht="19.5" customHeight="1">
      <c r="A25" s="126" t="s">
        <v>2219</v>
      </c>
      <c r="B25" s="128">
        <v>42901</v>
      </c>
      <c r="C25" s="128">
        <v>41700</v>
      </c>
      <c r="D25" s="126" t="s">
        <v>2220</v>
      </c>
      <c r="E25" s="133">
        <v>0.91</v>
      </c>
      <c r="F25" s="124" t="s">
        <v>1709</v>
      </c>
    </row>
    <row r="26" spans="1:6" ht="19.5" customHeight="1">
      <c r="A26" s="126" t="s">
        <v>2204</v>
      </c>
      <c r="B26" s="135">
        <v>169952</v>
      </c>
      <c r="C26" s="128">
        <v>168241</v>
      </c>
      <c r="D26" s="123" t="s">
        <v>2215</v>
      </c>
      <c r="E26" s="131" t="s">
        <v>1709</v>
      </c>
      <c r="F26" s="130">
        <v>26400.16</v>
      </c>
    </row>
    <row r="27" spans="1:6" ht="19.5" customHeight="1">
      <c r="A27" s="123" t="s">
        <v>2206</v>
      </c>
      <c r="B27" s="125" t="s">
        <v>1709</v>
      </c>
      <c r="C27" s="130">
        <v>171458.81</v>
      </c>
      <c r="D27" s="123" t="s">
        <v>2221</v>
      </c>
      <c r="E27" s="124" t="s">
        <v>1709</v>
      </c>
      <c r="F27" s="124" t="s">
        <v>1709</v>
      </c>
    </row>
    <row r="28" spans="1:6" ht="19.5" customHeight="1">
      <c r="A28" s="126" t="s">
        <v>2208</v>
      </c>
      <c r="B28" s="133">
        <v>25.07</v>
      </c>
      <c r="C28" s="131" t="s">
        <v>1709</v>
      </c>
      <c r="D28" s="126" t="s">
        <v>2211</v>
      </c>
      <c r="E28" s="128">
        <v>12467099</v>
      </c>
      <c r="F28" s="128">
        <v>12169093</v>
      </c>
    </row>
    <row r="29" spans="1:6" ht="19.5" customHeight="1">
      <c r="A29" s="123" t="s">
        <v>2222</v>
      </c>
      <c r="B29" s="124" t="s">
        <v>1709</v>
      </c>
      <c r="C29" s="125" t="s">
        <v>1709</v>
      </c>
      <c r="D29" s="126" t="s">
        <v>2031</v>
      </c>
      <c r="E29" s="128">
        <v>12467099</v>
      </c>
      <c r="F29" s="135">
        <v>12169093</v>
      </c>
    </row>
    <row r="30" spans="1:6" ht="19.5" customHeight="1">
      <c r="A30" s="126" t="s">
        <v>2193</v>
      </c>
      <c r="B30" s="128">
        <v>12395741</v>
      </c>
      <c r="C30" s="128">
        <f>C31+C32</f>
        <v>12089661</v>
      </c>
      <c r="D30" s="126" t="s">
        <v>2220</v>
      </c>
      <c r="E30" s="133">
        <v>0.45</v>
      </c>
      <c r="F30" s="124" t="s">
        <v>1709</v>
      </c>
    </row>
    <row r="31" spans="1:6" ht="19.5" customHeight="1">
      <c r="A31" s="126" t="s">
        <v>2217</v>
      </c>
      <c r="B31" s="128">
        <v>11981109</v>
      </c>
      <c r="C31" s="128">
        <v>11694241</v>
      </c>
      <c r="D31" s="123" t="s">
        <v>2215</v>
      </c>
      <c r="E31" s="125" t="s">
        <v>1709</v>
      </c>
      <c r="F31" s="138">
        <v>47436.27</v>
      </c>
    </row>
    <row r="32" spans="1:6" ht="19.5" customHeight="1">
      <c r="A32" s="126" t="s">
        <v>2223</v>
      </c>
      <c r="B32" s="128">
        <v>414632</v>
      </c>
      <c r="C32" s="128">
        <v>395420</v>
      </c>
      <c r="D32" s="126" t="s">
        <v>2224</v>
      </c>
      <c r="E32" s="128">
        <v>15365957</v>
      </c>
      <c r="F32" s="135">
        <v>14926608</v>
      </c>
    </row>
    <row r="33" spans="1:6" ht="19.5" customHeight="1">
      <c r="A33" s="132" t="s">
        <v>2204</v>
      </c>
      <c r="B33" s="135">
        <v>12090091</v>
      </c>
      <c r="C33" s="135">
        <v>11782931</v>
      </c>
      <c r="D33" s="132" t="s">
        <v>2225</v>
      </c>
      <c r="E33" s="133">
        <v>111709</v>
      </c>
      <c r="F33" s="110" t="s">
        <v>1709</v>
      </c>
    </row>
    <row r="34" spans="1:6" ht="21" customHeight="1">
      <c r="A34" s="112" t="s">
        <v>2206</v>
      </c>
      <c r="B34" s="110" t="s">
        <v>1709</v>
      </c>
      <c r="C34" s="113">
        <v>105967.86</v>
      </c>
      <c r="D34" s="139"/>
      <c r="E34" s="139"/>
      <c r="F34" s="139"/>
    </row>
  </sheetData>
  <mergeCells count="1">
    <mergeCell ref="A1:F1"/>
  </mergeCells>
  <phoneticPr fontId="68" type="noConversion"/>
  <pageMargins left="0.75" right="0.75" top="1" bottom="1" header="0.5" footer="0.5"/>
  <headerFooter scaleWithDoc="0" alignWithMargins="0"/>
</worksheet>
</file>

<file path=xl/worksheets/sheet55.xml><?xml version="1.0" encoding="utf-8"?>
<worksheet xmlns="http://schemas.openxmlformats.org/spreadsheetml/2006/main" xmlns:r="http://schemas.openxmlformats.org/officeDocument/2006/relationships">
  <dimension ref="A1:J27"/>
  <sheetViews>
    <sheetView zoomScaleSheetLayoutView="100" workbookViewId="0">
      <selection activeCell="E17" sqref="E17"/>
    </sheetView>
  </sheetViews>
  <sheetFormatPr defaultColWidth="8" defaultRowHeight="13.5"/>
  <cols>
    <col min="1" max="1" width="44.375" style="34" bestFit="1" customWidth="1"/>
    <col min="2" max="2" width="19.625" style="34" bestFit="1" customWidth="1"/>
    <col min="3" max="3" width="19.125" style="34" bestFit="1" customWidth="1"/>
    <col min="4" max="4" width="16" style="34" bestFit="1" customWidth="1"/>
    <col min="5" max="5" width="19.875" style="34" bestFit="1" customWidth="1"/>
    <col min="6" max="6" width="19.375" style="34" customWidth="1"/>
    <col min="7" max="7" width="17.125" style="34" bestFit="1" customWidth="1"/>
    <col min="8" max="8" width="14.875" style="34" bestFit="1" customWidth="1"/>
    <col min="9" max="9" width="17.25" style="34" customWidth="1"/>
    <col min="10" max="10" width="18.25" style="34" bestFit="1" customWidth="1"/>
    <col min="11" max="16384" width="8" style="104"/>
  </cols>
  <sheetData>
    <row r="1" spans="1:10" ht="39" customHeight="1">
      <c r="A1" s="641" t="s">
        <v>2226</v>
      </c>
      <c r="B1" s="642"/>
      <c r="C1" s="642"/>
      <c r="D1" s="642"/>
      <c r="E1" s="642"/>
      <c r="F1" s="642"/>
      <c r="G1" s="642"/>
      <c r="H1" s="642"/>
      <c r="I1" s="642"/>
      <c r="J1" s="642"/>
    </row>
    <row r="2" spans="1:10" ht="9" customHeight="1">
      <c r="A2" s="105"/>
      <c r="B2" s="105"/>
      <c r="C2" s="105"/>
      <c r="D2" s="105"/>
      <c r="E2" s="105"/>
      <c r="F2" s="105"/>
      <c r="G2" s="106"/>
      <c r="H2" s="105"/>
      <c r="I2" s="105"/>
      <c r="J2" s="105"/>
    </row>
    <row r="3" spans="1:10" ht="17.25" customHeight="1">
      <c r="A3" s="107" t="s">
        <v>1688</v>
      </c>
      <c r="B3" s="108"/>
      <c r="C3" s="108"/>
      <c r="D3" s="108"/>
      <c r="E3" s="108"/>
      <c r="F3" s="108"/>
      <c r="G3" s="109"/>
      <c r="H3" s="108"/>
      <c r="I3" s="108"/>
      <c r="J3" s="115" t="s">
        <v>1689</v>
      </c>
    </row>
    <row r="4" spans="1:10" ht="32.25" customHeight="1">
      <c r="A4" s="110" t="s">
        <v>1690</v>
      </c>
      <c r="B4" s="110" t="s">
        <v>1592</v>
      </c>
      <c r="C4" s="111" t="s">
        <v>1717</v>
      </c>
      <c r="D4" s="111" t="s">
        <v>1718</v>
      </c>
      <c r="E4" s="111" t="s">
        <v>1719</v>
      </c>
      <c r="F4" s="111" t="s">
        <v>1720</v>
      </c>
      <c r="G4" s="111" t="s">
        <v>1721</v>
      </c>
      <c r="H4" s="110" t="s">
        <v>1697</v>
      </c>
      <c r="I4" s="110" t="s">
        <v>1698</v>
      </c>
      <c r="J4" s="110" t="s">
        <v>1699</v>
      </c>
    </row>
    <row r="5" spans="1:10" ht="19.5" customHeight="1">
      <c r="A5" s="112" t="s">
        <v>2227</v>
      </c>
      <c r="B5" s="113">
        <f t="shared" ref="B5:B11" si="0">SUM(C5:J5)</f>
        <v>654834080.04000008</v>
      </c>
      <c r="C5" s="113">
        <v>56648720.490000002</v>
      </c>
      <c r="D5" s="113">
        <v>-2384.09</v>
      </c>
      <c r="E5" s="113">
        <v>391.8</v>
      </c>
      <c r="F5" s="113">
        <v>569863971.85000002</v>
      </c>
      <c r="G5" s="113">
        <v>1613280.59</v>
      </c>
      <c r="H5" s="113">
        <v>1624721.37</v>
      </c>
      <c r="I5" s="113">
        <v>22978033.850000001</v>
      </c>
      <c r="J5" s="113">
        <v>2107344.1800000002</v>
      </c>
    </row>
    <row r="6" spans="1:10" ht="21" customHeight="1">
      <c r="A6" s="112" t="s">
        <v>2228</v>
      </c>
      <c r="B6" s="113">
        <f t="shared" si="0"/>
        <v>94380596.899999991</v>
      </c>
      <c r="C6" s="113">
        <v>59115020.530000001</v>
      </c>
      <c r="D6" s="113">
        <v>0</v>
      </c>
      <c r="E6" s="113">
        <v>0</v>
      </c>
      <c r="F6" s="113">
        <v>31638709.510000002</v>
      </c>
      <c r="G6" s="113">
        <v>0</v>
      </c>
      <c r="H6" s="113">
        <v>657245.30000000005</v>
      </c>
      <c r="I6" s="113">
        <v>1911335.99</v>
      </c>
      <c r="J6" s="113">
        <v>1058285.57</v>
      </c>
    </row>
    <row r="7" spans="1:10" ht="19.5" customHeight="1">
      <c r="A7" s="112" t="s">
        <v>2229</v>
      </c>
      <c r="B7" s="113">
        <f t="shared" si="0"/>
        <v>25690935.779999997</v>
      </c>
      <c r="C7" s="113">
        <v>0</v>
      </c>
      <c r="D7" s="113">
        <v>0</v>
      </c>
      <c r="E7" s="113">
        <v>22825</v>
      </c>
      <c r="F7" s="113">
        <v>2682978.34</v>
      </c>
      <c r="G7" s="113">
        <v>0</v>
      </c>
      <c r="H7" s="113">
        <v>961783.26</v>
      </c>
      <c r="I7" s="113">
        <v>21061587.120000001</v>
      </c>
      <c r="J7" s="113">
        <v>961762.06</v>
      </c>
    </row>
    <row r="8" spans="1:10" ht="19.5" customHeight="1">
      <c r="A8" s="112" t="s">
        <v>2230</v>
      </c>
      <c r="B8" s="113">
        <f t="shared" si="0"/>
        <v>0</v>
      </c>
      <c r="C8" s="113">
        <v>0</v>
      </c>
      <c r="D8" s="113">
        <v>0</v>
      </c>
      <c r="E8" s="113">
        <v>0</v>
      </c>
      <c r="F8" s="113">
        <v>0</v>
      </c>
      <c r="G8" s="113">
        <v>0</v>
      </c>
      <c r="H8" s="113">
        <v>0</v>
      </c>
      <c r="I8" s="113">
        <v>0</v>
      </c>
      <c r="J8" s="113">
        <v>0</v>
      </c>
    </row>
    <row r="9" spans="1:10" ht="19.5" customHeight="1">
      <c r="A9" s="112" t="s">
        <v>2231</v>
      </c>
      <c r="B9" s="113">
        <f t="shared" si="0"/>
        <v>534762547.36000007</v>
      </c>
      <c r="C9" s="113">
        <f t="shared" ref="C9:J9" si="1">C5-C6-C7-C8</f>
        <v>-2466300.0399999991</v>
      </c>
      <c r="D9" s="113">
        <f t="shared" si="1"/>
        <v>-2384.09</v>
      </c>
      <c r="E9" s="113">
        <f t="shared" si="1"/>
        <v>-22433.200000000001</v>
      </c>
      <c r="F9" s="113">
        <f t="shared" si="1"/>
        <v>535542284.00000006</v>
      </c>
      <c r="G9" s="113">
        <f t="shared" si="1"/>
        <v>1613280.59</v>
      </c>
      <c r="H9" s="113">
        <f t="shared" si="1"/>
        <v>5692.8100000000559</v>
      </c>
      <c r="I9" s="113">
        <f t="shared" si="1"/>
        <v>5110.7400000020862</v>
      </c>
      <c r="J9" s="113">
        <f t="shared" si="1"/>
        <v>87296.550000000047</v>
      </c>
    </row>
    <row r="10" spans="1:10" ht="19.5" customHeight="1">
      <c r="A10" s="112" t="s">
        <v>1800</v>
      </c>
      <c r="B10" s="113">
        <f t="shared" si="0"/>
        <v>1711316766.8599999</v>
      </c>
      <c r="C10" s="113">
        <v>216596</v>
      </c>
      <c r="D10" s="113">
        <v>0</v>
      </c>
      <c r="E10" s="113">
        <v>0</v>
      </c>
      <c r="F10" s="113">
        <v>1431421396.05</v>
      </c>
      <c r="G10" s="113">
        <v>140742174.81</v>
      </c>
      <c r="H10" s="113">
        <v>0</v>
      </c>
      <c r="I10" s="113">
        <v>138936600</v>
      </c>
      <c r="J10" s="113">
        <v>0</v>
      </c>
    </row>
    <row r="11" spans="1:10" ht="19.5" customHeight="1">
      <c r="A11" s="112" t="s">
        <v>2232</v>
      </c>
      <c r="B11" s="113">
        <f t="shared" si="0"/>
        <v>0</v>
      </c>
      <c r="C11" s="113">
        <v>0</v>
      </c>
      <c r="D11" s="113">
        <v>0</v>
      </c>
      <c r="E11" s="113">
        <v>0</v>
      </c>
      <c r="F11" s="113">
        <v>0</v>
      </c>
      <c r="G11" s="113">
        <v>0</v>
      </c>
      <c r="H11" s="113">
        <v>0</v>
      </c>
      <c r="I11" s="113">
        <v>0</v>
      </c>
      <c r="J11" s="113">
        <v>0</v>
      </c>
    </row>
    <row r="12" spans="1:10" ht="19.5" customHeight="1">
      <c r="A12" s="112" t="s">
        <v>2233</v>
      </c>
      <c r="B12" s="113">
        <f>F12</f>
        <v>0</v>
      </c>
      <c r="C12" s="114" t="s">
        <v>1709</v>
      </c>
      <c r="D12" s="114" t="s">
        <v>1709</v>
      </c>
      <c r="E12" s="114" t="s">
        <v>1709</v>
      </c>
      <c r="F12" s="113">
        <v>0</v>
      </c>
      <c r="G12" s="114" t="s">
        <v>1709</v>
      </c>
      <c r="H12" s="114" t="s">
        <v>1709</v>
      </c>
      <c r="I12" s="114" t="s">
        <v>1709</v>
      </c>
      <c r="J12" s="114" t="s">
        <v>1709</v>
      </c>
    </row>
    <row r="13" spans="1:10" ht="19.5" customHeight="1">
      <c r="A13" s="112" t="s">
        <v>2234</v>
      </c>
      <c r="B13" s="113">
        <f>I13</f>
        <v>138936600</v>
      </c>
      <c r="C13" s="114" t="s">
        <v>1709</v>
      </c>
      <c r="D13" s="114" t="s">
        <v>1709</v>
      </c>
      <c r="E13" s="114" t="s">
        <v>1709</v>
      </c>
      <c r="F13" s="114" t="s">
        <v>1709</v>
      </c>
      <c r="G13" s="114" t="s">
        <v>1709</v>
      </c>
      <c r="H13" s="114" t="s">
        <v>1709</v>
      </c>
      <c r="I13" s="113">
        <v>138936600</v>
      </c>
      <c r="J13" s="114" t="s">
        <v>1709</v>
      </c>
    </row>
    <row r="14" spans="1:10" ht="19.5" customHeight="1">
      <c r="A14" s="112" t="s">
        <v>2235</v>
      </c>
      <c r="B14" s="113">
        <f>C14</f>
        <v>0</v>
      </c>
      <c r="C14" s="113">
        <v>0</v>
      </c>
      <c r="D14" s="114" t="s">
        <v>1709</v>
      </c>
      <c r="E14" s="114" t="s">
        <v>1709</v>
      </c>
      <c r="F14" s="114" t="s">
        <v>1709</v>
      </c>
      <c r="G14" s="114" t="s">
        <v>1709</v>
      </c>
      <c r="H14" s="114" t="s">
        <v>1709</v>
      </c>
      <c r="I14" s="114" t="s">
        <v>1709</v>
      </c>
      <c r="J14" s="114" t="s">
        <v>1709</v>
      </c>
    </row>
    <row r="15" spans="1:10" ht="19.5" customHeight="1">
      <c r="A15" s="112" t="s">
        <v>2236</v>
      </c>
      <c r="B15" s="113">
        <f>SUM(C15:J15)</f>
        <v>1572380166.8599999</v>
      </c>
      <c r="C15" s="113">
        <f>C10-C11-C14</f>
        <v>216596</v>
      </c>
      <c r="D15" s="113">
        <f>D10-D11</f>
        <v>0</v>
      </c>
      <c r="E15" s="113">
        <f>E10-E11</f>
        <v>0</v>
      </c>
      <c r="F15" s="113">
        <f>F10-F11-F12</f>
        <v>1431421396.05</v>
      </c>
      <c r="G15" s="113">
        <f>G10-G11</f>
        <v>140742174.81</v>
      </c>
      <c r="H15" s="113">
        <f>H10-H11</f>
        <v>0</v>
      </c>
      <c r="I15" s="113">
        <f>I10-I11-I13</f>
        <v>0</v>
      </c>
      <c r="J15" s="113">
        <f>J10-J11</f>
        <v>0</v>
      </c>
    </row>
    <row r="16" spans="1:10" ht="19.5" customHeight="1">
      <c r="A16" s="112" t="s">
        <v>2237</v>
      </c>
      <c r="B16" s="113">
        <f>SUM(C16:J16)</f>
        <v>99446676211.940002</v>
      </c>
      <c r="C16" s="113">
        <v>97742983235.059998</v>
      </c>
      <c r="D16" s="113">
        <v>0</v>
      </c>
      <c r="E16" s="113">
        <v>6186927.9100000001</v>
      </c>
      <c r="F16" s="113">
        <v>1665848263.73</v>
      </c>
      <c r="G16" s="113">
        <v>602900</v>
      </c>
      <c r="H16" s="113">
        <v>31054885.239999998</v>
      </c>
      <c r="I16" s="113">
        <v>0</v>
      </c>
      <c r="J16" s="113">
        <v>0</v>
      </c>
    </row>
    <row r="17" spans="1:10" ht="19.5" customHeight="1">
      <c r="A17" s="112" t="s">
        <v>2238</v>
      </c>
      <c r="B17" s="113">
        <f>SUM(C17:E17)</f>
        <v>92400000000</v>
      </c>
      <c r="C17" s="113">
        <v>92400000000</v>
      </c>
      <c r="D17" s="113">
        <v>0</v>
      </c>
      <c r="E17" s="113">
        <v>0</v>
      </c>
      <c r="F17" s="114" t="s">
        <v>1709</v>
      </c>
      <c r="G17" s="114" t="s">
        <v>1709</v>
      </c>
      <c r="H17" s="114" t="s">
        <v>1709</v>
      </c>
      <c r="I17" s="114" t="s">
        <v>1709</v>
      </c>
      <c r="J17" s="114" t="s">
        <v>1709</v>
      </c>
    </row>
    <row r="18" spans="1:10" ht="19.5" customHeight="1">
      <c r="A18" s="112" t="s">
        <v>2239</v>
      </c>
      <c r="B18" s="113">
        <f>F18+G18</f>
        <v>101682994.06</v>
      </c>
      <c r="C18" s="114" t="s">
        <v>1709</v>
      </c>
      <c r="D18" s="114" t="s">
        <v>1709</v>
      </c>
      <c r="E18" s="114" t="s">
        <v>1709</v>
      </c>
      <c r="F18" s="113">
        <v>101080094.06</v>
      </c>
      <c r="G18" s="113">
        <v>602900</v>
      </c>
      <c r="H18" s="114" t="s">
        <v>1709</v>
      </c>
      <c r="I18" s="114" t="s">
        <v>1709</v>
      </c>
      <c r="J18" s="114" t="s">
        <v>1709</v>
      </c>
    </row>
    <row r="19" spans="1:10" ht="19.5" customHeight="1">
      <c r="A19" s="112" t="s">
        <v>2240</v>
      </c>
      <c r="B19" s="113">
        <f>F19+G19</f>
        <v>45620333.869999997</v>
      </c>
      <c r="C19" s="114" t="s">
        <v>1709</v>
      </c>
      <c r="D19" s="114" t="s">
        <v>1709</v>
      </c>
      <c r="E19" s="114" t="s">
        <v>1709</v>
      </c>
      <c r="F19" s="113">
        <v>45620333.869999997</v>
      </c>
      <c r="G19" s="113">
        <v>0</v>
      </c>
      <c r="H19" s="114" t="s">
        <v>1709</v>
      </c>
      <c r="I19" s="114" t="s">
        <v>1709</v>
      </c>
      <c r="J19" s="114" t="s">
        <v>1709</v>
      </c>
    </row>
    <row r="20" spans="1:10" ht="19.5" customHeight="1">
      <c r="A20" s="112" t="s">
        <v>2241</v>
      </c>
      <c r="B20" s="113">
        <f>F20+G20+H20</f>
        <v>32381631.100000001</v>
      </c>
      <c r="C20" s="114" t="s">
        <v>1709</v>
      </c>
      <c r="D20" s="114" t="s">
        <v>1709</v>
      </c>
      <c r="E20" s="114" t="s">
        <v>1709</v>
      </c>
      <c r="F20" s="113">
        <v>1657626.96</v>
      </c>
      <c r="G20" s="113">
        <v>0</v>
      </c>
      <c r="H20" s="113">
        <v>30724004.140000001</v>
      </c>
      <c r="I20" s="114" t="s">
        <v>1709</v>
      </c>
      <c r="J20" s="114" t="s">
        <v>1709</v>
      </c>
    </row>
    <row r="21" spans="1:10" ht="19.5" customHeight="1">
      <c r="A21" s="112" t="s">
        <v>2236</v>
      </c>
      <c r="B21" s="113">
        <f>SUM(C21:J21)</f>
        <v>6866991252.9099979</v>
      </c>
      <c r="C21" s="113">
        <f>C16-C17</f>
        <v>5342983235.0599976</v>
      </c>
      <c r="D21" s="113">
        <f>D16-D17</f>
        <v>0</v>
      </c>
      <c r="E21" s="113">
        <f>E16-E17</f>
        <v>6186927.9100000001</v>
      </c>
      <c r="F21" s="113">
        <f>F16-F18-F19-F20</f>
        <v>1517490208.8400002</v>
      </c>
      <c r="G21" s="113">
        <f>G16-G18-G19-G20</f>
        <v>0</v>
      </c>
      <c r="H21" s="113">
        <f>H16-H20</f>
        <v>330881.09999999776</v>
      </c>
      <c r="I21" s="113">
        <f>I16</f>
        <v>0</v>
      </c>
      <c r="J21" s="113">
        <f>J16</f>
        <v>0</v>
      </c>
    </row>
    <row r="22" spans="1:10" ht="19.5" customHeight="1">
      <c r="A22" s="112" t="s">
        <v>2242</v>
      </c>
      <c r="B22" s="113">
        <f>SUM(C22:J22)</f>
        <v>994366669.98000002</v>
      </c>
      <c r="C22" s="113">
        <v>795818259.97000003</v>
      </c>
      <c r="D22" s="113">
        <v>10906722.1</v>
      </c>
      <c r="E22" s="113">
        <v>13327422.449999999</v>
      </c>
      <c r="F22" s="113">
        <v>54286372.030000001</v>
      </c>
      <c r="G22" s="113">
        <v>116490518.23999999</v>
      </c>
      <c r="H22" s="113">
        <v>1625624.42</v>
      </c>
      <c r="I22" s="113">
        <v>174080</v>
      </c>
      <c r="J22" s="113">
        <v>1737670.77</v>
      </c>
    </row>
    <row r="23" spans="1:10" ht="19.5" customHeight="1">
      <c r="A23" s="112" t="s">
        <v>2243</v>
      </c>
      <c r="B23" s="113">
        <f>SUM(C23:E23)</f>
        <v>0</v>
      </c>
      <c r="C23" s="113">
        <v>0</v>
      </c>
      <c r="D23" s="113">
        <v>0</v>
      </c>
      <c r="E23" s="113">
        <v>0</v>
      </c>
      <c r="F23" s="114" t="s">
        <v>1709</v>
      </c>
      <c r="G23" s="114" t="s">
        <v>1709</v>
      </c>
      <c r="H23" s="114" t="s">
        <v>1709</v>
      </c>
      <c r="I23" s="114" t="s">
        <v>1709</v>
      </c>
      <c r="J23" s="114" t="s">
        <v>1709</v>
      </c>
    </row>
    <row r="24" spans="1:10" ht="19.5" customHeight="1">
      <c r="A24" s="112" t="s">
        <v>2244</v>
      </c>
      <c r="B24" s="113">
        <f>F24+G24</f>
        <v>0</v>
      </c>
      <c r="C24" s="114" t="s">
        <v>1709</v>
      </c>
      <c r="D24" s="114" t="s">
        <v>1709</v>
      </c>
      <c r="E24" s="114" t="s">
        <v>1709</v>
      </c>
      <c r="F24" s="113">
        <v>0</v>
      </c>
      <c r="G24" s="113">
        <v>0</v>
      </c>
      <c r="H24" s="114" t="s">
        <v>1709</v>
      </c>
      <c r="I24" s="114" t="s">
        <v>1709</v>
      </c>
      <c r="J24" s="114" t="s">
        <v>1709</v>
      </c>
    </row>
    <row r="25" spans="1:10" ht="19.5" customHeight="1">
      <c r="A25" s="112" t="s">
        <v>2245</v>
      </c>
      <c r="B25" s="113">
        <f>SUM(C25:J25)</f>
        <v>0</v>
      </c>
      <c r="C25" s="113">
        <v>0</v>
      </c>
      <c r="D25" s="113">
        <v>0</v>
      </c>
      <c r="E25" s="113">
        <v>0</v>
      </c>
      <c r="F25" s="113">
        <v>0</v>
      </c>
      <c r="G25" s="113">
        <v>0</v>
      </c>
      <c r="H25" s="113">
        <v>0</v>
      </c>
      <c r="I25" s="113">
        <v>0</v>
      </c>
      <c r="J25" s="113">
        <v>0</v>
      </c>
    </row>
    <row r="26" spans="1:10" ht="19.5" customHeight="1">
      <c r="A26" s="112" t="s">
        <v>2246</v>
      </c>
      <c r="B26" s="113">
        <f>F26+G26+H26+J26</f>
        <v>0</v>
      </c>
      <c r="C26" s="114" t="s">
        <v>1709</v>
      </c>
      <c r="D26" s="114" t="s">
        <v>1709</v>
      </c>
      <c r="E26" s="114" t="s">
        <v>1709</v>
      </c>
      <c r="F26" s="113">
        <v>0</v>
      </c>
      <c r="G26" s="113">
        <v>0</v>
      </c>
      <c r="H26" s="113">
        <v>0</v>
      </c>
      <c r="I26" s="114" t="s">
        <v>1709</v>
      </c>
      <c r="J26" s="113">
        <v>0</v>
      </c>
    </row>
    <row r="27" spans="1:10" ht="19.5" customHeight="1">
      <c r="A27" s="112" t="s">
        <v>2236</v>
      </c>
      <c r="B27" s="113">
        <f>SUM(C27:J27)</f>
        <v>994366669.98000002</v>
      </c>
      <c r="C27" s="113">
        <f>C22-C23-C25</f>
        <v>795818259.97000003</v>
      </c>
      <c r="D27" s="113">
        <f>D22-D23-D25</f>
        <v>10906722.1</v>
      </c>
      <c r="E27" s="113">
        <f>E22-E23-E25</f>
        <v>13327422.449999999</v>
      </c>
      <c r="F27" s="113">
        <f>F22-F24-F25-F26</f>
        <v>54286372.030000001</v>
      </c>
      <c r="G27" s="113">
        <f>G22-G24-G25-G26</f>
        <v>116490518.23999999</v>
      </c>
      <c r="H27" s="113">
        <f>H22-H25-H26</f>
        <v>1625624.42</v>
      </c>
      <c r="I27" s="113">
        <f>I22-I25</f>
        <v>174080</v>
      </c>
      <c r="J27" s="113">
        <f>J22-J25-J26</f>
        <v>1737670.77</v>
      </c>
    </row>
  </sheetData>
  <mergeCells count="1">
    <mergeCell ref="A1:J1"/>
  </mergeCells>
  <phoneticPr fontId="68" type="noConversion"/>
  <pageMargins left="0.75" right="0.75" top="1" bottom="1" header="0.5" footer="0.5"/>
  <headerFooter scaleWithDoc="0" alignWithMargins="0"/>
</worksheet>
</file>

<file path=xl/worksheets/sheet56.xml><?xml version="1.0" encoding="utf-8"?>
<worksheet xmlns="http://schemas.openxmlformats.org/spreadsheetml/2006/main" xmlns:r="http://schemas.openxmlformats.org/officeDocument/2006/relationships">
  <dimension ref="B19"/>
  <sheetViews>
    <sheetView zoomScaleSheetLayoutView="100" workbookViewId="0">
      <selection activeCell="P38" sqref="P38"/>
    </sheetView>
  </sheetViews>
  <sheetFormatPr defaultRowHeight="14.25"/>
  <cols>
    <col min="1" max="16384" width="9" style="102"/>
  </cols>
  <sheetData>
    <row r="19" spans="2:2" ht="35.25">
      <c r="B19" s="103" t="s">
        <v>2247</v>
      </c>
    </row>
  </sheetData>
  <phoneticPr fontId="68" type="noConversion"/>
  <pageMargins left="0.75" right="0.75" top="1" bottom="1" header="0.5" footer="0.5"/>
</worksheet>
</file>

<file path=xl/worksheets/sheet57.xml><?xml version="1.0" encoding="utf-8"?>
<worksheet xmlns="http://schemas.openxmlformats.org/spreadsheetml/2006/main" xmlns:r="http://schemas.openxmlformats.org/officeDocument/2006/relationships">
  <dimension ref="A1:I33"/>
  <sheetViews>
    <sheetView zoomScaleSheetLayoutView="100" workbookViewId="0">
      <selection activeCell="F22" sqref="F22"/>
    </sheetView>
  </sheetViews>
  <sheetFormatPr defaultColWidth="8" defaultRowHeight="12"/>
  <cols>
    <col min="1" max="1" width="23.875" style="13" customWidth="1"/>
    <col min="2" max="9" width="12.875" style="13" customWidth="1"/>
    <col min="10" max="16384" width="8" style="13"/>
  </cols>
  <sheetData>
    <row r="1" spans="1:9" ht="36.75" customHeight="1">
      <c r="A1" s="643" t="s">
        <v>2248</v>
      </c>
      <c r="B1" s="643"/>
      <c r="C1" s="643"/>
      <c r="D1" s="643"/>
      <c r="E1" s="643"/>
      <c r="F1" s="643"/>
      <c r="G1" s="643"/>
      <c r="H1" s="643"/>
      <c r="I1" s="643"/>
    </row>
    <row r="2" spans="1:9" s="79" customFormat="1" ht="18.75" customHeight="1">
      <c r="A2" s="82"/>
      <c r="B2" s="82"/>
      <c r="C2" s="82"/>
      <c r="D2" s="82"/>
      <c r="E2" s="82"/>
      <c r="F2" s="644"/>
      <c r="G2" s="644"/>
      <c r="H2" s="644" t="s">
        <v>2249</v>
      </c>
      <c r="I2" s="644"/>
    </row>
    <row r="3" spans="1:9" s="80" customFormat="1" ht="18.75" customHeight="1">
      <c r="A3" s="49"/>
      <c r="B3" s="83"/>
      <c r="C3" s="84"/>
      <c r="D3" s="85"/>
      <c r="E3" s="85"/>
      <c r="F3" s="644"/>
      <c r="G3" s="644"/>
      <c r="H3" s="644" t="s">
        <v>1689</v>
      </c>
      <c r="I3" s="644"/>
    </row>
    <row r="4" spans="1:9" s="81" customFormat="1" ht="33" customHeight="1">
      <c r="A4" s="649" t="s">
        <v>2250</v>
      </c>
      <c r="B4" s="645" t="s">
        <v>2251</v>
      </c>
      <c r="C4" s="646"/>
      <c r="D4" s="647" t="s">
        <v>1719</v>
      </c>
      <c r="E4" s="648"/>
      <c r="F4" s="647" t="s">
        <v>2252</v>
      </c>
      <c r="G4" s="648"/>
      <c r="H4" s="647" t="s">
        <v>2253</v>
      </c>
      <c r="I4" s="648"/>
    </row>
    <row r="5" spans="1:9" s="81" customFormat="1" ht="27.75" customHeight="1">
      <c r="A5" s="650"/>
      <c r="B5" s="86" t="s">
        <v>1700</v>
      </c>
      <c r="C5" s="87" t="s">
        <v>1701</v>
      </c>
      <c r="D5" s="88" t="s">
        <v>1700</v>
      </c>
      <c r="E5" s="88" t="s">
        <v>1701</v>
      </c>
      <c r="F5" s="88" t="s">
        <v>1700</v>
      </c>
      <c r="G5" s="88" t="s">
        <v>1701</v>
      </c>
      <c r="H5" s="88" t="s">
        <v>1700</v>
      </c>
      <c r="I5" s="88" t="s">
        <v>1701</v>
      </c>
    </row>
    <row r="6" spans="1:9" s="81" customFormat="1" ht="30" customHeight="1">
      <c r="A6" s="89" t="s">
        <v>1702</v>
      </c>
      <c r="B6" s="90">
        <f t="shared" ref="B6:B15" si="0">D6+H6+F6</f>
        <v>19583758699.440002</v>
      </c>
      <c r="C6" s="91">
        <f t="shared" ref="C6:C15" si="1">E6+I6+G6</f>
        <v>24200945289.739998</v>
      </c>
      <c r="D6" s="92">
        <f t="shared" ref="D6:I6" si="2">SUM(D7:D10)+D12</f>
        <v>82596539.669999987</v>
      </c>
      <c r="E6" s="92">
        <f t="shared" si="2"/>
        <v>129046990.14</v>
      </c>
      <c r="F6" s="92">
        <f t="shared" si="2"/>
        <v>11036598635.66</v>
      </c>
      <c r="G6" s="92">
        <f t="shared" si="2"/>
        <v>13905110551.48</v>
      </c>
      <c r="H6" s="92">
        <f t="shared" si="2"/>
        <v>8464563524.1100006</v>
      </c>
      <c r="I6" s="92">
        <f t="shared" si="2"/>
        <v>10166787748.119999</v>
      </c>
    </row>
    <row r="7" spans="1:9" s="81" customFormat="1" ht="30" customHeight="1">
      <c r="A7" s="93" t="s">
        <v>2254</v>
      </c>
      <c r="B7" s="90">
        <f t="shared" si="0"/>
        <v>0</v>
      </c>
      <c r="C7" s="91">
        <f t="shared" si="1"/>
        <v>0</v>
      </c>
      <c r="D7" s="94"/>
      <c r="E7" s="94"/>
      <c r="F7" s="94"/>
      <c r="G7" s="94"/>
      <c r="H7" s="94"/>
      <c r="I7" s="94"/>
    </row>
    <row r="8" spans="1:9" s="81" customFormat="1" ht="30" customHeight="1">
      <c r="A8" s="93" t="s">
        <v>2255</v>
      </c>
      <c r="B8" s="90">
        <f t="shared" si="0"/>
        <v>242005881.53</v>
      </c>
      <c r="C8" s="91">
        <f t="shared" si="1"/>
        <v>182671037.46999997</v>
      </c>
      <c r="D8" s="94">
        <v>74181098.129999995</v>
      </c>
      <c r="E8" s="94">
        <v>77936460</v>
      </c>
      <c r="F8" s="94">
        <v>46056826.340000004</v>
      </c>
      <c r="G8" s="94">
        <v>24141037.760000002</v>
      </c>
      <c r="H8" s="94">
        <f>121706502.03+61455.03</f>
        <v>121767957.06</v>
      </c>
      <c r="I8" s="94">
        <f>77725473.55+2868066.16</f>
        <v>80593539.709999993</v>
      </c>
    </row>
    <row r="9" spans="1:9" s="81" customFormat="1" ht="30" customHeight="1">
      <c r="A9" s="93" t="s">
        <v>2256</v>
      </c>
      <c r="B9" s="90">
        <f t="shared" si="0"/>
        <v>19341747569.25</v>
      </c>
      <c r="C9" s="91">
        <f t="shared" si="1"/>
        <v>24013888882.639999</v>
      </c>
      <c r="D9" s="94">
        <v>8415441.5399999991</v>
      </c>
      <c r="E9" s="94">
        <f>4107241.38+44527634.34</f>
        <v>48634875.720000006</v>
      </c>
      <c r="F9" s="94">
        <v>10990536560.66</v>
      </c>
      <c r="G9" s="94">
        <f>13875098144.96+5852425.81</f>
        <v>13880950570.769999</v>
      </c>
      <c r="H9" s="94">
        <f>5457465.68+8167080922.58+65575.19+170191603.6</f>
        <v>8342795567.0500002</v>
      </c>
      <c r="I9" s="94">
        <f>7366990.96+9884664220.19+900.82+192271324.18</f>
        <v>10084303436.15</v>
      </c>
    </row>
    <row r="10" spans="1:9" s="81" customFormat="1" ht="30" customHeight="1">
      <c r="A10" s="93" t="s">
        <v>2257</v>
      </c>
      <c r="B10" s="90">
        <f t="shared" si="0"/>
        <v>5248.66</v>
      </c>
      <c r="C10" s="91">
        <f t="shared" si="1"/>
        <v>4385369.63</v>
      </c>
      <c r="D10" s="94"/>
      <c r="E10" s="94">
        <v>2475654.42</v>
      </c>
      <c r="F10" s="94">
        <v>5248.66</v>
      </c>
      <c r="G10" s="94">
        <v>18942.95</v>
      </c>
      <c r="H10" s="94">
        <f>-896545.49+896545.49</f>
        <v>0</v>
      </c>
      <c r="I10" s="94">
        <f>-11592036.59+13482808.85</f>
        <v>1890772.2599999998</v>
      </c>
    </row>
    <row r="11" spans="1:9" s="81" customFormat="1" ht="30" customHeight="1">
      <c r="A11" s="93" t="s">
        <v>2258</v>
      </c>
      <c r="B11" s="90">
        <f t="shared" si="0"/>
        <v>0</v>
      </c>
      <c r="C11" s="91">
        <f t="shared" si="1"/>
        <v>0</v>
      </c>
      <c r="D11" s="95"/>
      <c r="E11" s="95"/>
      <c r="F11" s="95"/>
      <c r="G11" s="95"/>
      <c r="H11" s="95"/>
      <c r="I11" s="95"/>
    </row>
    <row r="12" spans="1:9" s="81" customFormat="1" ht="30" customHeight="1">
      <c r="A12" s="93" t="s">
        <v>2259</v>
      </c>
      <c r="B12" s="90">
        <f t="shared" si="0"/>
        <v>0</v>
      </c>
      <c r="C12" s="91">
        <f t="shared" si="1"/>
        <v>0</v>
      </c>
      <c r="D12" s="94">
        <v>0</v>
      </c>
      <c r="E12" s="94">
        <v>0</v>
      </c>
      <c r="F12" s="94"/>
      <c r="G12" s="94"/>
      <c r="H12" s="94"/>
      <c r="I12" s="94"/>
    </row>
    <row r="13" spans="1:9" s="81" customFormat="1" ht="30" customHeight="1">
      <c r="A13" s="96" t="s">
        <v>1710</v>
      </c>
      <c r="B13" s="90">
        <f t="shared" si="0"/>
        <v>229472815.86999997</v>
      </c>
      <c r="C13" s="91">
        <f t="shared" si="1"/>
        <v>247223795.14000002</v>
      </c>
      <c r="D13" s="94">
        <f t="shared" ref="D13:I13" si="3">SUM(D14:D15)</f>
        <v>5397505.9699999997</v>
      </c>
      <c r="E13" s="94">
        <f t="shared" si="3"/>
        <v>6009332.8799999999</v>
      </c>
      <c r="F13" s="94">
        <f t="shared" si="3"/>
        <v>224031079.94999999</v>
      </c>
      <c r="G13" s="94">
        <f t="shared" si="3"/>
        <v>240723589.93000001</v>
      </c>
      <c r="H13" s="94">
        <f t="shared" si="3"/>
        <v>44229.95</v>
      </c>
      <c r="I13" s="94">
        <f t="shared" si="3"/>
        <v>490872.32999999996</v>
      </c>
    </row>
    <row r="14" spans="1:9" s="81" customFormat="1" ht="30" customHeight="1">
      <c r="A14" s="93" t="s">
        <v>2260</v>
      </c>
      <c r="B14" s="90">
        <f t="shared" si="0"/>
        <v>0</v>
      </c>
      <c r="C14" s="91">
        <f t="shared" si="1"/>
        <v>0</v>
      </c>
      <c r="D14" s="94"/>
      <c r="E14" s="94"/>
      <c r="F14" s="94"/>
      <c r="G14" s="94"/>
      <c r="H14" s="94"/>
      <c r="I14" s="94"/>
    </row>
    <row r="15" spans="1:9" s="81" customFormat="1" ht="30" customHeight="1">
      <c r="A15" s="93" t="s">
        <v>2261</v>
      </c>
      <c r="B15" s="90">
        <f t="shared" si="0"/>
        <v>229472815.86999997</v>
      </c>
      <c r="C15" s="91">
        <f t="shared" si="1"/>
        <v>247223795.14000002</v>
      </c>
      <c r="D15" s="94">
        <v>5397505.9699999997</v>
      </c>
      <c r="E15" s="94">
        <v>6009332.8799999999</v>
      </c>
      <c r="F15" s="94">
        <v>224031079.94999999</v>
      </c>
      <c r="G15" s="94">
        <v>240723589.93000001</v>
      </c>
      <c r="H15" s="94">
        <f>44229.95+0</f>
        <v>44229.95</v>
      </c>
      <c r="I15" s="94">
        <f>1338.66+489533.67</f>
        <v>490872.32999999996</v>
      </c>
    </row>
    <row r="16" spans="1:9" s="81" customFormat="1" ht="30" customHeight="1">
      <c r="A16" s="97" t="s">
        <v>1713</v>
      </c>
      <c r="B16" s="98">
        <f t="shared" ref="B16:I16" si="4">B6-B13</f>
        <v>19354285883.570004</v>
      </c>
      <c r="C16" s="99">
        <f t="shared" si="4"/>
        <v>23953721494.599998</v>
      </c>
      <c r="D16" s="100">
        <f t="shared" si="4"/>
        <v>77199033.699999988</v>
      </c>
      <c r="E16" s="100">
        <f t="shared" si="4"/>
        <v>123037657.26000001</v>
      </c>
      <c r="F16" s="100">
        <f t="shared" si="4"/>
        <v>10812567555.709999</v>
      </c>
      <c r="G16" s="100">
        <f t="shared" si="4"/>
        <v>13664386961.549999</v>
      </c>
      <c r="H16" s="100">
        <f t="shared" si="4"/>
        <v>8464519294.1600008</v>
      </c>
      <c r="I16" s="100">
        <f t="shared" si="4"/>
        <v>10166296875.789999</v>
      </c>
    </row>
    <row r="17" spans="3:3" s="81" customFormat="1" ht="14.25" customHeight="1"/>
    <row r="18" spans="3:3" s="81" customFormat="1" ht="14.25" customHeight="1">
      <c r="C18" s="101"/>
    </row>
    <row r="19" spans="3:3" s="81" customFormat="1" ht="14.25" customHeight="1"/>
    <row r="20" spans="3:3" s="81" customFormat="1" ht="14.25" customHeight="1"/>
    <row r="21" spans="3:3" s="81" customFormat="1" ht="14.25" customHeight="1"/>
    <row r="22" spans="3:3" s="81" customFormat="1" ht="14.25" customHeight="1"/>
    <row r="23" spans="3:3" s="81" customFormat="1" ht="14.25" customHeight="1"/>
    <row r="24" spans="3:3" s="81" customFormat="1" ht="14.25" customHeight="1"/>
    <row r="25" spans="3:3" s="81" customFormat="1" ht="14.25" customHeight="1"/>
    <row r="26" spans="3:3" s="81" customFormat="1" ht="14.25" customHeight="1"/>
    <row r="27" spans="3:3" s="81" customFormat="1" ht="14.25" customHeight="1"/>
    <row r="28" spans="3:3" s="81" customFormat="1" ht="14.25" customHeight="1"/>
    <row r="29" spans="3:3" s="81" customFormat="1" ht="14.25" customHeight="1"/>
    <row r="30" spans="3:3" s="81" customFormat="1" ht="14.25" customHeight="1"/>
    <row r="31" spans="3:3" s="81" customFormat="1" ht="14.25" customHeight="1"/>
    <row r="32" spans="3:3" s="81" customFormat="1" ht="14.25" customHeight="1"/>
    <row r="33" s="81" customFormat="1" ht="14.25" customHeight="1"/>
  </sheetData>
  <mergeCells count="10">
    <mergeCell ref="A1:I1"/>
    <mergeCell ref="F2:G2"/>
    <mergeCell ref="H2:I2"/>
    <mergeCell ref="F3:G3"/>
    <mergeCell ref="H3:I3"/>
    <mergeCell ref="B4:C4"/>
    <mergeCell ref="D4:E4"/>
    <mergeCell ref="F4:G4"/>
    <mergeCell ref="H4:I4"/>
    <mergeCell ref="A4:A5"/>
  </mergeCells>
  <phoneticPr fontId="68" type="noConversion"/>
  <pageMargins left="0.75" right="0.75" top="1" bottom="1" header="0.5" footer="0.5"/>
  <headerFooter scaleWithDoc="0" alignWithMargins="0"/>
</worksheet>
</file>

<file path=xl/worksheets/sheet58.xml><?xml version="1.0" encoding="utf-8"?>
<worksheet xmlns="http://schemas.openxmlformats.org/spreadsheetml/2006/main" xmlns:r="http://schemas.openxmlformats.org/officeDocument/2006/relationships">
  <dimension ref="A1:D6247"/>
  <sheetViews>
    <sheetView zoomScaleSheetLayoutView="100" workbookViewId="0">
      <selection activeCell="C22" sqref="C22"/>
    </sheetView>
  </sheetViews>
  <sheetFormatPr defaultColWidth="18.625" defaultRowHeight="18" customHeight="1"/>
  <cols>
    <col min="1" max="1" width="36.25" style="34" customWidth="1"/>
    <col min="2" max="2" width="69.875" style="69" customWidth="1"/>
    <col min="3" max="3" width="18.625" style="34" customWidth="1"/>
    <col min="4" max="16384" width="18.625" style="34"/>
  </cols>
  <sheetData>
    <row r="1" spans="1:2" s="67" customFormat="1" ht="18" customHeight="1">
      <c r="A1" s="70"/>
      <c r="B1" s="71"/>
    </row>
    <row r="2" spans="1:2" ht="42.75" customHeight="1">
      <c r="A2" s="651" t="s">
        <v>2262</v>
      </c>
      <c r="B2" s="652"/>
    </row>
    <row r="3" spans="1:2" ht="24.95" customHeight="1">
      <c r="A3" s="72"/>
      <c r="B3" s="73" t="s">
        <v>1689</v>
      </c>
    </row>
    <row r="4" spans="1:2" s="68" customFormat="1" ht="24.95" customHeight="1">
      <c r="A4" s="74" t="s">
        <v>1739</v>
      </c>
      <c r="B4" s="74" t="s">
        <v>1740</v>
      </c>
    </row>
    <row r="5" spans="1:2" ht="24.95" customHeight="1">
      <c r="A5" s="75" t="s">
        <v>2263</v>
      </c>
      <c r="B5" s="76">
        <v>706816758.0200001</v>
      </c>
    </row>
    <row r="6" spans="1:2" ht="24.95" customHeight="1">
      <c r="A6" s="77" t="s">
        <v>2252</v>
      </c>
      <c r="B6" s="76">
        <v>4773218446.96</v>
      </c>
    </row>
    <row r="7" spans="1:2" ht="24.95" customHeight="1">
      <c r="A7" s="77" t="s">
        <v>2253</v>
      </c>
      <c r="B7" s="76">
        <v>2009695450.1099999</v>
      </c>
    </row>
    <row r="8" spans="1:2" ht="24.95" customHeight="1">
      <c r="A8" s="74" t="s">
        <v>1741</v>
      </c>
      <c r="B8" s="78">
        <f>SUM(B5:B7)</f>
        <v>7489730655.0900002</v>
      </c>
    </row>
    <row r="9" spans="1:2" s="67" customFormat="1" ht="18" customHeight="1">
      <c r="B9" s="71"/>
    </row>
    <row r="10" spans="1:2" s="67" customFormat="1" ht="18" customHeight="1">
      <c r="B10" s="71"/>
    </row>
    <row r="11" spans="1:2" s="67" customFormat="1" ht="18" customHeight="1">
      <c r="B11" s="71"/>
    </row>
    <row r="12" spans="1:2" s="67" customFormat="1" ht="18" customHeight="1">
      <c r="B12" s="71"/>
    </row>
    <row r="13" spans="1:2" s="67" customFormat="1" ht="18" customHeight="1">
      <c r="B13" s="71"/>
    </row>
    <row r="14" spans="1:2" s="67" customFormat="1" ht="18" customHeight="1">
      <c r="B14" s="71"/>
    </row>
    <row r="15" spans="1:2" s="67" customFormat="1" ht="18" customHeight="1">
      <c r="B15" s="71"/>
    </row>
    <row r="16" spans="1:2" s="67" customFormat="1" ht="18" customHeight="1">
      <c r="B16" s="71"/>
    </row>
    <row r="17" spans="2:2" s="67" customFormat="1" ht="18" customHeight="1">
      <c r="B17" s="71"/>
    </row>
    <row r="18" spans="2:2" s="67" customFormat="1" ht="18" customHeight="1">
      <c r="B18" s="71"/>
    </row>
    <row r="19" spans="2:2" s="67" customFormat="1" ht="18" customHeight="1">
      <c r="B19" s="71"/>
    </row>
    <row r="20" spans="2:2" s="67" customFormat="1" ht="18" customHeight="1">
      <c r="B20" s="71"/>
    </row>
    <row r="21" spans="2:2" s="67" customFormat="1" ht="18" customHeight="1">
      <c r="B21" s="71"/>
    </row>
    <row r="22" spans="2:2" s="67" customFormat="1" ht="18" customHeight="1">
      <c r="B22" s="71"/>
    </row>
    <row r="23" spans="2:2" s="67" customFormat="1" ht="18" customHeight="1">
      <c r="B23" s="71"/>
    </row>
    <row r="24" spans="2:2" s="67" customFormat="1" ht="18" customHeight="1">
      <c r="B24" s="71"/>
    </row>
    <row r="25" spans="2:2" s="67" customFormat="1" ht="18" customHeight="1">
      <c r="B25" s="71"/>
    </row>
    <row r="26" spans="2:2" s="67" customFormat="1" ht="18" customHeight="1">
      <c r="B26" s="71"/>
    </row>
    <row r="27" spans="2:2" s="67" customFormat="1" ht="18" customHeight="1">
      <c r="B27" s="71"/>
    </row>
    <row r="28" spans="2:2" s="67" customFormat="1" ht="18" customHeight="1">
      <c r="B28" s="71"/>
    </row>
    <row r="29" spans="2:2" s="67" customFormat="1" ht="18" customHeight="1">
      <c r="B29" s="71"/>
    </row>
    <row r="30" spans="2:2" s="67" customFormat="1" ht="18" customHeight="1">
      <c r="B30" s="71"/>
    </row>
    <row r="31" spans="2:2" s="67" customFormat="1" ht="18" customHeight="1">
      <c r="B31" s="71"/>
    </row>
    <row r="32" spans="2:2" s="67" customFormat="1" ht="18" customHeight="1">
      <c r="B32" s="71"/>
    </row>
    <row r="33" spans="2:2" s="67" customFormat="1" ht="18" customHeight="1">
      <c r="B33" s="71"/>
    </row>
    <row r="34" spans="2:2" s="67" customFormat="1" ht="18" customHeight="1">
      <c r="B34" s="71"/>
    </row>
    <row r="35" spans="2:2" s="67" customFormat="1" ht="18" customHeight="1">
      <c r="B35" s="71"/>
    </row>
    <row r="36" spans="2:2" s="67" customFormat="1" ht="18" customHeight="1">
      <c r="B36" s="71"/>
    </row>
    <row r="37" spans="2:2" s="67" customFormat="1" ht="18" customHeight="1">
      <c r="B37" s="71"/>
    </row>
    <row r="38" spans="2:2" s="67" customFormat="1" ht="18" customHeight="1">
      <c r="B38" s="71"/>
    </row>
    <row r="39" spans="2:2" s="67" customFormat="1" ht="18" customHeight="1">
      <c r="B39" s="71"/>
    </row>
    <row r="40" spans="2:2" s="67" customFormat="1" ht="18" customHeight="1">
      <c r="B40" s="71"/>
    </row>
    <row r="41" spans="2:2" s="67" customFormat="1" ht="18" customHeight="1">
      <c r="B41" s="71"/>
    </row>
    <row r="42" spans="2:2" s="67" customFormat="1" ht="18" customHeight="1">
      <c r="B42" s="71"/>
    </row>
    <row r="43" spans="2:2" s="67" customFormat="1" ht="18" customHeight="1">
      <c r="B43" s="71"/>
    </row>
    <row r="44" spans="2:2" s="67" customFormat="1" ht="18" customHeight="1">
      <c r="B44" s="71"/>
    </row>
    <row r="45" spans="2:2" s="67" customFormat="1" ht="18" customHeight="1">
      <c r="B45" s="71"/>
    </row>
    <row r="46" spans="2:2" s="67" customFormat="1" ht="18" customHeight="1">
      <c r="B46" s="71"/>
    </row>
    <row r="47" spans="2:2" s="67" customFormat="1" ht="18" customHeight="1">
      <c r="B47" s="71"/>
    </row>
    <row r="48" spans="2:2" s="67" customFormat="1" ht="18" customHeight="1">
      <c r="B48" s="71"/>
    </row>
    <row r="49" spans="2:2" s="67" customFormat="1" ht="18" customHeight="1">
      <c r="B49" s="71"/>
    </row>
    <row r="50" spans="2:2" s="67" customFormat="1" ht="18" customHeight="1">
      <c r="B50" s="71"/>
    </row>
    <row r="51" spans="2:2" s="67" customFormat="1" ht="18" customHeight="1">
      <c r="B51" s="71"/>
    </row>
    <row r="52" spans="2:2" s="67" customFormat="1" ht="18" customHeight="1">
      <c r="B52" s="71"/>
    </row>
    <row r="53" spans="2:2" s="67" customFormat="1" ht="18" customHeight="1">
      <c r="B53" s="71"/>
    </row>
    <row r="54" spans="2:2" s="67" customFormat="1" ht="18" customHeight="1">
      <c r="B54" s="71"/>
    </row>
    <row r="55" spans="2:2" s="67" customFormat="1" ht="18" customHeight="1">
      <c r="B55" s="71"/>
    </row>
    <row r="56" spans="2:2" s="67" customFormat="1" ht="18" customHeight="1">
      <c r="B56" s="71"/>
    </row>
    <row r="57" spans="2:2" s="67" customFormat="1" ht="18" customHeight="1">
      <c r="B57" s="71"/>
    </row>
    <row r="58" spans="2:2" s="67" customFormat="1" ht="18" customHeight="1">
      <c r="B58" s="71"/>
    </row>
    <row r="59" spans="2:2" s="67" customFormat="1" ht="18" customHeight="1">
      <c r="B59" s="71"/>
    </row>
    <row r="60" spans="2:2" s="67" customFormat="1" ht="18" customHeight="1">
      <c r="B60" s="71"/>
    </row>
    <row r="61" spans="2:2" s="67" customFormat="1" ht="18" customHeight="1">
      <c r="B61" s="71"/>
    </row>
    <row r="62" spans="2:2" s="67" customFormat="1" ht="18" customHeight="1">
      <c r="B62" s="71"/>
    </row>
    <row r="63" spans="2:2" s="67" customFormat="1" ht="18" customHeight="1">
      <c r="B63" s="71"/>
    </row>
    <row r="64" spans="2:2" s="67" customFormat="1" ht="18" customHeight="1">
      <c r="B64" s="71"/>
    </row>
    <row r="65" spans="2:2" s="67" customFormat="1" ht="18" customHeight="1">
      <c r="B65" s="71"/>
    </row>
    <row r="66" spans="2:2" s="67" customFormat="1" ht="18" customHeight="1">
      <c r="B66" s="71"/>
    </row>
    <row r="67" spans="2:2" s="67" customFormat="1" ht="18" customHeight="1">
      <c r="B67" s="71"/>
    </row>
    <row r="68" spans="2:2" s="67" customFormat="1" ht="18" customHeight="1">
      <c r="B68" s="71"/>
    </row>
    <row r="69" spans="2:2" s="67" customFormat="1" ht="18" customHeight="1">
      <c r="B69" s="71"/>
    </row>
    <row r="70" spans="2:2" s="67" customFormat="1" ht="18" customHeight="1">
      <c r="B70" s="71"/>
    </row>
    <row r="71" spans="2:2" s="67" customFormat="1" ht="18" customHeight="1">
      <c r="B71" s="71"/>
    </row>
    <row r="72" spans="2:2" s="67" customFormat="1" ht="18" customHeight="1">
      <c r="B72" s="71"/>
    </row>
    <row r="73" spans="2:2" s="67" customFormat="1" ht="18" customHeight="1">
      <c r="B73" s="71"/>
    </row>
    <row r="74" spans="2:2" s="67" customFormat="1" ht="18" customHeight="1">
      <c r="B74" s="71"/>
    </row>
    <row r="75" spans="2:2" s="67" customFormat="1" ht="18" customHeight="1">
      <c r="B75" s="71"/>
    </row>
    <row r="76" spans="2:2" s="67" customFormat="1" ht="18" customHeight="1">
      <c r="B76" s="71"/>
    </row>
    <row r="77" spans="2:2" s="67" customFormat="1" ht="18" customHeight="1">
      <c r="B77" s="71"/>
    </row>
    <row r="78" spans="2:2" s="67" customFormat="1" ht="18" customHeight="1">
      <c r="B78" s="71"/>
    </row>
    <row r="79" spans="2:2" s="67" customFormat="1" ht="18" customHeight="1">
      <c r="B79" s="71"/>
    </row>
    <row r="80" spans="2:2" s="67" customFormat="1" ht="18" customHeight="1">
      <c r="B80" s="71"/>
    </row>
    <row r="81" spans="2:2" s="67" customFormat="1" ht="18" customHeight="1">
      <c r="B81" s="71"/>
    </row>
    <row r="82" spans="2:2" s="67" customFormat="1" ht="18" customHeight="1">
      <c r="B82" s="71"/>
    </row>
    <row r="83" spans="2:2" s="67" customFormat="1" ht="18" customHeight="1">
      <c r="B83" s="71"/>
    </row>
    <row r="84" spans="2:2" s="67" customFormat="1" ht="18" customHeight="1">
      <c r="B84" s="71"/>
    </row>
    <row r="85" spans="2:2" s="67" customFormat="1" ht="18" customHeight="1">
      <c r="B85" s="71"/>
    </row>
    <row r="86" spans="2:2" s="67" customFormat="1" ht="18" customHeight="1">
      <c r="B86" s="71"/>
    </row>
    <row r="87" spans="2:2" s="67" customFormat="1" ht="18" customHeight="1">
      <c r="B87" s="71"/>
    </row>
    <row r="88" spans="2:2" s="67" customFormat="1" ht="18" customHeight="1">
      <c r="B88" s="71"/>
    </row>
    <row r="89" spans="2:2" s="67" customFormat="1" ht="18" customHeight="1">
      <c r="B89" s="71"/>
    </row>
    <row r="90" spans="2:2" s="67" customFormat="1" ht="18" customHeight="1">
      <c r="B90" s="71"/>
    </row>
    <row r="91" spans="2:2" s="67" customFormat="1" ht="18" customHeight="1">
      <c r="B91" s="71"/>
    </row>
    <row r="92" spans="2:2" s="67" customFormat="1" ht="18" customHeight="1">
      <c r="B92" s="71"/>
    </row>
    <row r="93" spans="2:2" s="67" customFormat="1" ht="18" customHeight="1">
      <c r="B93" s="71"/>
    </row>
    <row r="94" spans="2:2" s="67" customFormat="1" ht="18" customHeight="1">
      <c r="B94" s="71"/>
    </row>
    <row r="95" spans="2:2" s="67" customFormat="1" ht="18" customHeight="1">
      <c r="B95" s="71"/>
    </row>
    <row r="96" spans="2:2" s="67" customFormat="1" ht="18" customHeight="1">
      <c r="B96" s="71"/>
    </row>
    <row r="97" spans="2:2" s="67" customFormat="1" ht="18" customHeight="1">
      <c r="B97" s="71"/>
    </row>
    <row r="98" spans="2:2" s="67" customFormat="1" ht="18" customHeight="1">
      <c r="B98" s="71"/>
    </row>
    <row r="99" spans="2:2" s="67" customFormat="1" ht="18" customHeight="1">
      <c r="B99" s="71"/>
    </row>
    <row r="100" spans="2:2" s="67" customFormat="1" ht="18" customHeight="1">
      <c r="B100" s="71"/>
    </row>
    <row r="101" spans="2:2" s="67" customFormat="1" ht="18" customHeight="1">
      <c r="B101" s="71"/>
    </row>
    <row r="102" spans="2:2" s="67" customFormat="1" ht="18" customHeight="1">
      <c r="B102" s="71"/>
    </row>
    <row r="103" spans="2:2" s="67" customFormat="1" ht="18" customHeight="1">
      <c r="B103" s="71"/>
    </row>
    <row r="104" spans="2:2" s="67" customFormat="1" ht="18" customHeight="1">
      <c r="B104" s="71"/>
    </row>
    <row r="105" spans="2:2" s="67" customFormat="1" ht="18" customHeight="1">
      <c r="B105" s="71"/>
    </row>
    <row r="106" spans="2:2" s="67" customFormat="1" ht="18" customHeight="1">
      <c r="B106" s="71"/>
    </row>
    <row r="107" spans="2:2" s="67" customFormat="1" ht="18" customHeight="1">
      <c r="B107" s="71"/>
    </row>
    <row r="108" spans="2:2" s="67" customFormat="1" ht="18" customHeight="1">
      <c r="B108" s="71"/>
    </row>
    <row r="109" spans="2:2" s="67" customFormat="1" ht="18" customHeight="1">
      <c r="B109" s="71"/>
    </row>
    <row r="110" spans="2:2" s="67" customFormat="1" ht="18" customHeight="1">
      <c r="B110" s="71"/>
    </row>
    <row r="111" spans="2:2" s="67" customFormat="1" ht="18" customHeight="1">
      <c r="B111" s="71"/>
    </row>
    <row r="112" spans="2:2" s="67" customFormat="1" ht="18" customHeight="1">
      <c r="B112" s="71"/>
    </row>
    <row r="113" spans="2:2" s="67" customFormat="1" ht="18" customHeight="1">
      <c r="B113" s="71"/>
    </row>
    <row r="114" spans="2:2" s="67" customFormat="1" ht="18" customHeight="1">
      <c r="B114" s="71"/>
    </row>
    <row r="115" spans="2:2" s="67" customFormat="1" ht="18" customHeight="1">
      <c r="B115" s="71"/>
    </row>
    <row r="116" spans="2:2" s="67" customFormat="1" ht="18" customHeight="1">
      <c r="B116" s="71"/>
    </row>
    <row r="117" spans="2:2" s="67" customFormat="1" ht="18" customHeight="1">
      <c r="B117" s="71"/>
    </row>
    <row r="118" spans="2:2" s="67" customFormat="1" ht="18" customHeight="1">
      <c r="B118" s="71"/>
    </row>
    <row r="119" spans="2:2" s="67" customFormat="1" ht="18" customHeight="1">
      <c r="B119" s="71"/>
    </row>
    <row r="120" spans="2:2" s="67" customFormat="1" ht="18" customHeight="1">
      <c r="B120" s="71"/>
    </row>
    <row r="121" spans="2:2" s="67" customFormat="1" ht="18" customHeight="1">
      <c r="B121" s="71"/>
    </row>
    <row r="122" spans="2:2" s="67" customFormat="1" ht="18" customHeight="1">
      <c r="B122" s="71"/>
    </row>
    <row r="123" spans="2:2" s="67" customFormat="1" ht="18" customHeight="1">
      <c r="B123" s="71"/>
    </row>
    <row r="124" spans="2:2" s="67" customFormat="1" ht="18" customHeight="1">
      <c r="B124" s="71"/>
    </row>
    <row r="125" spans="2:2" s="67" customFormat="1" ht="18" customHeight="1">
      <c r="B125" s="71"/>
    </row>
    <row r="126" spans="2:2" s="67" customFormat="1" ht="18" customHeight="1">
      <c r="B126" s="71"/>
    </row>
    <row r="127" spans="2:2" s="67" customFormat="1" ht="18" customHeight="1">
      <c r="B127" s="71"/>
    </row>
    <row r="128" spans="2:2" s="67" customFormat="1" ht="18" customHeight="1">
      <c r="B128" s="71"/>
    </row>
    <row r="129" spans="2:2" s="67" customFormat="1" ht="18" customHeight="1">
      <c r="B129" s="71"/>
    </row>
    <row r="130" spans="2:2" s="67" customFormat="1" ht="18" customHeight="1">
      <c r="B130" s="71"/>
    </row>
    <row r="131" spans="2:2" s="67" customFormat="1" ht="18" customHeight="1">
      <c r="B131" s="71"/>
    </row>
    <row r="132" spans="2:2" s="67" customFormat="1" ht="18" customHeight="1">
      <c r="B132" s="71"/>
    </row>
    <row r="133" spans="2:2" s="67" customFormat="1" ht="18" customHeight="1">
      <c r="B133" s="71"/>
    </row>
    <row r="134" spans="2:2" s="67" customFormat="1" ht="18" customHeight="1">
      <c r="B134" s="71"/>
    </row>
    <row r="135" spans="2:2" s="67" customFormat="1" ht="18" customHeight="1">
      <c r="B135" s="71"/>
    </row>
    <row r="136" spans="2:2" s="67" customFormat="1" ht="18" customHeight="1">
      <c r="B136" s="71"/>
    </row>
    <row r="137" spans="2:2" s="67" customFormat="1" ht="18" customHeight="1">
      <c r="B137" s="71"/>
    </row>
    <row r="138" spans="2:2" s="67" customFormat="1" ht="18" customHeight="1">
      <c r="B138" s="71"/>
    </row>
    <row r="139" spans="2:2" s="67" customFormat="1" ht="18" customHeight="1">
      <c r="B139" s="71"/>
    </row>
    <row r="140" spans="2:2" s="67" customFormat="1" ht="18" customHeight="1">
      <c r="B140" s="71"/>
    </row>
    <row r="141" spans="2:2" s="67" customFormat="1" ht="18" customHeight="1">
      <c r="B141" s="71"/>
    </row>
    <row r="142" spans="2:2" s="67" customFormat="1" ht="18" customHeight="1">
      <c r="B142" s="71"/>
    </row>
    <row r="143" spans="2:2" s="67" customFormat="1" ht="18" customHeight="1">
      <c r="B143" s="71"/>
    </row>
    <row r="144" spans="2:2" s="67" customFormat="1" ht="18" customHeight="1">
      <c r="B144" s="71"/>
    </row>
    <row r="145" spans="2:2" s="67" customFormat="1" ht="18" customHeight="1">
      <c r="B145" s="71"/>
    </row>
    <row r="146" spans="2:2" s="67" customFormat="1" ht="18" customHeight="1">
      <c r="B146" s="71"/>
    </row>
    <row r="147" spans="2:2" s="67" customFormat="1" ht="18" customHeight="1">
      <c r="B147" s="71"/>
    </row>
    <row r="148" spans="2:2" s="67" customFormat="1" ht="18" customHeight="1">
      <c r="B148" s="71"/>
    </row>
    <row r="149" spans="2:2" s="67" customFormat="1" ht="18" customHeight="1">
      <c r="B149" s="71"/>
    </row>
    <row r="150" spans="2:2" s="67" customFormat="1" ht="18" customHeight="1">
      <c r="B150" s="71"/>
    </row>
    <row r="151" spans="2:2" s="67" customFormat="1" ht="18" customHeight="1">
      <c r="B151" s="71"/>
    </row>
    <row r="152" spans="2:2" s="67" customFormat="1" ht="18" customHeight="1">
      <c r="B152" s="71"/>
    </row>
    <row r="153" spans="2:2" s="67" customFormat="1" ht="18" customHeight="1">
      <c r="B153" s="71"/>
    </row>
    <row r="154" spans="2:2" s="67" customFormat="1" ht="18" customHeight="1">
      <c r="B154" s="71"/>
    </row>
    <row r="155" spans="2:2" s="67" customFormat="1" ht="18" customHeight="1">
      <c r="B155" s="71"/>
    </row>
    <row r="156" spans="2:2" s="67" customFormat="1" ht="18" customHeight="1">
      <c r="B156" s="71"/>
    </row>
    <row r="157" spans="2:2" s="67" customFormat="1" ht="18" customHeight="1">
      <c r="B157" s="71"/>
    </row>
    <row r="158" spans="2:2" s="67" customFormat="1" ht="18" customHeight="1">
      <c r="B158" s="71"/>
    </row>
    <row r="159" spans="2:2" s="67" customFormat="1" ht="18" customHeight="1">
      <c r="B159" s="71"/>
    </row>
    <row r="160" spans="2:2" s="67" customFormat="1" ht="18" customHeight="1">
      <c r="B160" s="71"/>
    </row>
    <row r="161" spans="2:2" s="67" customFormat="1" ht="18" customHeight="1">
      <c r="B161" s="71"/>
    </row>
    <row r="162" spans="2:2" s="67" customFormat="1" ht="18" customHeight="1">
      <c r="B162" s="71"/>
    </row>
    <row r="163" spans="2:2" s="67" customFormat="1" ht="18" customHeight="1">
      <c r="B163" s="71"/>
    </row>
    <row r="164" spans="2:2" s="67" customFormat="1" ht="18" customHeight="1">
      <c r="B164" s="71"/>
    </row>
    <row r="165" spans="2:2" s="67" customFormat="1" ht="18" customHeight="1">
      <c r="B165" s="71"/>
    </row>
    <row r="166" spans="2:2" s="67" customFormat="1" ht="18" customHeight="1">
      <c r="B166" s="71"/>
    </row>
    <row r="167" spans="2:2" s="67" customFormat="1" ht="18" customHeight="1">
      <c r="B167" s="71"/>
    </row>
    <row r="168" spans="2:2" s="67" customFormat="1" ht="18" customHeight="1">
      <c r="B168" s="71"/>
    </row>
    <row r="169" spans="2:2" s="67" customFormat="1" ht="18" customHeight="1">
      <c r="B169" s="71"/>
    </row>
    <row r="170" spans="2:2" s="67" customFormat="1" ht="18" customHeight="1">
      <c r="B170" s="71"/>
    </row>
    <row r="171" spans="2:2" s="67" customFormat="1" ht="18" customHeight="1">
      <c r="B171" s="71"/>
    </row>
    <row r="172" spans="2:2" s="67" customFormat="1" ht="18" customHeight="1">
      <c r="B172" s="71"/>
    </row>
    <row r="173" spans="2:2" s="67" customFormat="1" ht="18" customHeight="1">
      <c r="B173" s="71"/>
    </row>
    <row r="174" spans="2:2" s="67" customFormat="1" ht="18" customHeight="1">
      <c r="B174" s="71"/>
    </row>
    <row r="175" spans="2:2" s="67" customFormat="1" ht="18" customHeight="1">
      <c r="B175" s="71"/>
    </row>
    <row r="176" spans="2:2" s="67" customFormat="1" ht="18" customHeight="1">
      <c r="B176" s="71"/>
    </row>
    <row r="177" spans="2:2" s="67" customFormat="1" ht="18" customHeight="1">
      <c r="B177" s="71"/>
    </row>
    <row r="178" spans="2:2" s="67" customFormat="1" ht="18" customHeight="1">
      <c r="B178" s="71"/>
    </row>
    <row r="179" spans="2:2" s="67" customFormat="1" ht="18" customHeight="1">
      <c r="B179" s="71"/>
    </row>
    <row r="180" spans="2:2" s="67" customFormat="1" ht="18" customHeight="1">
      <c r="B180" s="71"/>
    </row>
    <row r="181" spans="2:2" s="67" customFormat="1" ht="18" customHeight="1">
      <c r="B181" s="71"/>
    </row>
    <row r="182" spans="2:2" s="67" customFormat="1" ht="18" customHeight="1">
      <c r="B182" s="71"/>
    </row>
    <row r="183" spans="2:2" s="67" customFormat="1" ht="18" customHeight="1">
      <c r="B183" s="71"/>
    </row>
    <row r="184" spans="2:2" s="67" customFormat="1" ht="18" customHeight="1">
      <c r="B184" s="71"/>
    </row>
    <row r="185" spans="2:2" s="67" customFormat="1" ht="18" customHeight="1">
      <c r="B185" s="71"/>
    </row>
    <row r="186" spans="2:2" s="67" customFormat="1" ht="18" customHeight="1">
      <c r="B186" s="71"/>
    </row>
    <row r="187" spans="2:2" s="67" customFormat="1" ht="18" customHeight="1">
      <c r="B187" s="71"/>
    </row>
    <row r="188" spans="2:2" s="67" customFormat="1" ht="18" customHeight="1">
      <c r="B188" s="71"/>
    </row>
    <row r="189" spans="2:2" s="67" customFormat="1" ht="18" customHeight="1">
      <c r="B189" s="71"/>
    </row>
    <row r="190" spans="2:2" s="67" customFormat="1" ht="18" customHeight="1">
      <c r="B190" s="71"/>
    </row>
    <row r="191" spans="2:2" s="67" customFormat="1" ht="18" customHeight="1">
      <c r="B191" s="71"/>
    </row>
    <row r="192" spans="2:2" s="67" customFormat="1" ht="18" customHeight="1">
      <c r="B192" s="71"/>
    </row>
    <row r="193" spans="2:2" s="67" customFormat="1" ht="18" customHeight="1">
      <c r="B193" s="71"/>
    </row>
    <row r="194" spans="2:2" s="67" customFormat="1" ht="18" customHeight="1">
      <c r="B194" s="71"/>
    </row>
    <row r="195" spans="2:2" s="67" customFormat="1" ht="18" customHeight="1">
      <c r="B195" s="71"/>
    </row>
    <row r="196" spans="2:2" s="67" customFormat="1" ht="18" customHeight="1">
      <c r="B196" s="71"/>
    </row>
    <row r="197" spans="2:2" s="67" customFormat="1" ht="18" customHeight="1">
      <c r="B197" s="71"/>
    </row>
    <row r="198" spans="2:2" s="67" customFormat="1" ht="18" customHeight="1">
      <c r="B198" s="71"/>
    </row>
    <row r="199" spans="2:2" s="67" customFormat="1" ht="18" customHeight="1">
      <c r="B199" s="71"/>
    </row>
    <row r="200" spans="2:2" s="67" customFormat="1" ht="18" customHeight="1">
      <c r="B200" s="71"/>
    </row>
    <row r="201" spans="2:2" s="67" customFormat="1" ht="18" customHeight="1">
      <c r="B201" s="71"/>
    </row>
    <row r="202" spans="2:2" s="67" customFormat="1" ht="18" customHeight="1">
      <c r="B202" s="71"/>
    </row>
    <row r="203" spans="2:2" s="67" customFormat="1" ht="18" customHeight="1">
      <c r="B203" s="71"/>
    </row>
    <row r="204" spans="2:2" s="67" customFormat="1" ht="18" customHeight="1">
      <c r="B204" s="71"/>
    </row>
    <row r="205" spans="2:2" s="67" customFormat="1" ht="18" customHeight="1">
      <c r="B205" s="71"/>
    </row>
    <row r="206" spans="2:2" s="67" customFormat="1" ht="18" customHeight="1">
      <c r="B206" s="71"/>
    </row>
    <row r="207" spans="2:2" s="67" customFormat="1" ht="18" customHeight="1">
      <c r="B207" s="71"/>
    </row>
    <row r="208" spans="2:2" s="67" customFormat="1" ht="18" customHeight="1">
      <c r="B208" s="71"/>
    </row>
    <row r="209" spans="2:2" s="67" customFormat="1" ht="18" customHeight="1">
      <c r="B209" s="71"/>
    </row>
    <row r="210" spans="2:2" s="67" customFormat="1" ht="18" customHeight="1">
      <c r="B210" s="71"/>
    </row>
    <row r="211" spans="2:2" s="67" customFormat="1" ht="18" customHeight="1">
      <c r="B211" s="71"/>
    </row>
    <row r="212" spans="2:2" s="67" customFormat="1" ht="18" customHeight="1">
      <c r="B212" s="71"/>
    </row>
    <row r="213" spans="2:2" s="67" customFormat="1" ht="18" customHeight="1">
      <c r="B213" s="71"/>
    </row>
    <row r="214" spans="2:2" s="67" customFormat="1" ht="18" customHeight="1">
      <c r="B214" s="71"/>
    </row>
    <row r="215" spans="2:2" s="67" customFormat="1" ht="18" customHeight="1">
      <c r="B215" s="71"/>
    </row>
    <row r="216" spans="2:2" s="67" customFormat="1" ht="18" customHeight="1">
      <c r="B216" s="71"/>
    </row>
    <row r="217" spans="2:2" s="67" customFormat="1" ht="18" customHeight="1">
      <c r="B217" s="71"/>
    </row>
    <row r="218" spans="2:2" s="67" customFormat="1" ht="18" customHeight="1">
      <c r="B218" s="71"/>
    </row>
    <row r="219" spans="2:2" s="67" customFormat="1" ht="18" customHeight="1">
      <c r="B219" s="71"/>
    </row>
    <row r="220" spans="2:2" s="67" customFormat="1" ht="18" customHeight="1">
      <c r="B220" s="71"/>
    </row>
    <row r="221" spans="2:2" s="67" customFormat="1" ht="18" customHeight="1">
      <c r="B221" s="71"/>
    </row>
    <row r="222" spans="2:2" s="67" customFormat="1" ht="18" customHeight="1">
      <c r="B222" s="71"/>
    </row>
    <row r="223" spans="2:2" s="67" customFormat="1" ht="18" customHeight="1">
      <c r="B223" s="71"/>
    </row>
    <row r="224" spans="2:2" s="67" customFormat="1" ht="18" customHeight="1">
      <c r="B224" s="71"/>
    </row>
    <row r="225" spans="2:2" s="67" customFormat="1" ht="18" customHeight="1">
      <c r="B225" s="71"/>
    </row>
    <row r="226" spans="2:2" s="67" customFormat="1" ht="18" customHeight="1">
      <c r="B226" s="71"/>
    </row>
    <row r="227" spans="2:2" s="67" customFormat="1" ht="18" customHeight="1">
      <c r="B227" s="71"/>
    </row>
    <row r="228" spans="2:2" s="67" customFormat="1" ht="18" customHeight="1">
      <c r="B228" s="71"/>
    </row>
    <row r="229" spans="2:2" s="67" customFormat="1" ht="18" customHeight="1">
      <c r="B229" s="71"/>
    </row>
    <row r="230" spans="2:2" s="67" customFormat="1" ht="18" customHeight="1">
      <c r="B230" s="71"/>
    </row>
    <row r="231" spans="2:2" s="67" customFormat="1" ht="18" customHeight="1">
      <c r="B231" s="71"/>
    </row>
    <row r="232" spans="2:2" s="67" customFormat="1" ht="18" customHeight="1">
      <c r="B232" s="71"/>
    </row>
    <row r="233" spans="2:2" s="67" customFormat="1" ht="18" customHeight="1">
      <c r="B233" s="71"/>
    </row>
    <row r="234" spans="2:2" s="67" customFormat="1" ht="18" customHeight="1">
      <c r="B234" s="71"/>
    </row>
    <row r="235" spans="2:2" s="67" customFormat="1" ht="18" customHeight="1">
      <c r="B235" s="71"/>
    </row>
    <row r="236" spans="2:2" s="67" customFormat="1" ht="18" customHeight="1">
      <c r="B236" s="71"/>
    </row>
    <row r="237" spans="2:2" s="67" customFormat="1" ht="18" customHeight="1">
      <c r="B237" s="71"/>
    </row>
    <row r="238" spans="2:2" s="67" customFormat="1" ht="18" customHeight="1">
      <c r="B238" s="71"/>
    </row>
    <row r="239" spans="2:2" s="67" customFormat="1" ht="18" customHeight="1">
      <c r="B239" s="71"/>
    </row>
    <row r="240" spans="2:2" s="67" customFormat="1" ht="18" customHeight="1">
      <c r="B240" s="71"/>
    </row>
    <row r="241" spans="2:2" s="67" customFormat="1" ht="18" customHeight="1">
      <c r="B241" s="71"/>
    </row>
    <row r="242" spans="2:2" s="67" customFormat="1" ht="18" customHeight="1">
      <c r="B242" s="71"/>
    </row>
    <row r="243" spans="2:2" s="67" customFormat="1" ht="18" customHeight="1">
      <c r="B243" s="71"/>
    </row>
    <row r="244" spans="2:2" s="67" customFormat="1" ht="18" customHeight="1">
      <c r="B244" s="71"/>
    </row>
    <row r="245" spans="2:2" s="67" customFormat="1" ht="18" customHeight="1">
      <c r="B245" s="71"/>
    </row>
    <row r="246" spans="2:2" s="67" customFormat="1" ht="18" customHeight="1">
      <c r="B246" s="71"/>
    </row>
    <row r="247" spans="2:2" s="67" customFormat="1" ht="18" customHeight="1">
      <c r="B247" s="71"/>
    </row>
    <row r="248" spans="2:2" s="67" customFormat="1" ht="18" customHeight="1">
      <c r="B248" s="71"/>
    </row>
    <row r="249" spans="2:2" s="67" customFormat="1" ht="18" customHeight="1">
      <c r="B249" s="71"/>
    </row>
    <row r="250" spans="2:2" s="67" customFormat="1" ht="18" customHeight="1">
      <c r="B250" s="71"/>
    </row>
    <row r="251" spans="2:2" s="67" customFormat="1" ht="18" customHeight="1">
      <c r="B251" s="71"/>
    </row>
    <row r="252" spans="2:2" s="67" customFormat="1" ht="18" customHeight="1">
      <c r="B252" s="71"/>
    </row>
    <row r="253" spans="2:2" s="67" customFormat="1" ht="18" customHeight="1">
      <c r="B253" s="71"/>
    </row>
    <row r="254" spans="2:2" s="67" customFormat="1" ht="18" customHeight="1">
      <c r="B254" s="71"/>
    </row>
    <row r="255" spans="2:2" s="67" customFormat="1" ht="18" customHeight="1">
      <c r="B255" s="71"/>
    </row>
    <row r="256" spans="2:2" s="67" customFormat="1" ht="18" customHeight="1">
      <c r="B256" s="71"/>
    </row>
    <row r="257" spans="2:2" s="67" customFormat="1" ht="18" customHeight="1">
      <c r="B257" s="71"/>
    </row>
    <row r="258" spans="2:2" s="67" customFormat="1" ht="18" customHeight="1">
      <c r="B258" s="71"/>
    </row>
    <row r="259" spans="2:2" s="67" customFormat="1" ht="18" customHeight="1">
      <c r="B259" s="71"/>
    </row>
    <row r="260" spans="2:2" s="67" customFormat="1" ht="18" customHeight="1">
      <c r="B260" s="71"/>
    </row>
    <row r="261" spans="2:2" s="67" customFormat="1" ht="18" customHeight="1">
      <c r="B261" s="71"/>
    </row>
    <row r="262" spans="2:2" s="67" customFormat="1" ht="18" customHeight="1">
      <c r="B262" s="71"/>
    </row>
    <row r="263" spans="2:2" s="67" customFormat="1" ht="18" customHeight="1">
      <c r="B263" s="71"/>
    </row>
    <row r="264" spans="2:2" s="67" customFormat="1" ht="18" customHeight="1">
      <c r="B264" s="71"/>
    </row>
    <row r="265" spans="2:2" s="67" customFormat="1" ht="18" customHeight="1">
      <c r="B265" s="71"/>
    </row>
    <row r="266" spans="2:2" s="67" customFormat="1" ht="18" customHeight="1">
      <c r="B266" s="71"/>
    </row>
    <row r="267" spans="2:2" s="67" customFormat="1" ht="18" customHeight="1">
      <c r="B267" s="71"/>
    </row>
    <row r="268" spans="2:2" s="67" customFormat="1" ht="18" customHeight="1">
      <c r="B268" s="71"/>
    </row>
    <row r="269" spans="2:2" s="67" customFormat="1" ht="18" customHeight="1">
      <c r="B269" s="71"/>
    </row>
    <row r="270" spans="2:2" s="67" customFormat="1" ht="18" customHeight="1">
      <c r="B270" s="71"/>
    </row>
    <row r="271" spans="2:2" s="67" customFormat="1" ht="18" customHeight="1">
      <c r="B271" s="71"/>
    </row>
    <row r="272" spans="2:2" s="67" customFormat="1" ht="18" customHeight="1">
      <c r="B272" s="71"/>
    </row>
    <row r="273" spans="2:2" s="67" customFormat="1" ht="18" customHeight="1">
      <c r="B273" s="71"/>
    </row>
    <row r="274" spans="2:2" s="67" customFormat="1" ht="18" customHeight="1">
      <c r="B274" s="71"/>
    </row>
    <row r="275" spans="2:2" s="67" customFormat="1" ht="18" customHeight="1">
      <c r="B275" s="71"/>
    </row>
    <row r="276" spans="2:2" s="67" customFormat="1" ht="18" customHeight="1">
      <c r="B276" s="71"/>
    </row>
    <row r="277" spans="2:2" s="67" customFormat="1" ht="18" customHeight="1">
      <c r="B277" s="71"/>
    </row>
    <row r="278" spans="2:2" s="67" customFormat="1" ht="18" customHeight="1">
      <c r="B278" s="71"/>
    </row>
    <row r="279" spans="2:2" s="67" customFormat="1" ht="18" customHeight="1">
      <c r="B279" s="71"/>
    </row>
    <row r="280" spans="2:2" s="67" customFormat="1" ht="18" customHeight="1">
      <c r="B280" s="71"/>
    </row>
    <row r="281" spans="2:2" s="67" customFormat="1" ht="18" customHeight="1">
      <c r="B281" s="71"/>
    </row>
    <row r="282" spans="2:2" s="67" customFormat="1" ht="18" customHeight="1">
      <c r="B282" s="71"/>
    </row>
    <row r="283" spans="2:2" s="67" customFormat="1" ht="18" customHeight="1">
      <c r="B283" s="71"/>
    </row>
    <row r="284" spans="2:2" s="67" customFormat="1" ht="18" customHeight="1">
      <c r="B284" s="71"/>
    </row>
    <row r="285" spans="2:2" s="67" customFormat="1" ht="18" customHeight="1">
      <c r="B285" s="71"/>
    </row>
    <row r="286" spans="2:2" s="67" customFormat="1" ht="18" customHeight="1">
      <c r="B286" s="71"/>
    </row>
    <row r="287" spans="2:2" s="67" customFormat="1" ht="18" customHeight="1">
      <c r="B287" s="71"/>
    </row>
    <row r="288" spans="2:2" s="67" customFormat="1" ht="18" customHeight="1">
      <c r="B288" s="71"/>
    </row>
    <row r="289" spans="2:2" s="67" customFormat="1" ht="18" customHeight="1">
      <c r="B289" s="71"/>
    </row>
    <row r="290" spans="2:2" s="67" customFormat="1" ht="18" customHeight="1">
      <c r="B290" s="71"/>
    </row>
    <row r="291" spans="2:2" s="67" customFormat="1" ht="18" customHeight="1">
      <c r="B291" s="71"/>
    </row>
    <row r="292" spans="2:2" s="67" customFormat="1" ht="18" customHeight="1">
      <c r="B292" s="71"/>
    </row>
    <row r="293" spans="2:2" s="67" customFormat="1" ht="18" customHeight="1">
      <c r="B293" s="71"/>
    </row>
    <row r="294" spans="2:2" s="67" customFormat="1" ht="18" customHeight="1">
      <c r="B294" s="71"/>
    </row>
    <row r="295" spans="2:2" s="67" customFormat="1" ht="18" customHeight="1">
      <c r="B295" s="71"/>
    </row>
    <row r="296" spans="2:2" s="67" customFormat="1" ht="18" customHeight="1">
      <c r="B296" s="71"/>
    </row>
    <row r="297" spans="2:2" s="67" customFormat="1" ht="18" customHeight="1">
      <c r="B297" s="71"/>
    </row>
    <row r="298" spans="2:2" s="67" customFormat="1" ht="18" customHeight="1">
      <c r="B298" s="71"/>
    </row>
    <row r="299" spans="2:2" s="67" customFormat="1" ht="18" customHeight="1">
      <c r="B299" s="71"/>
    </row>
    <row r="300" spans="2:2" s="67" customFormat="1" ht="18" customHeight="1">
      <c r="B300" s="71"/>
    </row>
    <row r="301" spans="2:2" s="67" customFormat="1" ht="18" customHeight="1">
      <c r="B301" s="71"/>
    </row>
    <row r="302" spans="2:2" s="67" customFormat="1" ht="18" customHeight="1">
      <c r="B302" s="71"/>
    </row>
    <row r="303" spans="2:2" s="67" customFormat="1" ht="18" customHeight="1">
      <c r="B303" s="71"/>
    </row>
    <row r="304" spans="2:2" s="67" customFormat="1" ht="18" customHeight="1">
      <c r="B304" s="71"/>
    </row>
    <row r="305" spans="2:2" s="67" customFormat="1" ht="18" customHeight="1">
      <c r="B305" s="71"/>
    </row>
    <row r="306" spans="2:2" s="67" customFormat="1" ht="18" customHeight="1">
      <c r="B306" s="71"/>
    </row>
    <row r="307" spans="2:2" s="67" customFormat="1" ht="18" customHeight="1">
      <c r="B307" s="71"/>
    </row>
    <row r="308" spans="2:2" s="67" customFormat="1" ht="18" customHeight="1">
      <c r="B308" s="71"/>
    </row>
    <row r="309" spans="2:2" s="67" customFormat="1" ht="18" customHeight="1">
      <c r="B309" s="71"/>
    </row>
    <row r="310" spans="2:2" s="67" customFormat="1" ht="18" customHeight="1">
      <c r="B310" s="71"/>
    </row>
    <row r="311" spans="2:2" s="67" customFormat="1" ht="18" customHeight="1">
      <c r="B311" s="71"/>
    </row>
    <row r="312" spans="2:2" s="67" customFormat="1" ht="18" customHeight="1">
      <c r="B312" s="71"/>
    </row>
    <row r="313" spans="2:2" s="67" customFormat="1" ht="18" customHeight="1">
      <c r="B313" s="71"/>
    </row>
    <row r="314" spans="2:2" s="67" customFormat="1" ht="18" customHeight="1">
      <c r="B314" s="71"/>
    </row>
    <row r="315" spans="2:2" s="67" customFormat="1" ht="18" customHeight="1">
      <c r="B315" s="71"/>
    </row>
    <row r="316" spans="2:2" s="67" customFormat="1" ht="18" customHeight="1">
      <c r="B316" s="71"/>
    </row>
    <row r="317" spans="2:2" s="67" customFormat="1" ht="18" customHeight="1">
      <c r="B317" s="71"/>
    </row>
    <row r="318" spans="2:2" s="67" customFormat="1" ht="18" customHeight="1">
      <c r="B318" s="71"/>
    </row>
    <row r="319" spans="2:2" s="67" customFormat="1" ht="18" customHeight="1">
      <c r="B319" s="71"/>
    </row>
    <row r="320" spans="2:2" s="67" customFormat="1" ht="18" customHeight="1">
      <c r="B320" s="71"/>
    </row>
    <row r="321" spans="2:2" s="67" customFormat="1" ht="18" customHeight="1">
      <c r="B321" s="71"/>
    </row>
    <row r="322" spans="2:2" s="67" customFormat="1" ht="18" customHeight="1">
      <c r="B322" s="71"/>
    </row>
    <row r="323" spans="2:2" s="67" customFormat="1" ht="18" customHeight="1">
      <c r="B323" s="71"/>
    </row>
    <row r="324" spans="2:2" s="67" customFormat="1" ht="18" customHeight="1">
      <c r="B324" s="71"/>
    </row>
    <row r="325" spans="2:2" s="67" customFormat="1" ht="18" customHeight="1">
      <c r="B325" s="71"/>
    </row>
    <row r="326" spans="2:2" s="67" customFormat="1" ht="18" customHeight="1">
      <c r="B326" s="71"/>
    </row>
    <row r="327" spans="2:2" s="67" customFormat="1" ht="18" customHeight="1">
      <c r="B327" s="71"/>
    </row>
    <row r="328" spans="2:2" s="67" customFormat="1" ht="18" customHeight="1">
      <c r="B328" s="71"/>
    </row>
    <row r="329" spans="2:2" s="67" customFormat="1" ht="18" customHeight="1">
      <c r="B329" s="71"/>
    </row>
    <row r="330" spans="2:2" s="67" customFormat="1" ht="18" customHeight="1">
      <c r="B330" s="71"/>
    </row>
    <row r="331" spans="2:2" s="67" customFormat="1" ht="18" customHeight="1">
      <c r="B331" s="71"/>
    </row>
    <row r="332" spans="2:2" s="67" customFormat="1" ht="18" customHeight="1">
      <c r="B332" s="71"/>
    </row>
    <row r="333" spans="2:2" s="67" customFormat="1" ht="18" customHeight="1">
      <c r="B333" s="71"/>
    </row>
    <row r="334" spans="2:2" s="67" customFormat="1" ht="18" customHeight="1">
      <c r="B334" s="71"/>
    </row>
    <row r="335" spans="2:2" s="67" customFormat="1" ht="18" customHeight="1">
      <c r="B335" s="71"/>
    </row>
    <row r="336" spans="2:2" s="67" customFormat="1" ht="18" customHeight="1">
      <c r="B336" s="71"/>
    </row>
    <row r="337" spans="2:2" s="67" customFormat="1" ht="18" customHeight="1">
      <c r="B337" s="71"/>
    </row>
    <row r="338" spans="2:2" s="67" customFormat="1" ht="18" customHeight="1">
      <c r="B338" s="71"/>
    </row>
    <row r="339" spans="2:2" s="67" customFormat="1" ht="18" customHeight="1">
      <c r="B339" s="71"/>
    </row>
    <row r="340" spans="2:2" s="67" customFormat="1" ht="18" customHeight="1">
      <c r="B340" s="71"/>
    </row>
    <row r="341" spans="2:2" s="67" customFormat="1" ht="18" customHeight="1">
      <c r="B341" s="71"/>
    </row>
    <row r="342" spans="2:2" s="67" customFormat="1" ht="18" customHeight="1">
      <c r="B342" s="71"/>
    </row>
    <row r="343" spans="2:2" s="67" customFormat="1" ht="18" customHeight="1">
      <c r="B343" s="71"/>
    </row>
    <row r="344" spans="2:2" s="67" customFormat="1" ht="18" customHeight="1">
      <c r="B344" s="71"/>
    </row>
    <row r="345" spans="2:2" s="67" customFormat="1" ht="18" customHeight="1">
      <c r="B345" s="71"/>
    </row>
    <row r="346" spans="2:2" s="67" customFormat="1" ht="18" customHeight="1">
      <c r="B346" s="71"/>
    </row>
    <row r="347" spans="2:2" s="67" customFormat="1" ht="18" customHeight="1">
      <c r="B347" s="71"/>
    </row>
    <row r="348" spans="2:2" s="67" customFormat="1" ht="18" customHeight="1">
      <c r="B348" s="71"/>
    </row>
    <row r="349" spans="2:2" s="67" customFormat="1" ht="18" customHeight="1">
      <c r="B349" s="71"/>
    </row>
    <row r="350" spans="2:2" s="67" customFormat="1" ht="18" customHeight="1">
      <c r="B350" s="71"/>
    </row>
    <row r="351" spans="2:2" s="67" customFormat="1" ht="18" customHeight="1">
      <c r="B351" s="71"/>
    </row>
    <row r="352" spans="2:2" s="67" customFormat="1" ht="18" customHeight="1">
      <c r="B352" s="71"/>
    </row>
    <row r="353" spans="2:2" s="67" customFormat="1" ht="18" customHeight="1">
      <c r="B353" s="71"/>
    </row>
    <row r="354" spans="2:2" s="67" customFormat="1" ht="18" customHeight="1">
      <c r="B354" s="71"/>
    </row>
    <row r="355" spans="2:2" s="67" customFormat="1" ht="18" customHeight="1">
      <c r="B355" s="71"/>
    </row>
    <row r="356" spans="2:2" s="67" customFormat="1" ht="18" customHeight="1">
      <c r="B356" s="71"/>
    </row>
    <row r="357" spans="2:2" s="67" customFormat="1" ht="18" customHeight="1">
      <c r="B357" s="71"/>
    </row>
    <row r="358" spans="2:2" s="67" customFormat="1" ht="18" customHeight="1">
      <c r="B358" s="71"/>
    </row>
    <row r="359" spans="2:2" s="67" customFormat="1" ht="18" customHeight="1">
      <c r="B359" s="71"/>
    </row>
    <row r="360" spans="2:2" s="67" customFormat="1" ht="18" customHeight="1">
      <c r="B360" s="71"/>
    </row>
    <row r="361" spans="2:2" s="67" customFormat="1" ht="18" customHeight="1">
      <c r="B361" s="71"/>
    </row>
    <row r="362" spans="2:2" s="67" customFormat="1" ht="18" customHeight="1">
      <c r="B362" s="71"/>
    </row>
    <row r="363" spans="2:2" s="67" customFormat="1" ht="18" customHeight="1">
      <c r="B363" s="71"/>
    </row>
    <row r="364" spans="2:2" s="67" customFormat="1" ht="18" customHeight="1">
      <c r="B364" s="71"/>
    </row>
    <row r="365" spans="2:2" s="67" customFormat="1" ht="18" customHeight="1">
      <c r="B365" s="71"/>
    </row>
    <row r="366" spans="2:2" s="67" customFormat="1" ht="18" customHeight="1">
      <c r="B366" s="71"/>
    </row>
    <row r="367" spans="2:2" s="67" customFormat="1" ht="18" customHeight="1">
      <c r="B367" s="71"/>
    </row>
    <row r="368" spans="2:2" s="67" customFormat="1" ht="18" customHeight="1">
      <c r="B368" s="71"/>
    </row>
    <row r="369" spans="2:2" s="67" customFormat="1" ht="18" customHeight="1">
      <c r="B369" s="71"/>
    </row>
    <row r="370" spans="2:2" s="67" customFormat="1" ht="18" customHeight="1">
      <c r="B370" s="71"/>
    </row>
    <row r="371" spans="2:2" s="67" customFormat="1" ht="18" customHeight="1">
      <c r="B371" s="71"/>
    </row>
    <row r="372" spans="2:2" s="67" customFormat="1" ht="18" customHeight="1">
      <c r="B372" s="71"/>
    </row>
    <row r="373" spans="2:2" s="67" customFormat="1" ht="18" customHeight="1">
      <c r="B373" s="71"/>
    </row>
    <row r="374" spans="2:2" s="67" customFormat="1" ht="18" customHeight="1">
      <c r="B374" s="71"/>
    </row>
    <row r="375" spans="2:2" s="67" customFormat="1" ht="18" customHeight="1">
      <c r="B375" s="71"/>
    </row>
    <row r="376" spans="2:2" s="67" customFormat="1" ht="18" customHeight="1">
      <c r="B376" s="71"/>
    </row>
    <row r="377" spans="2:2" s="67" customFormat="1" ht="18" customHeight="1">
      <c r="B377" s="71"/>
    </row>
    <row r="378" spans="2:2" s="67" customFormat="1" ht="18" customHeight="1">
      <c r="B378" s="71"/>
    </row>
    <row r="379" spans="2:2" s="67" customFormat="1" ht="18" customHeight="1">
      <c r="B379" s="71"/>
    </row>
    <row r="380" spans="2:2" s="67" customFormat="1" ht="18" customHeight="1">
      <c r="B380" s="71"/>
    </row>
    <row r="381" spans="2:2" s="67" customFormat="1" ht="18" customHeight="1">
      <c r="B381" s="71"/>
    </row>
    <row r="382" spans="2:2" s="67" customFormat="1" ht="18" customHeight="1">
      <c r="B382" s="71"/>
    </row>
    <row r="383" spans="2:2" s="67" customFormat="1" ht="18" customHeight="1">
      <c r="B383" s="71"/>
    </row>
    <row r="384" spans="2:2" s="67" customFormat="1" ht="18" customHeight="1">
      <c r="B384" s="71"/>
    </row>
    <row r="385" spans="2:2" s="67" customFormat="1" ht="18" customHeight="1">
      <c r="B385" s="71"/>
    </row>
    <row r="386" spans="2:2" s="67" customFormat="1" ht="18" customHeight="1">
      <c r="B386" s="71"/>
    </row>
    <row r="387" spans="2:2" s="67" customFormat="1" ht="18" customHeight="1">
      <c r="B387" s="71"/>
    </row>
    <row r="388" spans="2:2" s="67" customFormat="1" ht="18" customHeight="1">
      <c r="B388" s="71"/>
    </row>
    <row r="389" spans="2:2" s="67" customFormat="1" ht="18" customHeight="1">
      <c r="B389" s="71"/>
    </row>
    <row r="390" spans="2:2" s="67" customFormat="1" ht="18" customHeight="1">
      <c r="B390" s="71"/>
    </row>
    <row r="391" spans="2:2" s="67" customFormat="1" ht="18" customHeight="1">
      <c r="B391" s="71"/>
    </row>
    <row r="392" spans="2:2" s="67" customFormat="1" ht="18" customHeight="1">
      <c r="B392" s="71"/>
    </row>
    <row r="393" spans="2:2" s="67" customFormat="1" ht="18" customHeight="1">
      <c r="B393" s="71"/>
    </row>
    <row r="394" spans="2:2" s="67" customFormat="1" ht="18" customHeight="1">
      <c r="B394" s="71"/>
    </row>
    <row r="395" spans="2:2" s="67" customFormat="1" ht="18" customHeight="1">
      <c r="B395" s="71"/>
    </row>
    <row r="396" spans="2:2" s="67" customFormat="1" ht="18" customHeight="1">
      <c r="B396" s="71"/>
    </row>
    <row r="397" spans="2:2" s="67" customFormat="1" ht="18" customHeight="1">
      <c r="B397" s="71"/>
    </row>
    <row r="398" spans="2:2" s="67" customFormat="1" ht="18" customHeight="1">
      <c r="B398" s="71"/>
    </row>
    <row r="399" spans="2:2" s="67" customFormat="1" ht="18" customHeight="1">
      <c r="B399" s="71"/>
    </row>
    <row r="400" spans="2:2" s="67" customFormat="1" ht="18" customHeight="1">
      <c r="B400" s="71"/>
    </row>
    <row r="401" spans="2:2" s="67" customFormat="1" ht="18" customHeight="1">
      <c r="B401" s="71"/>
    </row>
    <row r="402" spans="2:2" s="67" customFormat="1" ht="18" customHeight="1">
      <c r="B402" s="71"/>
    </row>
    <row r="403" spans="2:2" s="67" customFormat="1" ht="18" customHeight="1">
      <c r="B403" s="71"/>
    </row>
    <row r="404" spans="2:2" s="67" customFormat="1" ht="18" customHeight="1">
      <c r="B404" s="71"/>
    </row>
    <row r="405" spans="2:2" s="67" customFormat="1" ht="18" customHeight="1">
      <c r="B405" s="71"/>
    </row>
    <row r="406" spans="2:2" s="67" customFormat="1" ht="18" customHeight="1">
      <c r="B406" s="71"/>
    </row>
    <row r="407" spans="2:2" s="67" customFormat="1" ht="18" customHeight="1">
      <c r="B407" s="71"/>
    </row>
    <row r="408" spans="2:2" s="67" customFormat="1" ht="18" customHeight="1">
      <c r="B408" s="71"/>
    </row>
    <row r="409" spans="2:2" s="67" customFormat="1" ht="18" customHeight="1">
      <c r="B409" s="71"/>
    </row>
    <row r="410" spans="2:2" s="67" customFormat="1" ht="18" customHeight="1">
      <c r="B410" s="71"/>
    </row>
    <row r="411" spans="2:2" s="67" customFormat="1" ht="18" customHeight="1">
      <c r="B411" s="71"/>
    </row>
    <row r="412" spans="2:2" s="67" customFormat="1" ht="18" customHeight="1">
      <c r="B412" s="71"/>
    </row>
    <row r="413" spans="2:2" s="67" customFormat="1" ht="18" customHeight="1">
      <c r="B413" s="71"/>
    </row>
    <row r="414" spans="2:2" s="67" customFormat="1" ht="18" customHeight="1">
      <c r="B414" s="71"/>
    </row>
    <row r="415" spans="2:2" s="67" customFormat="1" ht="18" customHeight="1">
      <c r="B415" s="71"/>
    </row>
    <row r="416" spans="2:2" s="67" customFormat="1" ht="18" customHeight="1">
      <c r="B416" s="71"/>
    </row>
    <row r="417" spans="2:2" s="67" customFormat="1" ht="18" customHeight="1">
      <c r="B417" s="71"/>
    </row>
    <row r="418" spans="2:2" s="67" customFormat="1" ht="18" customHeight="1">
      <c r="B418" s="71"/>
    </row>
    <row r="419" spans="2:2" s="67" customFormat="1" ht="18" customHeight="1">
      <c r="B419" s="71"/>
    </row>
    <row r="420" spans="2:2" s="67" customFormat="1" ht="18" customHeight="1">
      <c r="B420" s="71"/>
    </row>
    <row r="421" spans="2:2" s="67" customFormat="1" ht="18" customHeight="1">
      <c r="B421" s="71"/>
    </row>
    <row r="422" spans="2:2" s="67" customFormat="1" ht="18" customHeight="1">
      <c r="B422" s="71"/>
    </row>
    <row r="423" spans="2:2" s="67" customFormat="1" ht="18" customHeight="1">
      <c r="B423" s="71"/>
    </row>
    <row r="424" spans="2:2" s="67" customFormat="1" ht="18" customHeight="1">
      <c r="B424" s="71"/>
    </row>
    <row r="425" spans="2:2" s="67" customFormat="1" ht="18" customHeight="1">
      <c r="B425" s="71"/>
    </row>
    <row r="426" spans="2:2" s="67" customFormat="1" ht="18" customHeight="1">
      <c r="B426" s="71"/>
    </row>
    <row r="427" spans="2:2" s="67" customFormat="1" ht="18" customHeight="1">
      <c r="B427" s="71"/>
    </row>
    <row r="428" spans="2:2" s="67" customFormat="1" ht="18" customHeight="1">
      <c r="B428" s="71"/>
    </row>
    <row r="429" spans="2:2" s="67" customFormat="1" ht="18" customHeight="1">
      <c r="B429" s="71"/>
    </row>
    <row r="430" spans="2:2" s="67" customFormat="1" ht="18" customHeight="1">
      <c r="B430" s="71"/>
    </row>
    <row r="431" spans="2:2" s="67" customFormat="1" ht="18" customHeight="1">
      <c r="B431" s="71"/>
    </row>
    <row r="432" spans="2:2" s="67" customFormat="1" ht="18" customHeight="1">
      <c r="B432" s="71"/>
    </row>
    <row r="433" spans="2:2" s="67" customFormat="1" ht="18" customHeight="1">
      <c r="B433" s="71"/>
    </row>
    <row r="434" spans="2:2" s="67" customFormat="1" ht="18" customHeight="1">
      <c r="B434" s="71"/>
    </row>
    <row r="435" spans="2:2" s="67" customFormat="1" ht="18" customHeight="1">
      <c r="B435" s="71"/>
    </row>
    <row r="436" spans="2:2" s="67" customFormat="1" ht="18" customHeight="1">
      <c r="B436" s="71"/>
    </row>
    <row r="437" spans="2:2" s="67" customFormat="1" ht="18" customHeight="1">
      <c r="B437" s="71"/>
    </row>
    <row r="438" spans="2:2" s="67" customFormat="1" ht="18" customHeight="1">
      <c r="B438" s="71"/>
    </row>
    <row r="439" spans="2:2" s="67" customFormat="1" ht="18" customHeight="1">
      <c r="B439" s="71"/>
    </row>
    <row r="440" spans="2:2" s="67" customFormat="1" ht="18" customHeight="1">
      <c r="B440" s="71"/>
    </row>
    <row r="441" spans="2:2" s="67" customFormat="1" ht="18" customHeight="1">
      <c r="B441" s="71"/>
    </row>
    <row r="442" spans="2:2" s="67" customFormat="1" ht="18" customHeight="1">
      <c r="B442" s="71"/>
    </row>
    <row r="443" spans="2:2" s="67" customFormat="1" ht="18" customHeight="1">
      <c r="B443" s="71"/>
    </row>
    <row r="444" spans="2:2" s="67" customFormat="1" ht="18" customHeight="1">
      <c r="B444" s="71"/>
    </row>
    <row r="445" spans="2:2" s="67" customFormat="1" ht="18" customHeight="1">
      <c r="B445" s="71"/>
    </row>
    <row r="446" spans="2:2" s="67" customFormat="1" ht="18" customHeight="1">
      <c r="B446" s="71"/>
    </row>
    <row r="447" spans="2:2" s="67" customFormat="1" ht="18" customHeight="1">
      <c r="B447" s="71"/>
    </row>
    <row r="448" spans="2:2" s="67" customFormat="1" ht="18" customHeight="1">
      <c r="B448" s="71"/>
    </row>
    <row r="449" spans="2:2" s="67" customFormat="1" ht="18" customHeight="1">
      <c r="B449" s="71"/>
    </row>
    <row r="450" spans="2:2" s="67" customFormat="1" ht="18" customHeight="1">
      <c r="B450" s="71"/>
    </row>
    <row r="451" spans="2:2" s="67" customFormat="1" ht="18" customHeight="1">
      <c r="B451" s="71"/>
    </row>
    <row r="452" spans="2:2" s="67" customFormat="1" ht="18" customHeight="1">
      <c r="B452" s="71"/>
    </row>
    <row r="453" spans="2:2" s="67" customFormat="1" ht="18" customHeight="1">
      <c r="B453" s="71"/>
    </row>
    <row r="454" spans="2:2" s="67" customFormat="1" ht="18" customHeight="1">
      <c r="B454" s="71"/>
    </row>
    <row r="455" spans="2:2" s="67" customFormat="1" ht="18" customHeight="1">
      <c r="B455" s="71"/>
    </row>
    <row r="456" spans="2:2" s="67" customFormat="1" ht="18" customHeight="1">
      <c r="B456" s="71"/>
    </row>
    <row r="457" spans="2:2" s="67" customFormat="1" ht="18" customHeight="1">
      <c r="B457" s="71"/>
    </row>
    <row r="458" spans="2:2" s="67" customFormat="1" ht="18" customHeight="1">
      <c r="B458" s="71"/>
    </row>
    <row r="459" spans="2:2" s="67" customFormat="1" ht="18" customHeight="1">
      <c r="B459" s="71"/>
    </row>
    <row r="460" spans="2:2" s="67" customFormat="1" ht="18" customHeight="1">
      <c r="B460" s="71"/>
    </row>
    <row r="461" spans="2:2" s="67" customFormat="1" ht="18" customHeight="1">
      <c r="B461" s="71"/>
    </row>
    <row r="462" spans="2:2" s="67" customFormat="1" ht="18" customHeight="1">
      <c r="B462" s="71"/>
    </row>
    <row r="463" spans="2:2" s="67" customFormat="1" ht="18" customHeight="1">
      <c r="B463" s="71"/>
    </row>
    <row r="464" spans="2:2" s="67" customFormat="1" ht="18" customHeight="1">
      <c r="B464" s="71"/>
    </row>
    <row r="465" spans="2:2" s="67" customFormat="1" ht="18" customHeight="1">
      <c r="B465" s="71"/>
    </row>
    <row r="466" spans="2:2" s="67" customFormat="1" ht="18" customHeight="1">
      <c r="B466" s="71"/>
    </row>
    <row r="467" spans="2:2" s="67" customFormat="1" ht="18" customHeight="1">
      <c r="B467" s="71"/>
    </row>
    <row r="468" spans="2:2" s="67" customFormat="1" ht="18" customHeight="1">
      <c r="B468" s="71"/>
    </row>
    <row r="469" spans="2:2" s="67" customFormat="1" ht="18" customHeight="1">
      <c r="B469" s="71"/>
    </row>
    <row r="470" spans="2:2" s="67" customFormat="1" ht="18" customHeight="1">
      <c r="B470" s="71"/>
    </row>
    <row r="471" spans="2:2" s="67" customFormat="1" ht="18" customHeight="1">
      <c r="B471" s="71"/>
    </row>
    <row r="472" spans="2:2" s="67" customFormat="1" ht="18" customHeight="1">
      <c r="B472" s="71"/>
    </row>
    <row r="473" spans="2:2" s="67" customFormat="1" ht="18" customHeight="1">
      <c r="B473" s="71"/>
    </row>
    <row r="474" spans="2:2" s="67" customFormat="1" ht="18" customHeight="1">
      <c r="B474" s="71"/>
    </row>
    <row r="475" spans="2:2" s="67" customFormat="1" ht="18" customHeight="1">
      <c r="B475" s="71"/>
    </row>
    <row r="476" spans="2:2" s="67" customFormat="1" ht="18" customHeight="1">
      <c r="B476" s="71"/>
    </row>
    <row r="477" spans="2:2" s="67" customFormat="1" ht="18" customHeight="1">
      <c r="B477" s="71"/>
    </row>
    <row r="478" spans="2:2" s="67" customFormat="1" ht="18" customHeight="1">
      <c r="B478" s="71"/>
    </row>
    <row r="479" spans="2:2" s="67" customFormat="1" ht="18" customHeight="1">
      <c r="B479" s="71"/>
    </row>
    <row r="480" spans="2:2" s="67" customFormat="1" ht="18" customHeight="1">
      <c r="B480" s="71"/>
    </row>
    <row r="481" spans="2:2" s="67" customFormat="1" ht="18" customHeight="1">
      <c r="B481" s="71"/>
    </row>
    <row r="482" spans="2:2" s="67" customFormat="1" ht="18" customHeight="1">
      <c r="B482" s="71"/>
    </row>
    <row r="483" spans="2:2" s="67" customFormat="1" ht="18" customHeight="1">
      <c r="B483" s="71"/>
    </row>
    <row r="484" spans="2:2" s="67" customFormat="1" ht="18" customHeight="1">
      <c r="B484" s="71"/>
    </row>
    <row r="485" spans="2:2" s="67" customFormat="1" ht="18" customHeight="1">
      <c r="B485" s="71"/>
    </row>
    <row r="486" spans="2:2" s="67" customFormat="1" ht="18" customHeight="1">
      <c r="B486" s="71"/>
    </row>
    <row r="487" spans="2:2" s="67" customFormat="1" ht="18" customHeight="1">
      <c r="B487" s="71"/>
    </row>
    <row r="488" spans="2:2" s="67" customFormat="1" ht="18" customHeight="1">
      <c r="B488" s="71"/>
    </row>
    <row r="489" spans="2:2" s="67" customFormat="1" ht="18" customHeight="1">
      <c r="B489" s="71"/>
    </row>
    <row r="490" spans="2:2" s="67" customFormat="1" ht="18" customHeight="1">
      <c r="B490" s="71"/>
    </row>
    <row r="491" spans="2:2" s="67" customFormat="1" ht="18" customHeight="1">
      <c r="B491" s="71"/>
    </row>
    <row r="492" spans="2:2" s="67" customFormat="1" ht="18" customHeight="1">
      <c r="B492" s="71"/>
    </row>
    <row r="493" spans="2:2" s="67" customFormat="1" ht="18" customHeight="1">
      <c r="B493" s="71"/>
    </row>
    <row r="494" spans="2:2" s="67" customFormat="1" ht="18" customHeight="1">
      <c r="B494" s="71"/>
    </row>
    <row r="495" spans="2:2" s="67" customFormat="1" ht="18" customHeight="1">
      <c r="B495" s="71"/>
    </row>
    <row r="496" spans="2:2" s="67" customFormat="1" ht="18" customHeight="1">
      <c r="B496" s="71"/>
    </row>
    <row r="497" spans="2:2" s="67" customFormat="1" ht="18" customHeight="1">
      <c r="B497" s="71"/>
    </row>
    <row r="498" spans="2:2" s="67" customFormat="1" ht="18" customHeight="1">
      <c r="B498" s="71"/>
    </row>
    <row r="499" spans="2:2" s="67" customFormat="1" ht="18" customHeight="1">
      <c r="B499" s="71"/>
    </row>
    <row r="500" spans="2:2" s="67" customFormat="1" ht="18" customHeight="1">
      <c r="B500" s="71"/>
    </row>
    <row r="501" spans="2:2" s="67" customFormat="1" ht="18" customHeight="1">
      <c r="B501" s="71"/>
    </row>
    <row r="502" spans="2:2" s="67" customFormat="1" ht="18" customHeight="1">
      <c r="B502" s="71"/>
    </row>
    <row r="503" spans="2:2" s="67" customFormat="1" ht="18" customHeight="1">
      <c r="B503" s="71"/>
    </row>
    <row r="504" spans="2:2" s="67" customFormat="1" ht="18" customHeight="1">
      <c r="B504" s="71"/>
    </row>
    <row r="505" spans="2:2" s="67" customFormat="1" ht="18" customHeight="1">
      <c r="B505" s="71"/>
    </row>
    <row r="506" spans="2:2" s="67" customFormat="1" ht="18" customHeight="1">
      <c r="B506" s="71"/>
    </row>
    <row r="507" spans="2:2" s="67" customFormat="1" ht="18" customHeight="1">
      <c r="B507" s="71"/>
    </row>
    <row r="508" spans="2:2" s="67" customFormat="1" ht="18" customHeight="1">
      <c r="B508" s="71"/>
    </row>
    <row r="509" spans="2:2" s="67" customFormat="1" ht="18" customHeight="1">
      <c r="B509" s="71"/>
    </row>
    <row r="510" spans="2:2" s="67" customFormat="1" ht="18" customHeight="1">
      <c r="B510" s="71"/>
    </row>
    <row r="511" spans="2:2" s="67" customFormat="1" ht="18" customHeight="1">
      <c r="B511" s="71"/>
    </row>
    <row r="512" spans="2:2" s="67" customFormat="1" ht="18" customHeight="1">
      <c r="B512" s="71"/>
    </row>
    <row r="513" spans="2:2" s="67" customFormat="1" ht="18" customHeight="1">
      <c r="B513" s="71"/>
    </row>
    <row r="514" spans="2:2" s="67" customFormat="1" ht="18" customHeight="1">
      <c r="B514" s="71"/>
    </row>
    <row r="515" spans="2:2" s="67" customFormat="1" ht="18" customHeight="1">
      <c r="B515" s="71"/>
    </row>
    <row r="516" spans="2:2" s="67" customFormat="1" ht="18" customHeight="1">
      <c r="B516" s="71"/>
    </row>
    <row r="517" spans="2:2" s="67" customFormat="1" ht="18" customHeight="1">
      <c r="B517" s="71"/>
    </row>
    <row r="518" spans="2:2" s="67" customFormat="1" ht="18" customHeight="1">
      <c r="B518" s="71"/>
    </row>
    <row r="519" spans="2:2" s="67" customFormat="1" ht="18" customHeight="1">
      <c r="B519" s="71"/>
    </row>
    <row r="520" spans="2:2" s="67" customFormat="1" ht="18" customHeight="1">
      <c r="B520" s="71"/>
    </row>
    <row r="521" spans="2:2" s="67" customFormat="1" ht="18" customHeight="1">
      <c r="B521" s="71"/>
    </row>
    <row r="522" spans="2:2" s="67" customFormat="1" ht="18" customHeight="1">
      <c r="B522" s="71"/>
    </row>
    <row r="523" spans="2:2" s="67" customFormat="1" ht="18" customHeight="1">
      <c r="B523" s="71"/>
    </row>
    <row r="524" spans="2:2" s="67" customFormat="1" ht="18" customHeight="1">
      <c r="B524" s="71"/>
    </row>
    <row r="525" spans="2:2" s="67" customFormat="1" ht="18" customHeight="1">
      <c r="B525" s="71"/>
    </row>
    <row r="526" spans="2:2" s="67" customFormat="1" ht="18" customHeight="1">
      <c r="B526" s="71"/>
    </row>
    <row r="527" spans="2:2" s="67" customFormat="1" ht="18" customHeight="1">
      <c r="B527" s="71"/>
    </row>
    <row r="528" spans="2:2" s="67" customFormat="1" ht="18" customHeight="1">
      <c r="B528" s="71"/>
    </row>
    <row r="529" spans="2:2" s="67" customFormat="1" ht="18" customHeight="1">
      <c r="B529" s="71"/>
    </row>
    <row r="530" spans="2:2" s="67" customFormat="1" ht="18" customHeight="1">
      <c r="B530" s="71"/>
    </row>
    <row r="531" spans="2:2" s="67" customFormat="1" ht="18" customHeight="1">
      <c r="B531" s="71"/>
    </row>
    <row r="532" spans="2:2" s="67" customFormat="1" ht="18" customHeight="1">
      <c r="B532" s="71"/>
    </row>
    <row r="533" spans="2:2" s="67" customFormat="1" ht="18" customHeight="1">
      <c r="B533" s="71"/>
    </row>
    <row r="534" spans="2:2" s="67" customFormat="1" ht="18" customHeight="1">
      <c r="B534" s="71"/>
    </row>
    <row r="535" spans="2:2" s="67" customFormat="1" ht="18" customHeight="1">
      <c r="B535" s="71"/>
    </row>
    <row r="536" spans="2:2" s="67" customFormat="1" ht="18" customHeight="1">
      <c r="B536" s="71"/>
    </row>
    <row r="537" spans="2:2" s="67" customFormat="1" ht="18" customHeight="1">
      <c r="B537" s="71"/>
    </row>
    <row r="538" spans="2:2" s="67" customFormat="1" ht="18" customHeight="1">
      <c r="B538" s="71"/>
    </row>
    <row r="539" spans="2:2" s="67" customFormat="1" ht="18" customHeight="1">
      <c r="B539" s="71"/>
    </row>
    <row r="540" spans="2:2" s="67" customFormat="1" ht="18" customHeight="1">
      <c r="B540" s="71"/>
    </row>
    <row r="541" spans="2:2" s="67" customFormat="1" ht="18" customHeight="1">
      <c r="B541" s="71"/>
    </row>
    <row r="542" spans="2:2" s="67" customFormat="1" ht="18" customHeight="1">
      <c r="B542" s="71"/>
    </row>
    <row r="543" spans="2:2" s="67" customFormat="1" ht="18" customHeight="1">
      <c r="B543" s="71"/>
    </row>
    <row r="544" spans="2:2" s="67" customFormat="1" ht="18" customHeight="1">
      <c r="B544" s="71"/>
    </row>
    <row r="545" spans="2:2" s="67" customFormat="1" ht="18" customHeight="1">
      <c r="B545" s="71"/>
    </row>
    <row r="546" spans="2:2" s="67" customFormat="1" ht="18" customHeight="1">
      <c r="B546" s="71"/>
    </row>
    <row r="547" spans="2:2" s="67" customFormat="1" ht="18" customHeight="1">
      <c r="B547" s="71"/>
    </row>
    <row r="548" spans="2:2" s="67" customFormat="1" ht="18" customHeight="1">
      <c r="B548" s="71"/>
    </row>
    <row r="549" spans="2:2" s="67" customFormat="1" ht="18" customHeight="1">
      <c r="B549" s="71"/>
    </row>
    <row r="550" spans="2:2" s="67" customFormat="1" ht="18" customHeight="1">
      <c r="B550" s="71"/>
    </row>
    <row r="551" spans="2:2" s="67" customFormat="1" ht="18" customHeight="1">
      <c r="B551" s="71"/>
    </row>
    <row r="552" spans="2:2" s="67" customFormat="1" ht="18" customHeight="1">
      <c r="B552" s="71"/>
    </row>
    <row r="553" spans="2:2" s="67" customFormat="1" ht="18" customHeight="1">
      <c r="B553" s="71"/>
    </row>
    <row r="554" spans="2:2" s="67" customFormat="1" ht="18" customHeight="1">
      <c r="B554" s="71"/>
    </row>
    <row r="555" spans="2:2" s="67" customFormat="1" ht="18" customHeight="1">
      <c r="B555" s="71"/>
    </row>
    <row r="556" spans="2:2" s="67" customFormat="1" ht="18" customHeight="1">
      <c r="B556" s="71"/>
    </row>
    <row r="557" spans="2:2" s="67" customFormat="1" ht="18" customHeight="1">
      <c r="B557" s="71"/>
    </row>
    <row r="558" spans="2:2" s="67" customFormat="1" ht="18" customHeight="1">
      <c r="B558" s="71"/>
    </row>
    <row r="559" spans="2:2" s="67" customFormat="1" ht="18" customHeight="1">
      <c r="B559" s="71"/>
    </row>
    <row r="560" spans="2:2" s="67" customFormat="1" ht="18" customHeight="1">
      <c r="B560" s="71"/>
    </row>
    <row r="561" spans="2:2" s="67" customFormat="1" ht="18" customHeight="1">
      <c r="B561" s="71"/>
    </row>
    <row r="562" spans="2:2" s="67" customFormat="1" ht="18" customHeight="1">
      <c r="B562" s="71"/>
    </row>
    <row r="563" spans="2:2" s="67" customFormat="1" ht="18" customHeight="1">
      <c r="B563" s="71"/>
    </row>
    <row r="564" spans="2:2" s="67" customFormat="1" ht="18" customHeight="1">
      <c r="B564" s="71"/>
    </row>
    <row r="565" spans="2:2" s="67" customFormat="1" ht="18" customHeight="1">
      <c r="B565" s="71"/>
    </row>
    <row r="566" spans="2:2" s="67" customFormat="1" ht="18" customHeight="1">
      <c r="B566" s="71"/>
    </row>
    <row r="567" spans="2:2" s="67" customFormat="1" ht="18" customHeight="1">
      <c r="B567" s="71"/>
    </row>
    <row r="568" spans="2:2" s="67" customFormat="1" ht="18" customHeight="1">
      <c r="B568" s="71"/>
    </row>
    <row r="569" spans="2:2" s="67" customFormat="1" ht="18" customHeight="1">
      <c r="B569" s="71"/>
    </row>
    <row r="570" spans="2:2" s="67" customFormat="1" ht="18" customHeight="1">
      <c r="B570" s="71"/>
    </row>
    <row r="571" spans="2:2" s="67" customFormat="1" ht="18" customHeight="1">
      <c r="B571" s="71"/>
    </row>
    <row r="572" spans="2:2" s="67" customFormat="1" ht="18" customHeight="1">
      <c r="B572" s="71"/>
    </row>
    <row r="573" spans="2:2" s="67" customFormat="1" ht="18" customHeight="1">
      <c r="B573" s="71"/>
    </row>
    <row r="574" spans="2:2" s="67" customFormat="1" ht="18" customHeight="1">
      <c r="B574" s="71"/>
    </row>
    <row r="575" spans="2:2" s="67" customFormat="1" ht="18" customHeight="1">
      <c r="B575" s="71"/>
    </row>
    <row r="576" spans="2:2" s="67" customFormat="1" ht="18" customHeight="1">
      <c r="B576" s="71"/>
    </row>
    <row r="577" spans="2:2" s="67" customFormat="1" ht="18" customHeight="1">
      <c r="B577" s="71"/>
    </row>
    <row r="578" spans="2:2" s="67" customFormat="1" ht="18" customHeight="1">
      <c r="B578" s="71"/>
    </row>
    <row r="579" spans="2:2" s="67" customFormat="1" ht="18" customHeight="1">
      <c r="B579" s="71"/>
    </row>
    <row r="580" spans="2:2" s="67" customFormat="1" ht="18" customHeight="1">
      <c r="B580" s="71"/>
    </row>
    <row r="581" spans="2:2" s="67" customFormat="1" ht="18" customHeight="1">
      <c r="B581" s="71"/>
    </row>
    <row r="582" spans="2:2" s="67" customFormat="1" ht="18" customHeight="1">
      <c r="B582" s="71"/>
    </row>
    <row r="583" spans="2:2" s="67" customFormat="1" ht="18" customHeight="1">
      <c r="B583" s="71"/>
    </row>
    <row r="584" spans="2:2" s="67" customFormat="1" ht="18" customHeight="1">
      <c r="B584" s="71"/>
    </row>
    <row r="585" spans="2:2" s="67" customFormat="1" ht="18" customHeight="1">
      <c r="B585" s="71"/>
    </row>
    <row r="586" spans="2:2" s="67" customFormat="1" ht="18" customHeight="1">
      <c r="B586" s="71"/>
    </row>
    <row r="587" spans="2:2" s="67" customFormat="1" ht="18" customHeight="1">
      <c r="B587" s="71"/>
    </row>
    <row r="588" spans="2:2" s="67" customFormat="1" ht="18" customHeight="1">
      <c r="B588" s="71"/>
    </row>
    <row r="589" spans="2:2" s="67" customFormat="1" ht="18" customHeight="1">
      <c r="B589" s="71"/>
    </row>
    <row r="590" spans="2:2" s="67" customFormat="1" ht="18" customHeight="1">
      <c r="B590" s="71"/>
    </row>
    <row r="591" spans="2:2" s="67" customFormat="1" ht="18" customHeight="1">
      <c r="B591" s="71"/>
    </row>
    <row r="592" spans="2:2" s="67" customFormat="1" ht="18" customHeight="1">
      <c r="B592" s="71"/>
    </row>
    <row r="593" spans="2:2" s="67" customFormat="1" ht="18" customHeight="1">
      <c r="B593" s="71"/>
    </row>
    <row r="594" spans="2:2" s="67" customFormat="1" ht="18" customHeight="1">
      <c r="B594" s="71"/>
    </row>
    <row r="595" spans="2:2" s="67" customFormat="1" ht="18" customHeight="1">
      <c r="B595" s="71"/>
    </row>
    <row r="596" spans="2:2" s="67" customFormat="1" ht="18" customHeight="1">
      <c r="B596" s="71"/>
    </row>
    <row r="597" spans="2:2" s="67" customFormat="1" ht="18" customHeight="1">
      <c r="B597" s="71"/>
    </row>
    <row r="598" spans="2:2" s="67" customFormat="1" ht="18" customHeight="1">
      <c r="B598" s="71"/>
    </row>
    <row r="599" spans="2:2" s="67" customFormat="1" ht="18" customHeight="1">
      <c r="B599" s="71"/>
    </row>
    <row r="600" spans="2:2" s="67" customFormat="1" ht="18" customHeight="1">
      <c r="B600" s="71"/>
    </row>
    <row r="601" spans="2:2" s="67" customFormat="1" ht="18" customHeight="1">
      <c r="B601" s="71"/>
    </row>
    <row r="602" spans="2:2" s="67" customFormat="1" ht="18" customHeight="1">
      <c r="B602" s="71"/>
    </row>
    <row r="603" spans="2:2" s="67" customFormat="1" ht="18" customHeight="1">
      <c r="B603" s="71"/>
    </row>
    <row r="604" spans="2:2" s="67" customFormat="1" ht="18" customHeight="1">
      <c r="B604" s="71"/>
    </row>
    <row r="605" spans="2:2" s="67" customFormat="1" ht="18" customHeight="1">
      <c r="B605" s="71"/>
    </row>
    <row r="606" spans="2:2" s="67" customFormat="1" ht="18" customHeight="1">
      <c r="B606" s="71"/>
    </row>
    <row r="607" spans="2:2" s="67" customFormat="1" ht="18" customHeight="1">
      <c r="B607" s="71"/>
    </row>
    <row r="608" spans="2:2" s="67" customFormat="1" ht="18" customHeight="1">
      <c r="B608" s="71"/>
    </row>
    <row r="609" spans="2:2" s="67" customFormat="1" ht="18" customHeight="1">
      <c r="B609" s="71"/>
    </row>
    <row r="610" spans="2:2" s="67" customFormat="1" ht="18" customHeight="1">
      <c r="B610" s="71"/>
    </row>
    <row r="611" spans="2:2" s="67" customFormat="1" ht="18" customHeight="1">
      <c r="B611" s="71"/>
    </row>
    <row r="612" spans="2:2" s="67" customFormat="1" ht="18" customHeight="1">
      <c r="B612" s="71"/>
    </row>
    <row r="613" spans="2:2" s="67" customFormat="1" ht="18" customHeight="1">
      <c r="B613" s="71"/>
    </row>
    <row r="614" spans="2:2" s="67" customFormat="1" ht="18" customHeight="1">
      <c r="B614" s="71"/>
    </row>
    <row r="615" spans="2:2" s="67" customFormat="1" ht="18" customHeight="1">
      <c r="B615" s="71"/>
    </row>
    <row r="616" spans="2:2" s="67" customFormat="1" ht="18" customHeight="1">
      <c r="B616" s="71"/>
    </row>
    <row r="617" spans="2:2" s="67" customFormat="1" ht="18" customHeight="1">
      <c r="B617" s="71"/>
    </row>
    <row r="618" spans="2:2" s="67" customFormat="1" ht="18" customHeight="1">
      <c r="B618" s="71"/>
    </row>
    <row r="619" spans="2:2" s="67" customFormat="1" ht="18" customHeight="1">
      <c r="B619" s="71"/>
    </row>
    <row r="620" spans="2:2" s="67" customFormat="1" ht="18" customHeight="1">
      <c r="B620" s="71"/>
    </row>
    <row r="621" spans="2:2" s="67" customFormat="1" ht="18" customHeight="1">
      <c r="B621" s="71"/>
    </row>
    <row r="622" spans="2:2" s="67" customFormat="1" ht="18" customHeight="1">
      <c r="B622" s="71"/>
    </row>
    <row r="623" spans="2:2" s="67" customFormat="1" ht="18" customHeight="1">
      <c r="B623" s="71"/>
    </row>
    <row r="624" spans="2:2" s="67" customFormat="1" ht="18" customHeight="1">
      <c r="B624" s="71"/>
    </row>
    <row r="625" spans="2:2" s="67" customFormat="1" ht="18" customHeight="1">
      <c r="B625" s="71"/>
    </row>
    <row r="626" spans="2:2" s="67" customFormat="1" ht="18" customHeight="1">
      <c r="B626" s="71"/>
    </row>
    <row r="627" spans="2:2" s="67" customFormat="1" ht="18" customHeight="1">
      <c r="B627" s="71"/>
    </row>
    <row r="628" spans="2:2" s="67" customFormat="1" ht="18" customHeight="1">
      <c r="B628" s="71"/>
    </row>
    <row r="629" spans="2:2" s="67" customFormat="1" ht="18" customHeight="1">
      <c r="B629" s="71"/>
    </row>
    <row r="630" spans="2:2" s="67" customFormat="1" ht="18" customHeight="1">
      <c r="B630" s="71"/>
    </row>
    <row r="631" spans="2:2" s="67" customFormat="1" ht="18" customHeight="1">
      <c r="B631" s="71"/>
    </row>
    <row r="632" spans="2:2" s="67" customFormat="1" ht="18" customHeight="1">
      <c r="B632" s="71"/>
    </row>
    <row r="633" spans="2:2" s="67" customFormat="1" ht="18" customHeight="1">
      <c r="B633" s="71"/>
    </row>
    <row r="634" spans="2:2" s="67" customFormat="1" ht="18" customHeight="1">
      <c r="B634" s="71"/>
    </row>
    <row r="635" spans="2:2" s="67" customFormat="1" ht="18" customHeight="1">
      <c r="B635" s="71"/>
    </row>
    <row r="636" spans="2:2" s="67" customFormat="1" ht="18" customHeight="1">
      <c r="B636" s="71"/>
    </row>
    <row r="637" spans="2:2" s="67" customFormat="1" ht="18" customHeight="1">
      <c r="B637" s="71"/>
    </row>
    <row r="638" spans="2:2" s="67" customFormat="1" ht="18" customHeight="1">
      <c r="B638" s="71"/>
    </row>
    <row r="639" spans="2:2" s="67" customFormat="1" ht="18" customHeight="1">
      <c r="B639" s="71"/>
    </row>
    <row r="640" spans="2:2" s="67" customFormat="1" ht="18" customHeight="1">
      <c r="B640" s="71"/>
    </row>
    <row r="641" spans="2:2" s="67" customFormat="1" ht="18" customHeight="1">
      <c r="B641" s="71"/>
    </row>
    <row r="642" spans="2:2" s="67" customFormat="1" ht="18" customHeight="1">
      <c r="B642" s="71"/>
    </row>
    <row r="643" spans="2:2" s="67" customFormat="1" ht="18" customHeight="1">
      <c r="B643" s="71"/>
    </row>
    <row r="644" spans="2:2" s="67" customFormat="1" ht="18" customHeight="1">
      <c r="B644" s="71"/>
    </row>
    <row r="645" spans="2:2" s="67" customFormat="1" ht="18" customHeight="1">
      <c r="B645" s="71"/>
    </row>
    <row r="646" spans="2:2" s="67" customFormat="1" ht="18" customHeight="1">
      <c r="B646" s="71"/>
    </row>
    <row r="647" spans="2:2" s="67" customFormat="1" ht="18" customHeight="1">
      <c r="B647" s="71"/>
    </row>
    <row r="648" spans="2:2" s="67" customFormat="1" ht="18" customHeight="1">
      <c r="B648" s="71"/>
    </row>
    <row r="649" spans="2:2" s="67" customFormat="1" ht="18" customHeight="1">
      <c r="B649" s="71"/>
    </row>
    <row r="650" spans="2:2" s="67" customFormat="1" ht="18" customHeight="1">
      <c r="B650" s="71"/>
    </row>
    <row r="651" spans="2:2" s="67" customFormat="1" ht="18" customHeight="1">
      <c r="B651" s="71"/>
    </row>
    <row r="652" spans="2:2" s="67" customFormat="1" ht="18" customHeight="1">
      <c r="B652" s="71"/>
    </row>
    <row r="653" spans="2:2" s="67" customFormat="1" ht="18" customHeight="1">
      <c r="B653" s="71"/>
    </row>
    <row r="654" spans="2:2" s="67" customFormat="1" ht="18" customHeight="1">
      <c r="B654" s="71"/>
    </row>
    <row r="655" spans="2:2" s="67" customFormat="1" ht="18" customHeight="1">
      <c r="B655" s="71"/>
    </row>
    <row r="656" spans="2:2" s="67" customFormat="1" ht="18" customHeight="1">
      <c r="B656" s="71"/>
    </row>
    <row r="657" spans="2:2" s="67" customFormat="1" ht="18" customHeight="1">
      <c r="B657" s="71"/>
    </row>
    <row r="658" spans="2:2" s="67" customFormat="1" ht="18" customHeight="1">
      <c r="B658" s="71"/>
    </row>
    <row r="659" spans="2:2" s="67" customFormat="1" ht="18" customHeight="1">
      <c r="B659" s="71"/>
    </row>
    <row r="660" spans="2:2" s="67" customFormat="1" ht="18" customHeight="1">
      <c r="B660" s="71"/>
    </row>
    <row r="661" spans="2:2" s="67" customFormat="1" ht="18" customHeight="1">
      <c r="B661" s="71"/>
    </row>
    <row r="662" spans="2:2" s="67" customFormat="1" ht="18" customHeight="1">
      <c r="B662" s="71"/>
    </row>
    <row r="663" spans="2:2" s="67" customFormat="1" ht="18" customHeight="1">
      <c r="B663" s="71"/>
    </row>
    <row r="664" spans="2:2" s="67" customFormat="1" ht="18" customHeight="1">
      <c r="B664" s="71"/>
    </row>
    <row r="665" spans="2:2" s="67" customFormat="1" ht="18" customHeight="1">
      <c r="B665" s="71"/>
    </row>
    <row r="666" spans="2:2" s="67" customFormat="1" ht="18" customHeight="1">
      <c r="B666" s="71"/>
    </row>
    <row r="667" spans="2:2" s="67" customFormat="1" ht="18" customHeight="1">
      <c r="B667" s="71"/>
    </row>
    <row r="668" spans="2:2" s="67" customFormat="1" ht="18" customHeight="1">
      <c r="B668" s="71"/>
    </row>
    <row r="669" spans="2:2" s="67" customFormat="1" ht="18" customHeight="1">
      <c r="B669" s="71"/>
    </row>
    <row r="670" spans="2:2" s="67" customFormat="1" ht="18" customHeight="1">
      <c r="B670" s="71"/>
    </row>
    <row r="671" spans="2:2" s="67" customFormat="1" ht="18" customHeight="1">
      <c r="B671" s="71"/>
    </row>
    <row r="672" spans="2:2" s="67" customFormat="1" ht="18" customHeight="1">
      <c r="B672" s="71"/>
    </row>
    <row r="673" spans="2:2" s="67" customFormat="1" ht="18" customHeight="1">
      <c r="B673" s="71"/>
    </row>
    <row r="674" spans="2:2" s="67" customFormat="1" ht="18" customHeight="1">
      <c r="B674" s="71"/>
    </row>
    <row r="675" spans="2:2" s="67" customFormat="1" ht="18" customHeight="1">
      <c r="B675" s="71"/>
    </row>
    <row r="676" spans="2:2" s="67" customFormat="1" ht="18" customHeight="1">
      <c r="B676" s="71"/>
    </row>
    <row r="677" spans="2:2" s="67" customFormat="1" ht="18" customHeight="1">
      <c r="B677" s="71"/>
    </row>
    <row r="678" spans="2:2" s="67" customFormat="1" ht="18" customHeight="1">
      <c r="B678" s="71"/>
    </row>
    <row r="679" spans="2:2" s="67" customFormat="1" ht="18" customHeight="1">
      <c r="B679" s="71"/>
    </row>
    <row r="680" spans="2:2" s="67" customFormat="1" ht="18" customHeight="1">
      <c r="B680" s="71"/>
    </row>
    <row r="681" spans="2:2" s="67" customFormat="1" ht="18" customHeight="1">
      <c r="B681" s="71"/>
    </row>
    <row r="682" spans="2:2" s="67" customFormat="1" ht="18" customHeight="1">
      <c r="B682" s="71"/>
    </row>
    <row r="683" spans="2:2" s="67" customFormat="1" ht="18" customHeight="1">
      <c r="B683" s="71"/>
    </row>
    <row r="684" spans="2:2" s="67" customFormat="1" ht="18" customHeight="1">
      <c r="B684" s="71"/>
    </row>
    <row r="685" spans="2:2" s="67" customFormat="1" ht="18" customHeight="1">
      <c r="B685" s="71"/>
    </row>
    <row r="686" spans="2:2" s="67" customFormat="1" ht="18" customHeight="1">
      <c r="B686" s="71"/>
    </row>
    <row r="687" spans="2:2" s="67" customFormat="1" ht="18" customHeight="1">
      <c r="B687" s="71"/>
    </row>
    <row r="688" spans="2:2" s="67" customFormat="1" ht="18" customHeight="1">
      <c r="B688" s="71"/>
    </row>
    <row r="689" spans="2:2" s="67" customFormat="1" ht="18" customHeight="1">
      <c r="B689" s="71"/>
    </row>
    <row r="690" spans="2:2" s="67" customFormat="1" ht="18" customHeight="1">
      <c r="B690" s="71"/>
    </row>
    <row r="691" spans="2:2" s="67" customFormat="1" ht="18" customHeight="1">
      <c r="B691" s="71"/>
    </row>
    <row r="692" spans="2:2" s="67" customFormat="1" ht="18" customHeight="1">
      <c r="B692" s="71"/>
    </row>
    <row r="693" spans="2:2" s="67" customFormat="1" ht="18" customHeight="1">
      <c r="B693" s="71"/>
    </row>
    <row r="694" spans="2:2" s="67" customFormat="1" ht="18" customHeight="1">
      <c r="B694" s="71"/>
    </row>
    <row r="695" spans="2:2" s="67" customFormat="1" ht="18" customHeight="1">
      <c r="B695" s="71"/>
    </row>
    <row r="696" spans="2:2" s="67" customFormat="1" ht="18" customHeight="1">
      <c r="B696" s="71"/>
    </row>
    <row r="697" spans="2:2" s="67" customFormat="1" ht="18" customHeight="1">
      <c r="B697" s="71"/>
    </row>
    <row r="698" spans="2:2" s="67" customFormat="1" ht="18" customHeight="1">
      <c r="B698" s="71"/>
    </row>
    <row r="699" spans="2:2" s="67" customFormat="1" ht="18" customHeight="1">
      <c r="B699" s="71"/>
    </row>
    <row r="700" spans="2:2" s="67" customFormat="1" ht="18" customHeight="1">
      <c r="B700" s="71"/>
    </row>
    <row r="701" spans="2:2" s="67" customFormat="1" ht="18" customHeight="1">
      <c r="B701" s="71"/>
    </row>
    <row r="702" spans="2:2" s="67" customFormat="1" ht="18" customHeight="1">
      <c r="B702" s="71"/>
    </row>
    <row r="703" spans="2:2" s="67" customFormat="1" ht="18" customHeight="1">
      <c r="B703" s="71"/>
    </row>
    <row r="704" spans="2:2" s="67" customFormat="1" ht="18" customHeight="1">
      <c r="B704" s="71"/>
    </row>
    <row r="705" spans="2:2" s="67" customFormat="1" ht="18" customHeight="1">
      <c r="B705" s="71"/>
    </row>
    <row r="706" spans="2:2" s="67" customFormat="1" ht="18" customHeight="1">
      <c r="B706" s="71"/>
    </row>
    <row r="707" spans="2:2" s="67" customFormat="1" ht="18" customHeight="1">
      <c r="B707" s="71"/>
    </row>
    <row r="708" spans="2:2" s="67" customFormat="1" ht="18" customHeight="1">
      <c r="B708" s="71"/>
    </row>
    <row r="709" spans="2:2" s="67" customFormat="1" ht="18" customHeight="1">
      <c r="B709" s="71"/>
    </row>
    <row r="710" spans="2:2" s="67" customFormat="1" ht="18" customHeight="1">
      <c r="B710" s="71"/>
    </row>
    <row r="711" spans="2:2" s="67" customFormat="1" ht="18" customHeight="1">
      <c r="B711" s="71"/>
    </row>
    <row r="712" spans="2:2" s="67" customFormat="1" ht="18" customHeight="1">
      <c r="B712" s="71"/>
    </row>
    <row r="713" spans="2:2" s="67" customFormat="1" ht="18" customHeight="1">
      <c r="B713" s="71"/>
    </row>
    <row r="714" spans="2:2" s="67" customFormat="1" ht="18" customHeight="1">
      <c r="B714" s="71"/>
    </row>
    <row r="715" spans="2:2" s="67" customFormat="1" ht="18" customHeight="1">
      <c r="B715" s="71"/>
    </row>
    <row r="716" spans="2:2" s="67" customFormat="1" ht="18" customHeight="1">
      <c r="B716" s="71"/>
    </row>
    <row r="717" spans="2:2" s="67" customFormat="1" ht="18" customHeight="1">
      <c r="B717" s="71"/>
    </row>
    <row r="718" spans="2:2" s="67" customFormat="1" ht="18" customHeight="1">
      <c r="B718" s="71"/>
    </row>
    <row r="719" spans="2:2" s="67" customFormat="1" ht="18" customHeight="1">
      <c r="B719" s="71"/>
    </row>
    <row r="720" spans="2:2" s="67" customFormat="1" ht="18" customHeight="1">
      <c r="B720" s="71"/>
    </row>
    <row r="721" spans="2:2" s="67" customFormat="1" ht="18" customHeight="1">
      <c r="B721" s="71"/>
    </row>
    <row r="722" spans="2:2" s="67" customFormat="1" ht="18" customHeight="1">
      <c r="B722" s="71"/>
    </row>
    <row r="723" spans="2:2" s="67" customFormat="1" ht="18" customHeight="1">
      <c r="B723" s="71"/>
    </row>
    <row r="724" spans="2:2" s="67" customFormat="1" ht="18" customHeight="1">
      <c r="B724" s="71"/>
    </row>
    <row r="725" spans="2:2" s="67" customFormat="1" ht="18" customHeight="1">
      <c r="B725" s="71"/>
    </row>
    <row r="726" spans="2:2" s="67" customFormat="1" ht="18" customHeight="1">
      <c r="B726" s="71"/>
    </row>
    <row r="727" spans="2:2" s="67" customFormat="1" ht="18" customHeight="1">
      <c r="B727" s="71"/>
    </row>
    <row r="728" spans="2:2" s="67" customFormat="1" ht="18" customHeight="1">
      <c r="B728" s="71"/>
    </row>
    <row r="729" spans="2:2" s="67" customFormat="1" ht="18" customHeight="1">
      <c r="B729" s="71"/>
    </row>
    <row r="730" spans="2:2" s="67" customFormat="1" ht="18" customHeight="1">
      <c r="B730" s="71"/>
    </row>
    <row r="731" spans="2:2" s="67" customFormat="1" ht="18" customHeight="1">
      <c r="B731" s="71"/>
    </row>
    <row r="732" spans="2:2" s="67" customFormat="1" ht="18" customHeight="1">
      <c r="B732" s="71"/>
    </row>
    <row r="733" spans="2:2" s="67" customFormat="1" ht="18" customHeight="1">
      <c r="B733" s="71"/>
    </row>
    <row r="734" spans="2:2" s="67" customFormat="1" ht="18" customHeight="1">
      <c r="B734" s="71"/>
    </row>
    <row r="735" spans="2:2" s="67" customFormat="1" ht="18" customHeight="1">
      <c r="B735" s="71"/>
    </row>
    <row r="736" spans="2:2" s="67" customFormat="1" ht="18" customHeight="1">
      <c r="B736" s="71"/>
    </row>
    <row r="737" spans="2:2" s="67" customFormat="1" ht="18" customHeight="1">
      <c r="B737" s="71"/>
    </row>
    <row r="738" spans="2:2" s="67" customFormat="1" ht="18" customHeight="1">
      <c r="B738" s="71"/>
    </row>
    <row r="739" spans="2:2" s="67" customFormat="1" ht="18" customHeight="1">
      <c r="B739" s="71"/>
    </row>
    <row r="740" spans="2:2" s="67" customFormat="1" ht="18" customHeight="1">
      <c r="B740" s="71"/>
    </row>
    <row r="741" spans="2:2" s="67" customFormat="1" ht="18" customHeight="1">
      <c r="B741" s="71"/>
    </row>
    <row r="742" spans="2:2" s="67" customFormat="1" ht="18" customHeight="1">
      <c r="B742" s="71"/>
    </row>
    <row r="743" spans="2:2" s="67" customFormat="1" ht="18" customHeight="1">
      <c r="B743" s="71"/>
    </row>
    <row r="744" spans="2:2" s="67" customFormat="1" ht="18" customHeight="1">
      <c r="B744" s="71"/>
    </row>
    <row r="745" spans="2:2" s="67" customFormat="1" ht="18" customHeight="1">
      <c r="B745" s="71"/>
    </row>
    <row r="746" spans="2:2" s="67" customFormat="1" ht="18" customHeight="1">
      <c r="B746" s="71"/>
    </row>
    <row r="747" spans="2:2" s="67" customFormat="1" ht="18" customHeight="1">
      <c r="B747" s="71"/>
    </row>
    <row r="748" spans="2:2" s="67" customFormat="1" ht="18" customHeight="1">
      <c r="B748" s="71"/>
    </row>
    <row r="749" spans="2:2" s="67" customFormat="1" ht="18" customHeight="1">
      <c r="B749" s="71"/>
    </row>
    <row r="750" spans="2:2" s="67" customFormat="1" ht="18" customHeight="1">
      <c r="B750" s="71"/>
    </row>
    <row r="751" spans="2:2" s="67" customFormat="1" ht="18" customHeight="1">
      <c r="B751" s="71"/>
    </row>
    <row r="752" spans="2:2" s="67" customFormat="1" ht="18" customHeight="1">
      <c r="B752" s="71"/>
    </row>
    <row r="753" spans="2:2" s="67" customFormat="1" ht="18" customHeight="1">
      <c r="B753" s="71"/>
    </row>
    <row r="754" spans="2:2" s="67" customFormat="1" ht="18" customHeight="1">
      <c r="B754" s="71"/>
    </row>
    <row r="755" spans="2:2" s="67" customFormat="1" ht="18" customHeight="1">
      <c r="B755" s="71"/>
    </row>
    <row r="756" spans="2:2" s="67" customFormat="1" ht="18" customHeight="1">
      <c r="B756" s="71"/>
    </row>
    <row r="757" spans="2:2" s="67" customFormat="1" ht="18" customHeight="1">
      <c r="B757" s="71"/>
    </row>
    <row r="758" spans="2:2" s="67" customFormat="1" ht="18" customHeight="1">
      <c r="B758" s="71"/>
    </row>
    <row r="759" spans="2:2" s="67" customFormat="1" ht="18" customHeight="1">
      <c r="B759" s="71"/>
    </row>
    <row r="760" spans="2:2" s="67" customFormat="1" ht="18" customHeight="1">
      <c r="B760" s="71"/>
    </row>
    <row r="761" spans="2:2" s="67" customFormat="1" ht="18" customHeight="1">
      <c r="B761" s="71"/>
    </row>
    <row r="762" spans="2:2" s="67" customFormat="1" ht="18" customHeight="1">
      <c r="B762" s="71"/>
    </row>
    <row r="763" spans="2:2" s="67" customFormat="1" ht="18" customHeight="1">
      <c r="B763" s="71"/>
    </row>
    <row r="764" spans="2:2" s="67" customFormat="1" ht="18" customHeight="1">
      <c r="B764" s="71"/>
    </row>
    <row r="765" spans="2:2" s="67" customFormat="1" ht="18" customHeight="1">
      <c r="B765" s="71"/>
    </row>
    <row r="766" spans="2:2" s="67" customFormat="1" ht="18" customHeight="1">
      <c r="B766" s="71"/>
    </row>
    <row r="767" spans="2:2" s="67" customFormat="1" ht="18" customHeight="1">
      <c r="B767" s="71"/>
    </row>
    <row r="768" spans="2:2" s="67" customFormat="1" ht="18" customHeight="1">
      <c r="B768" s="71"/>
    </row>
    <row r="769" spans="2:2" s="67" customFormat="1" ht="18" customHeight="1">
      <c r="B769" s="71"/>
    </row>
    <row r="770" spans="2:2" s="67" customFormat="1" ht="18" customHeight="1">
      <c r="B770" s="71"/>
    </row>
    <row r="771" spans="2:2" s="67" customFormat="1" ht="18" customHeight="1">
      <c r="B771" s="71"/>
    </row>
    <row r="772" spans="2:2" s="67" customFormat="1" ht="18" customHeight="1">
      <c r="B772" s="71"/>
    </row>
    <row r="773" spans="2:2" s="67" customFormat="1" ht="18" customHeight="1">
      <c r="B773" s="71"/>
    </row>
    <row r="774" spans="2:2" s="67" customFormat="1" ht="18" customHeight="1">
      <c r="B774" s="71"/>
    </row>
    <row r="775" spans="2:2" s="67" customFormat="1" ht="18" customHeight="1">
      <c r="B775" s="71"/>
    </row>
    <row r="776" spans="2:2" s="67" customFormat="1" ht="18" customHeight="1">
      <c r="B776" s="71"/>
    </row>
    <row r="777" spans="2:2" s="67" customFormat="1" ht="18" customHeight="1">
      <c r="B777" s="71"/>
    </row>
    <row r="778" spans="2:2" s="67" customFormat="1" ht="18" customHeight="1">
      <c r="B778" s="71"/>
    </row>
    <row r="779" spans="2:2" s="67" customFormat="1" ht="18" customHeight="1">
      <c r="B779" s="71"/>
    </row>
    <row r="780" spans="2:2" s="67" customFormat="1" ht="18" customHeight="1">
      <c r="B780" s="71"/>
    </row>
    <row r="781" spans="2:2" s="67" customFormat="1" ht="18" customHeight="1">
      <c r="B781" s="71"/>
    </row>
    <row r="782" spans="2:2" s="67" customFormat="1" ht="18" customHeight="1">
      <c r="B782" s="71"/>
    </row>
    <row r="783" spans="2:2" s="67" customFormat="1" ht="18" customHeight="1">
      <c r="B783" s="71"/>
    </row>
    <row r="784" spans="2:2" s="67" customFormat="1" ht="18" customHeight="1">
      <c r="B784" s="71"/>
    </row>
    <row r="785" spans="2:2" s="67" customFormat="1" ht="18" customHeight="1">
      <c r="B785" s="71"/>
    </row>
    <row r="786" spans="2:2" s="67" customFormat="1" ht="18" customHeight="1">
      <c r="B786" s="71"/>
    </row>
    <row r="787" spans="2:2" s="67" customFormat="1" ht="18" customHeight="1">
      <c r="B787" s="71"/>
    </row>
    <row r="788" spans="2:2" s="67" customFormat="1" ht="18" customHeight="1">
      <c r="B788" s="71"/>
    </row>
    <row r="789" spans="2:2" s="67" customFormat="1" ht="18" customHeight="1">
      <c r="B789" s="71"/>
    </row>
    <row r="790" spans="2:2" s="67" customFormat="1" ht="18" customHeight="1">
      <c r="B790" s="71"/>
    </row>
    <row r="791" spans="2:2" s="67" customFormat="1" ht="18" customHeight="1">
      <c r="B791" s="71"/>
    </row>
    <row r="792" spans="2:2" s="67" customFormat="1" ht="18" customHeight="1">
      <c r="B792" s="71"/>
    </row>
    <row r="793" spans="2:2" s="67" customFormat="1" ht="18" customHeight="1">
      <c r="B793" s="71"/>
    </row>
    <row r="794" spans="2:2" s="67" customFormat="1" ht="18" customHeight="1">
      <c r="B794" s="71"/>
    </row>
    <row r="795" spans="2:2" s="67" customFormat="1" ht="18" customHeight="1">
      <c r="B795" s="71"/>
    </row>
    <row r="796" spans="2:2" s="67" customFormat="1" ht="18" customHeight="1">
      <c r="B796" s="71"/>
    </row>
    <row r="797" spans="2:2" s="67" customFormat="1" ht="18" customHeight="1">
      <c r="B797" s="71"/>
    </row>
    <row r="798" spans="2:2" s="67" customFormat="1" ht="18" customHeight="1">
      <c r="B798" s="71"/>
    </row>
    <row r="799" spans="2:2" s="67" customFormat="1" ht="18" customHeight="1">
      <c r="B799" s="71"/>
    </row>
    <row r="800" spans="2:2" s="67" customFormat="1" ht="18" customHeight="1">
      <c r="B800" s="71"/>
    </row>
    <row r="801" spans="2:2" s="67" customFormat="1" ht="18" customHeight="1">
      <c r="B801" s="71"/>
    </row>
    <row r="802" spans="2:2" s="67" customFormat="1" ht="18" customHeight="1">
      <c r="B802" s="71"/>
    </row>
    <row r="803" spans="2:2" s="67" customFormat="1" ht="18" customHeight="1">
      <c r="B803" s="71"/>
    </row>
    <row r="804" spans="2:2" s="67" customFormat="1" ht="18" customHeight="1">
      <c r="B804" s="71"/>
    </row>
    <row r="805" spans="2:2" s="67" customFormat="1" ht="18" customHeight="1">
      <c r="B805" s="71"/>
    </row>
    <row r="806" spans="2:2" s="67" customFormat="1" ht="18" customHeight="1">
      <c r="B806" s="71"/>
    </row>
    <row r="807" spans="2:2" s="67" customFormat="1" ht="18" customHeight="1">
      <c r="B807" s="71"/>
    </row>
    <row r="808" spans="2:2" s="67" customFormat="1" ht="18" customHeight="1">
      <c r="B808" s="71"/>
    </row>
    <row r="809" spans="2:2" s="67" customFormat="1" ht="18" customHeight="1">
      <c r="B809" s="71"/>
    </row>
    <row r="810" spans="2:2" s="67" customFormat="1" ht="18" customHeight="1">
      <c r="B810" s="71"/>
    </row>
    <row r="811" spans="2:2" s="67" customFormat="1" ht="18" customHeight="1">
      <c r="B811" s="71"/>
    </row>
    <row r="812" spans="2:2" s="67" customFormat="1" ht="18" customHeight="1">
      <c r="B812" s="71"/>
    </row>
    <row r="813" spans="2:2" s="67" customFormat="1" ht="18" customHeight="1">
      <c r="B813" s="71"/>
    </row>
    <row r="814" spans="2:2" s="67" customFormat="1" ht="18" customHeight="1">
      <c r="B814" s="71"/>
    </row>
    <row r="815" spans="2:2" s="67" customFormat="1" ht="18" customHeight="1">
      <c r="B815" s="71"/>
    </row>
    <row r="816" spans="2:2" s="67" customFormat="1" ht="18" customHeight="1">
      <c r="B816" s="71"/>
    </row>
    <row r="817" spans="2:2" s="67" customFormat="1" ht="18" customHeight="1">
      <c r="B817" s="71"/>
    </row>
    <row r="818" spans="2:2" s="67" customFormat="1" ht="18" customHeight="1">
      <c r="B818" s="71"/>
    </row>
    <row r="819" spans="2:2" s="67" customFormat="1" ht="18" customHeight="1">
      <c r="B819" s="71"/>
    </row>
    <row r="820" spans="2:2" s="67" customFormat="1" ht="18" customHeight="1">
      <c r="B820" s="71"/>
    </row>
    <row r="821" spans="2:2" s="67" customFormat="1" ht="18" customHeight="1">
      <c r="B821" s="71"/>
    </row>
    <row r="822" spans="2:2" s="67" customFormat="1" ht="18" customHeight="1">
      <c r="B822" s="71"/>
    </row>
    <row r="823" spans="2:2" s="67" customFormat="1" ht="18" customHeight="1">
      <c r="B823" s="71"/>
    </row>
    <row r="824" spans="2:2" s="67" customFormat="1" ht="18" customHeight="1">
      <c r="B824" s="71"/>
    </row>
    <row r="825" spans="2:2" s="67" customFormat="1" ht="18" customHeight="1">
      <c r="B825" s="71"/>
    </row>
    <row r="826" spans="2:2" s="67" customFormat="1" ht="18" customHeight="1">
      <c r="B826" s="71"/>
    </row>
    <row r="827" spans="2:2" s="67" customFormat="1" ht="18" customHeight="1">
      <c r="B827" s="71"/>
    </row>
    <row r="828" spans="2:2" s="67" customFormat="1" ht="18" customHeight="1">
      <c r="B828" s="71"/>
    </row>
    <row r="829" spans="2:2" s="67" customFormat="1" ht="18" customHeight="1">
      <c r="B829" s="71"/>
    </row>
    <row r="830" spans="2:2" s="67" customFormat="1" ht="18" customHeight="1">
      <c r="B830" s="71"/>
    </row>
    <row r="831" spans="2:2" s="67" customFormat="1" ht="18" customHeight="1">
      <c r="B831" s="71"/>
    </row>
    <row r="832" spans="2:2" s="67" customFormat="1" ht="18" customHeight="1">
      <c r="B832" s="71"/>
    </row>
    <row r="833" spans="2:2" s="67" customFormat="1" ht="18" customHeight="1">
      <c r="B833" s="71"/>
    </row>
    <row r="834" spans="2:2" s="67" customFormat="1" ht="18" customHeight="1">
      <c r="B834" s="71"/>
    </row>
    <row r="835" spans="2:2" s="67" customFormat="1" ht="18" customHeight="1">
      <c r="B835" s="71"/>
    </row>
    <row r="836" spans="2:2" s="67" customFormat="1" ht="18" customHeight="1">
      <c r="B836" s="71"/>
    </row>
    <row r="837" spans="2:2" s="67" customFormat="1" ht="18" customHeight="1">
      <c r="B837" s="71"/>
    </row>
    <row r="838" spans="2:2" s="67" customFormat="1" ht="18" customHeight="1">
      <c r="B838" s="71"/>
    </row>
    <row r="839" spans="2:2" s="67" customFormat="1" ht="18" customHeight="1">
      <c r="B839" s="71"/>
    </row>
    <row r="840" spans="2:2" s="67" customFormat="1" ht="18" customHeight="1">
      <c r="B840" s="71"/>
    </row>
    <row r="841" spans="2:2" s="67" customFormat="1" ht="18" customHeight="1">
      <c r="B841" s="71"/>
    </row>
    <row r="842" spans="2:2" s="67" customFormat="1" ht="18" customHeight="1">
      <c r="B842" s="71"/>
    </row>
    <row r="843" spans="2:2" s="67" customFormat="1" ht="18" customHeight="1">
      <c r="B843" s="71"/>
    </row>
    <row r="844" spans="2:2" s="67" customFormat="1" ht="18" customHeight="1">
      <c r="B844" s="71"/>
    </row>
    <row r="845" spans="2:2" s="67" customFormat="1" ht="18" customHeight="1">
      <c r="B845" s="71"/>
    </row>
    <row r="846" spans="2:2" s="67" customFormat="1" ht="18" customHeight="1">
      <c r="B846" s="71"/>
    </row>
    <row r="847" spans="2:2" s="67" customFormat="1" ht="18" customHeight="1">
      <c r="B847" s="71"/>
    </row>
    <row r="848" spans="2:2" s="67" customFormat="1" ht="18" customHeight="1">
      <c r="B848" s="71"/>
    </row>
    <row r="849" spans="2:2" s="67" customFormat="1" ht="18" customHeight="1">
      <c r="B849" s="71"/>
    </row>
    <row r="850" spans="2:2" s="67" customFormat="1" ht="18" customHeight="1">
      <c r="B850" s="71"/>
    </row>
    <row r="851" spans="2:2" s="67" customFormat="1" ht="18" customHeight="1">
      <c r="B851" s="71"/>
    </row>
    <row r="852" spans="2:2" s="67" customFormat="1" ht="18" customHeight="1">
      <c r="B852" s="71"/>
    </row>
    <row r="853" spans="2:2" s="67" customFormat="1" ht="18" customHeight="1">
      <c r="B853" s="71"/>
    </row>
    <row r="854" spans="2:2" s="67" customFormat="1" ht="18" customHeight="1">
      <c r="B854" s="71"/>
    </row>
    <row r="855" spans="2:2" s="67" customFormat="1" ht="18" customHeight="1">
      <c r="B855" s="71"/>
    </row>
    <row r="856" spans="2:2" s="67" customFormat="1" ht="18" customHeight="1">
      <c r="B856" s="71"/>
    </row>
    <row r="857" spans="2:2" s="67" customFormat="1" ht="18" customHeight="1">
      <c r="B857" s="71"/>
    </row>
    <row r="858" spans="2:2" s="67" customFormat="1" ht="18" customHeight="1">
      <c r="B858" s="71"/>
    </row>
    <row r="859" spans="2:2" s="67" customFormat="1" ht="18" customHeight="1">
      <c r="B859" s="71"/>
    </row>
    <row r="860" spans="2:2" s="67" customFormat="1" ht="18" customHeight="1">
      <c r="B860" s="71"/>
    </row>
    <row r="861" spans="2:2" s="67" customFormat="1" ht="18" customHeight="1">
      <c r="B861" s="71"/>
    </row>
    <row r="862" spans="2:2" s="67" customFormat="1" ht="18" customHeight="1">
      <c r="B862" s="71"/>
    </row>
    <row r="863" spans="2:2" s="67" customFormat="1" ht="18" customHeight="1">
      <c r="B863" s="71"/>
    </row>
    <row r="864" spans="2:2" s="67" customFormat="1" ht="18" customHeight="1">
      <c r="B864" s="71"/>
    </row>
    <row r="865" spans="2:2" s="67" customFormat="1" ht="18" customHeight="1">
      <c r="B865" s="71"/>
    </row>
    <row r="866" spans="2:2" s="67" customFormat="1" ht="18" customHeight="1">
      <c r="B866" s="71"/>
    </row>
    <row r="867" spans="2:2" s="67" customFormat="1" ht="18" customHeight="1">
      <c r="B867" s="71"/>
    </row>
    <row r="868" spans="2:2" s="67" customFormat="1" ht="18" customHeight="1">
      <c r="B868" s="71"/>
    </row>
    <row r="869" spans="2:2" s="67" customFormat="1" ht="18" customHeight="1">
      <c r="B869" s="71"/>
    </row>
    <row r="870" spans="2:2" s="67" customFormat="1" ht="18" customHeight="1">
      <c r="B870" s="71"/>
    </row>
    <row r="871" spans="2:2" s="67" customFormat="1" ht="18" customHeight="1">
      <c r="B871" s="71"/>
    </row>
    <row r="872" spans="2:2" s="67" customFormat="1" ht="18" customHeight="1">
      <c r="B872" s="71"/>
    </row>
    <row r="873" spans="2:2" s="67" customFormat="1" ht="18" customHeight="1">
      <c r="B873" s="71"/>
    </row>
    <row r="874" spans="2:2" s="67" customFormat="1" ht="18" customHeight="1">
      <c r="B874" s="71"/>
    </row>
    <row r="875" spans="2:2" s="67" customFormat="1" ht="18" customHeight="1">
      <c r="B875" s="71"/>
    </row>
    <row r="876" spans="2:2" s="67" customFormat="1" ht="18" customHeight="1">
      <c r="B876" s="71"/>
    </row>
    <row r="877" spans="2:2" s="67" customFormat="1" ht="18" customHeight="1">
      <c r="B877" s="71"/>
    </row>
    <row r="878" spans="2:2" s="67" customFormat="1" ht="18" customHeight="1">
      <c r="B878" s="71"/>
    </row>
    <row r="879" spans="2:2" s="67" customFormat="1" ht="18" customHeight="1">
      <c r="B879" s="71"/>
    </row>
    <row r="880" spans="2:2" s="67" customFormat="1" ht="18" customHeight="1">
      <c r="B880" s="71"/>
    </row>
    <row r="881" spans="2:2" s="67" customFormat="1" ht="18" customHeight="1">
      <c r="B881" s="71"/>
    </row>
    <row r="882" spans="2:2" s="67" customFormat="1" ht="18" customHeight="1">
      <c r="B882" s="71"/>
    </row>
    <row r="883" spans="2:2" s="67" customFormat="1" ht="18" customHeight="1">
      <c r="B883" s="71"/>
    </row>
    <row r="884" spans="2:2" s="67" customFormat="1" ht="18" customHeight="1">
      <c r="B884" s="71"/>
    </row>
    <row r="885" spans="2:2" s="67" customFormat="1" ht="18" customHeight="1">
      <c r="B885" s="71"/>
    </row>
    <row r="886" spans="2:2" s="67" customFormat="1" ht="18" customHeight="1">
      <c r="B886" s="71"/>
    </row>
    <row r="887" spans="2:2" s="67" customFormat="1" ht="18" customHeight="1">
      <c r="B887" s="71"/>
    </row>
    <row r="888" spans="2:2" s="67" customFormat="1" ht="18" customHeight="1">
      <c r="B888" s="71"/>
    </row>
    <row r="889" spans="2:2" s="67" customFormat="1" ht="18" customHeight="1">
      <c r="B889" s="71"/>
    </row>
    <row r="890" spans="2:2" s="67" customFormat="1" ht="18" customHeight="1">
      <c r="B890" s="71"/>
    </row>
    <row r="891" spans="2:2" s="67" customFormat="1" ht="18" customHeight="1">
      <c r="B891" s="71"/>
    </row>
    <row r="892" spans="2:2" s="67" customFormat="1" ht="18" customHeight="1">
      <c r="B892" s="71"/>
    </row>
    <row r="893" spans="2:2" s="67" customFormat="1" ht="18" customHeight="1">
      <c r="B893" s="71"/>
    </row>
    <row r="894" spans="2:2" s="67" customFormat="1" ht="18" customHeight="1">
      <c r="B894" s="71"/>
    </row>
    <row r="895" spans="2:2" s="67" customFormat="1" ht="18" customHeight="1">
      <c r="B895" s="71"/>
    </row>
    <row r="896" spans="2:2" s="67" customFormat="1" ht="18" customHeight="1">
      <c r="B896" s="71"/>
    </row>
    <row r="897" spans="2:2" s="67" customFormat="1" ht="18" customHeight="1">
      <c r="B897" s="71"/>
    </row>
    <row r="898" spans="2:2" s="67" customFormat="1" ht="18" customHeight="1">
      <c r="B898" s="71"/>
    </row>
    <row r="899" spans="2:2" s="67" customFormat="1" ht="18" customHeight="1">
      <c r="B899" s="71"/>
    </row>
    <row r="900" spans="2:2" s="67" customFormat="1" ht="18" customHeight="1">
      <c r="B900" s="71"/>
    </row>
    <row r="901" spans="2:2" s="67" customFormat="1" ht="18" customHeight="1">
      <c r="B901" s="71"/>
    </row>
    <row r="902" spans="2:2" s="67" customFormat="1" ht="18" customHeight="1">
      <c r="B902" s="71"/>
    </row>
    <row r="903" spans="2:2" s="67" customFormat="1" ht="18" customHeight="1">
      <c r="B903" s="71"/>
    </row>
    <row r="904" spans="2:2" s="67" customFormat="1" ht="18" customHeight="1">
      <c r="B904" s="71"/>
    </row>
    <row r="905" spans="2:2" s="67" customFormat="1" ht="18" customHeight="1">
      <c r="B905" s="71"/>
    </row>
    <row r="906" spans="2:2" s="67" customFormat="1" ht="18" customHeight="1">
      <c r="B906" s="71"/>
    </row>
    <row r="907" spans="2:2" s="67" customFormat="1" ht="18" customHeight="1">
      <c r="B907" s="71"/>
    </row>
    <row r="908" spans="2:2" s="67" customFormat="1" ht="18" customHeight="1">
      <c r="B908" s="71"/>
    </row>
    <row r="909" spans="2:2" s="67" customFormat="1" ht="18" customHeight="1">
      <c r="B909" s="71"/>
    </row>
    <row r="910" spans="2:2" s="67" customFormat="1" ht="18" customHeight="1">
      <c r="B910" s="71"/>
    </row>
    <row r="911" spans="2:2" s="67" customFormat="1" ht="18" customHeight="1">
      <c r="B911" s="71"/>
    </row>
    <row r="912" spans="2:2" s="67" customFormat="1" ht="18" customHeight="1">
      <c r="B912" s="71"/>
    </row>
    <row r="913" spans="2:2" s="67" customFormat="1" ht="18" customHeight="1">
      <c r="B913" s="71"/>
    </row>
    <row r="914" spans="2:2" s="67" customFormat="1" ht="18" customHeight="1">
      <c r="B914" s="71"/>
    </row>
    <row r="915" spans="2:2" s="67" customFormat="1" ht="18" customHeight="1">
      <c r="B915" s="71"/>
    </row>
    <row r="916" spans="2:2" s="67" customFormat="1" ht="18" customHeight="1">
      <c r="B916" s="71"/>
    </row>
    <row r="917" spans="2:2" s="67" customFormat="1" ht="18" customHeight="1">
      <c r="B917" s="71"/>
    </row>
    <row r="918" spans="2:2" s="67" customFormat="1" ht="18" customHeight="1">
      <c r="B918" s="71"/>
    </row>
    <row r="919" spans="2:2" s="67" customFormat="1" ht="18" customHeight="1">
      <c r="B919" s="71"/>
    </row>
    <row r="920" spans="2:2" s="67" customFormat="1" ht="18" customHeight="1">
      <c r="B920" s="71"/>
    </row>
    <row r="921" spans="2:2" s="67" customFormat="1" ht="18" customHeight="1">
      <c r="B921" s="71"/>
    </row>
    <row r="922" spans="2:2" s="67" customFormat="1" ht="18" customHeight="1">
      <c r="B922" s="71"/>
    </row>
    <row r="923" spans="2:2" s="67" customFormat="1" ht="18" customHeight="1">
      <c r="B923" s="71"/>
    </row>
    <row r="924" spans="2:2" s="67" customFormat="1" ht="18" customHeight="1">
      <c r="B924" s="71"/>
    </row>
    <row r="925" spans="2:2" s="67" customFormat="1" ht="18" customHeight="1">
      <c r="B925" s="71"/>
    </row>
    <row r="926" spans="2:2" s="67" customFormat="1" ht="18" customHeight="1">
      <c r="B926" s="71"/>
    </row>
    <row r="927" spans="2:2" s="67" customFormat="1" ht="18" customHeight="1">
      <c r="B927" s="71"/>
    </row>
    <row r="928" spans="2:2" s="67" customFormat="1" ht="18" customHeight="1">
      <c r="B928" s="71"/>
    </row>
    <row r="929" spans="2:2" s="67" customFormat="1" ht="18" customHeight="1">
      <c r="B929" s="71"/>
    </row>
    <row r="930" spans="2:2" s="67" customFormat="1" ht="18" customHeight="1">
      <c r="B930" s="71"/>
    </row>
    <row r="931" spans="2:2" s="67" customFormat="1" ht="18" customHeight="1">
      <c r="B931" s="71"/>
    </row>
    <row r="932" spans="2:2" s="67" customFormat="1" ht="18" customHeight="1">
      <c r="B932" s="71"/>
    </row>
    <row r="933" spans="2:2" s="67" customFormat="1" ht="18" customHeight="1">
      <c r="B933" s="71"/>
    </row>
    <row r="934" spans="2:2" s="67" customFormat="1" ht="18" customHeight="1">
      <c r="B934" s="71"/>
    </row>
    <row r="935" spans="2:2" s="67" customFormat="1" ht="18" customHeight="1">
      <c r="B935" s="71"/>
    </row>
    <row r="936" spans="2:2" s="67" customFormat="1" ht="18" customHeight="1">
      <c r="B936" s="71"/>
    </row>
    <row r="937" spans="2:2" s="67" customFormat="1" ht="18" customHeight="1">
      <c r="B937" s="71"/>
    </row>
    <row r="938" spans="2:2" s="67" customFormat="1" ht="18" customHeight="1">
      <c r="B938" s="71"/>
    </row>
    <row r="939" spans="2:2" s="67" customFormat="1" ht="18" customHeight="1">
      <c r="B939" s="71"/>
    </row>
    <row r="940" spans="2:2" s="67" customFormat="1" ht="18" customHeight="1">
      <c r="B940" s="71"/>
    </row>
    <row r="941" spans="2:2" s="67" customFormat="1" ht="18" customHeight="1">
      <c r="B941" s="71"/>
    </row>
    <row r="942" spans="2:2" s="67" customFormat="1" ht="18" customHeight="1">
      <c r="B942" s="71"/>
    </row>
    <row r="943" spans="2:2" s="67" customFormat="1" ht="18" customHeight="1">
      <c r="B943" s="71"/>
    </row>
    <row r="944" spans="2:2" s="67" customFormat="1" ht="18" customHeight="1">
      <c r="B944" s="71"/>
    </row>
    <row r="945" spans="2:2" s="67" customFormat="1" ht="18" customHeight="1">
      <c r="B945" s="71"/>
    </row>
    <row r="946" spans="2:2" s="67" customFormat="1" ht="18" customHeight="1">
      <c r="B946" s="71"/>
    </row>
    <row r="947" spans="2:2" s="67" customFormat="1" ht="18" customHeight="1">
      <c r="B947" s="71"/>
    </row>
    <row r="948" spans="2:2" s="67" customFormat="1" ht="18" customHeight="1">
      <c r="B948" s="71"/>
    </row>
    <row r="949" spans="2:2" s="67" customFormat="1" ht="18" customHeight="1">
      <c r="B949" s="71"/>
    </row>
    <row r="950" spans="2:2" s="67" customFormat="1" ht="18" customHeight="1">
      <c r="B950" s="71"/>
    </row>
    <row r="951" spans="2:2" s="67" customFormat="1" ht="18" customHeight="1">
      <c r="B951" s="71"/>
    </row>
    <row r="952" spans="2:2" s="67" customFormat="1" ht="18" customHeight="1">
      <c r="B952" s="71"/>
    </row>
    <row r="953" spans="2:2" s="67" customFormat="1" ht="18" customHeight="1">
      <c r="B953" s="71"/>
    </row>
    <row r="954" spans="2:2" s="67" customFormat="1" ht="18" customHeight="1">
      <c r="B954" s="71"/>
    </row>
    <row r="955" spans="2:2" s="67" customFormat="1" ht="18" customHeight="1">
      <c r="B955" s="71"/>
    </row>
    <row r="956" spans="2:2" s="67" customFormat="1" ht="18" customHeight="1">
      <c r="B956" s="71"/>
    </row>
    <row r="957" spans="2:2" s="67" customFormat="1" ht="18" customHeight="1">
      <c r="B957" s="71"/>
    </row>
    <row r="958" spans="2:2" s="67" customFormat="1" ht="18" customHeight="1">
      <c r="B958" s="71"/>
    </row>
    <row r="959" spans="2:2" s="67" customFormat="1" ht="18" customHeight="1">
      <c r="B959" s="71"/>
    </row>
    <row r="960" spans="2:2" s="67" customFormat="1" ht="18" customHeight="1">
      <c r="B960" s="71"/>
    </row>
    <row r="961" spans="2:2" s="67" customFormat="1" ht="18" customHeight="1">
      <c r="B961" s="71"/>
    </row>
    <row r="962" spans="2:2" s="67" customFormat="1" ht="18" customHeight="1">
      <c r="B962" s="71"/>
    </row>
    <row r="963" spans="2:2" s="67" customFormat="1" ht="18" customHeight="1">
      <c r="B963" s="71"/>
    </row>
    <row r="964" spans="2:2" s="67" customFormat="1" ht="18" customHeight="1">
      <c r="B964" s="71"/>
    </row>
    <row r="965" spans="2:2" s="67" customFormat="1" ht="18" customHeight="1">
      <c r="B965" s="71"/>
    </row>
    <row r="966" spans="2:2" s="67" customFormat="1" ht="18" customHeight="1">
      <c r="B966" s="71"/>
    </row>
    <row r="967" spans="2:2" s="67" customFormat="1" ht="18" customHeight="1">
      <c r="B967" s="71"/>
    </row>
    <row r="968" spans="2:2" s="67" customFormat="1" ht="18" customHeight="1">
      <c r="B968" s="71"/>
    </row>
    <row r="969" spans="2:2" s="67" customFormat="1" ht="18" customHeight="1">
      <c r="B969" s="71"/>
    </row>
    <row r="970" spans="2:2" s="67" customFormat="1" ht="18" customHeight="1">
      <c r="B970" s="71"/>
    </row>
    <row r="971" spans="2:2" s="67" customFormat="1" ht="18" customHeight="1">
      <c r="B971" s="71"/>
    </row>
    <row r="972" spans="2:2" s="67" customFormat="1" ht="18" customHeight="1">
      <c r="B972" s="71"/>
    </row>
    <row r="973" spans="2:2" s="67" customFormat="1" ht="18" customHeight="1">
      <c r="B973" s="71"/>
    </row>
    <row r="974" spans="2:2" s="67" customFormat="1" ht="18" customHeight="1">
      <c r="B974" s="71"/>
    </row>
    <row r="975" spans="2:2" s="67" customFormat="1" ht="18" customHeight="1">
      <c r="B975" s="71"/>
    </row>
    <row r="976" spans="2:2" s="67" customFormat="1" ht="18" customHeight="1">
      <c r="B976" s="71"/>
    </row>
    <row r="977" spans="2:2" s="67" customFormat="1" ht="18" customHeight="1">
      <c r="B977" s="71"/>
    </row>
    <row r="978" spans="2:2" s="67" customFormat="1" ht="18" customHeight="1">
      <c r="B978" s="71"/>
    </row>
    <row r="979" spans="2:2" s="67" customFormat="1" ht="18" customHeight="1">
      <c r="B979" s="71"/>
    </row>
    <row r="980" spans="2:2" s="67" customFormat="1" ht="18" customHeight="1">
      <c r="B980" s="71"/>
    </row>
    <row r="981" spans="2:2" s="67" customFormat="1" ht="18" customHeight="1">
      <c r="B981" s="71"/>
    </row>
    <row r="982" spans="2:2" s="67" customFormat="1" ht="18" customHeight="1">
      <c r="B982" s="71"/>
    </row>
    <row r="983" spans="2:2" s="67" customFormat="1" ht="18" customHeight="1">
      <c r="B983" s="71"/>
    </row>
    <row r="984" spans="2:2" s="67" customFormat="1" ht="18" customHeight="1">
      <c r="B984" s="71"/>
    </row>
    <row r="985" spans="2:2" s="67" customFormat="1" ht="18" customHeight="1">
      <c r="B985" s="71"/>
    </row>
    <row r="986" spans="2:2" s="67" customFormat="1" ht="18" customHeight="1">
      <c r="B986" s="71"/>
    </row>
    <row r="987" spans="2:2" s="67" customFormat="1" ht="18" customHeight="1">
      <c r="B987" s="71"/>
    </row>
    <row r="988" spans="2:2" s="67" customFormat="1" ht="18" customHeight="1">
      <c r="B988" s="71"/>
    </row>
    <row r="989" spans="2:2" s="67" customFormat="1" ht="18" customHeight="1">
      <c r="B989" s="71"/>
    </row>
    <row r="990" spans="2:2" s="67" customFormat="1" ht="18" customHeight="1">
      <c r="B990" s="71"/>
    </row>
    <row r="991" spans="2:2" s="67" customFormat="1" ht="18" customHeight="1">
      <c r="B991" s="71"/>
    </row>
    <row r="992" spans="2:2" s="67" customFormat="1" ht="18" customHeight="1">
      <c r="B992" s="71"/>
    </row>
    <row r="993" spans="2:2" s="67" customFormat="1" ht="18" customHeight="1">
      <c r="B993" s="71"/>
    </row>
    <row r="994" spans="2:2" s="67" customFormat="1" ht="18" customHeight="1">
      <c r="B994" s="71"/>
    </row>
    <row r="995" spans="2:2" s="67" customFormat="1" ht="18" customHeight="1">
      <c r="B995" s="71"/>
    </row>
    <row r="996" spans="2:2" s="67" customFormat="1" ht="18" customHeight="1">
      <c r="B996" s="71"/>
    </row>
    <row r="997" spans="2:2" s="67" customFormat="1" ht="18" customHeight="1">
      <c r="B997" s="71"/>
    </row>
    <row r="998" spans="2:2" s="67" customFormat="1" ht="18" customHeight="1">
      <c r="B998" s="71"/>
    </row>
    <row r="999" spans="2:2" s="67" customFormat="1" ht="18" customHeight="1">
      <c r="B999" s="71"/>
    </row>
    <row r="1000" spans="2:2" s="67" customFormat="1" ht="18" customHeight="1">
      <c r="B1000" s="71"/>
    </row>
    <row r="1001" spans="2:2" s="67" customFormat="1" ht="18" customHeight="1">
      <c r="B1001" s="71"/>
    </row>
    <row r="1002" spans="2:2" s="67" customFormat="1" ht="18" customHeight="1">
      <c r="B1002" s="71"/>
    </row>
    <row r="1003" spans="2:2" s="67" customFormat="1" ht="18" customHeight="1">
      <c r="B1003" s="71"/>
    </row>
    <row r="1004" spans="2:2" s="67" customFormat="1" ht="18" customHeight="1">
      <c r="B1004" s="71"/>
    </row>
    <row r="1005" spans="2:2" s="67" customFormat="1" ht="18" customHeight="1">
      <c r="B1005" s="71"/>
    </row>
    <row r="1006" spans="2:2" s="67" customFormat="1" ht="18" customHeight="1">
      <c r="B1006" s="71"/>
    </row>
    <row r="1007" spans="2:2" s="67" customFormat="1" ht="18" customHeight="1">
      <c r="B1007" s="71"/>
    </row>
    <row r="1008" spans="2:2" s="67" customFormat="1" ht="18" customHeight="1">
      <c r="B1008" s="71"/>
    </row>
    <row r="1009" spans="2:2" s="67" customFormat="1" ht="18" customHeight="1">
      <c r="B1009" s="71"/>
    </row>
    <row r="1010" spans="2:2" s="67" customFormat="1" ht="18" customHeight="1">
      <c r="B1010" s="71"/>
    </row>
    <row r="1011" spans="2:2" s="67" customFormat="1" ht="18" customHeight="1">
      <c r="B1011" s="71"/>
    </row>
    <row r="1012" spans="2:2" s="67" customFormat="1" ht="18" customHeight="1">
      <c r="B1012" s="71"/>
    </row>
    <row r="1013" spans="2:2" s="67" customFormat="1" ht="18" customHeight="1">
      <c r="B1013" s="71"/>
    </row>
    <row r="1014" spans="2:2" s="67" customFormat="1" ht="18" customHeight="1">
      <c r="B1014" s="71"/>
    </row>
    <row r="1015" spans="2:2" s="67" customFormat="1" ht="18" customHeight="1">
      <c r="B1015" s="71"/>
    </row>
    <row r="1016" spans="2:2" s="67" customFormat="1" ht="18" customHeight="1">
      <c r="B1016" s="71"/>
    </row>
    <row r="1017" spans="2:2" s="67" customFormat="1" ht="18" customHeight="1">
      <c r="B1017" s="71"/>
    </row>
    <row r="1018" spans="2:2" s="67" customFormat="1" ht="18" customHeight="1">
      <c r="B1018" s="71"/>
    </row>
    <row r="1019" spans="2:2" s="67" customFormat="1" ht="18" customHeight="1">
      <c r="B1019" s="71"/>
    </row>
    <row r="1020" spans="2:2" s="67" customFormat="1" ht="18" customHeight="1">
      <c r="B1020" s="71"/>
    </row>
    <row r="1021" spans="2:2" s="67" customFormat="1" ht="18" customHeight="1">
      <c r="B1021" s="71"/>
    </row>
    <row r="1022" spans="2:2" s="67" customFormat="1" ht="18" customHeight="1">
      <c r="B1022" s="71"/>
    </row>
    <row r="1023" spans="2:2" s="67" customFormat="1" ht="18" customHeight="1">
      <c r="B1023" s="71"/>
    </row>
    <row r="1024" spans="2:2" s="67" customFormat="1" ht="18" customHeight="1">
      <c r="B1024" s="71"/>
    </row>
    <row r="1025" spans="2:2" s="67" customFormat="1" ht="18" customHeight="1">
      <c r="B1025" s="71"/>
    </row>
    <row r="1026" spans="2:2" s="67" customFormat="1" ht="18" customHeight="1">
      <c r="B1026" s="71"/>
    </row>
    <row r="1027" spans="2:2" s="67" customFormat="1" ht="18" customHeight="1">
      <c r="B1027" s="71"/>
    </row>
    <row r="1028" spans="2:2" s="67" customFormat="1" ht="18" customHeight="1">
      <c r="B1028" s="71"/>
    </row>
    <row r="1029" spans="2:2" s="67" customFormat="1" ht="18" customHeight="1">
      <c r="B1029" s="71"/>
    </row>
    <row r="1030" spans="2:2" s="67" customFormat="1" ht="18" customHeight="1">
      <c r="B1030" s="71"/>
    </row>
    <row r="1031" spans="2:2" s="67" customFormat="1" ht="18" customHeight="1">
      <c r="B1031" s="71"/>
    </row>
    <row r="1032" spans="2:2" s="67" customFormat="1" ht="18" customHeight="1">
      <c r="B1032" s="71"/>
    </row>
    <row r="1033" spans="2:2" s="67" customFormat="1" ht="18" customHeight="1">
      <c r="B1033" s="71"/>
    </row>
    <row r="1034" spans="2:2" s="67" customFormat="1" ht="18" customHeight="1">
      <c r="B1034" s="71"/>
    </row>
    <row r="1035" spans="2:2" s="67" customFormat="1" ht="18" customHeight="1">
      <c r="B1035" s="71"/>
    </row>
    <row r="1036" spans="2:2" s="67" customFormat="1" ht="18" customHeight="1">
      <c r="B1036" s="71"/>
    </row>
    <row r="1037" spans="2:2" s="67" customFormat="1" ht="18" customHeight="1">
      <c r="B1037" s="71"/>
    </row>
    <row r="1038" spans="2:2" s="67" customFormat="1" ht="18" customHeight="1">
      <c r="B1038" s="71"/>
    </row>
    <row r="1039" spans="2:2" s="67" customFormat="1" ht="18" customHeight="1">
      <c r="B1039" s="71"/>
    </row>
    <row r="1040" spans="2:2" s="67" customFormat="1" ht="18" customHeight="1">
      <c r="B1040" s="71"/>
    </row>
    <row r="1041" spans="2:2" s="67" customFormat="1" ht="18" customHeight="1">
      <c r="B1041" s="71"/>
    </row>
    <row r="1042" spans="2:2" s="67" customFormat="1" ht="18" customHeight="1">
      <c r="B1042" s="71"/>
    </row>
    <row r="1043" spans="2:2" s="67" customFormat="1" ht="18" customHeight="1">
      <c r="B1043" s="71"/>
    </row>
    <row r="1044" spans="2:2" s="67" customFormat="1" ht="18" customHeight="1">
      <c r="B1044" s="71"/>
    </row>
    <row r="1045" spans="2:2" s="67" customFormat="1" ht="18" customHeight="1">
      <c r="B1045" s="71"/>
    </row>
    <row r="1046" spans="2:2" s="67" customFormat="1" ht="18" customHeight="1">
      <c r="B1046" s="71"/>
    </row>
    <row r="1047" spans="2:2" s="67" customFormat="1" ht="18" customHeight="1">
      <c r="B1047" s="71"/>
    </row>
    <row r="1048" spans="2:2" s="67" customFormat="1" ht="18" customHeight="1">
      <c r="B1048" s="71"/>
    </row>
    <row r="1049" spans="2:2" s="67" customFormat="1" ht="18" customHeight="1">
      <c r="B1049" s="71"/>
    </row>
    <row r="1050" spans="2:2" s="67" customFormat="1" ht="18" customHeight="1">
      <c r="B1050" s="71"/>
    </row>
    <row r="1051" spans="2:2" s="67" customFormat="1" ht="18" customHeight="1">
      <c r="B1051" s="71"/>
    </row>
    <row r="1052" spans="2:2" s="67" customFormat="1" ht="18" customHeight="1">
      <c r="B1052" s="71"/>
    </row>
    <row r="1053" spans="2:2" s="67" customFormat="1" ht="18" customHeight="1">
      <c r="B1053" s="71"/>
    </row>
    <row r="1054" spans="2:2" s="67" customFormat="1" ht="18" customHeight="1">
      <c r="B1054" s="71"/>
    </row>
    <row r="1055" spans="2:2" s="67" customFormat="1" ht="18" customHeight="1">
      <c r="B1055" s="71"/>
    </row>
    <row r="1056" spans="2:2" s="67" customFormat="1" ht="18" customHeight="1">
      <c r="B1056" s="71"/>
    </row>
    <row r="1057" spans="2:2" s="67" customFormat="1" ht="18" customHeight="1">
      <c r="B1057" s="71"/>
    </row>
    <row r="1058" spans="2:2" s="67" customFormat="1" ht="18" customHeight="1">
      <c r="B1058" s="71"/>
    </row>
    <row r="1059" spans="2:2" s="67" customFormat="1" ht="18" customHeight="1">
      <c r="B1059" s="71"/>
    </row>
    <row r="1060" spans="2:2" s="67" customFormat="1" ht="18" customHeight="1">
      <c r="B1060" s="71"/>
    </row>
    <row r="1061" spans="2:2" s="67" customFormat="1" ht="18" customHeight="1">
      <c r="B1061" s="71"/>
    </row>
    <row r="1062" spans="2:2" s="67" customFormat="1" ht="18" customHeight="1">
      <c r="B1062" s="71"/>
    </row>
    <row r="1063" spans="2:2" s="67" customFormat="1" ht="18" customHeight="1">
      <c r="B1063" s="71"/>
    </row>
    <row r="1064" spans="2:2" s="67" customFormat="1" ht="18" customHeight="1">
      <c r="B1064" s="71"/>
    </row>
    <row r="1065" spans="2:2" s="67" customFormat="1" ht="18" customHeight="1">
      <c r="B1065" s="71"/>
    </row>
    <row r="1066" spans="2:2" s="67" customFormat="1" ht="18" customHeight="1">
      <c r="B1066" s="71"/>
    </row>
    <row r="1067" spans="2:2" s="67" customFormat="1" ht="18" customHeight="1">
      <c r="B1067" s="71"/>
    </row>
    <row r="1068" spans="2:2" s="67" customFormat="1" ht="18" customHeight="1">
      <c r="B1068" s="71"/>
    </row>
    <row r="1069" spans="2:2" s="67" customFormat="1" ht="18" customHeight="1">
      <c r="B1069" s="71"/>
    </row>
    <row r="1070" spans="2:2" s="67" customFormat="1" ht="18" customHeight="1">
      <c r="B1070" s="71"/>
    </row>
    <row r="1071" spans="2:2" s="67" customFormat="1" ht="18" customHeight="1">
      <c r="B1071" s="71"/>
    </row>
    <row r="1072" spans="2:2" s="67" customFormat="1" ht="18" customHeight="1">
      <c r="B1072" s="71"/>
    </row>
    <row r="1073" spans="2:2" s="67" customFormat="1" ht="18" customHeight="1">
      <c r="B1073" s="71"/>
    </row>
    <row r="1074" spans="2:2" s="67" customFormat="1" ht="18" customHeight="1">
      <c r="B1074" s="71"/>
    </row>
    <row r="1075" spans="2:2" s="67" customFormat="1" ht="18" customHeight="1">
      <c r="B1075" s="71"/>
    </row>
    <row r="1076" spans="2:2" s="67" customFormat="1" ht="18" customHeight="1">
      <c r="B1076" s="71"/>
    </row>
    <row r="1077" spans="2:2" s="67" customFormat="1" ht="18" customHeight="1">
      <c r="B1077" s="71"/>
    </row>
    <row r="1078" spans="2:2" s="67" customFormat="1" ht="18" customHeight="1">
      <c r="B1078" s="71"/>
    </row>
    <row r="1079" spans="2:2" s="67" customFormat="1" ht="18" customHeight="1">
      <c r="B1079" s="71"/>
    </row>
    <row r="1080" spans="2:2" s="67" customFormat="1" ht="18" customHeight="1">
      <c r="B1080" s="71"/>
    </row>
    <row r="1081" spans="2:2" s="67" customFormat="1" ht="18" customHeight="1">
      <c r="B1081" s="71"/>
    </row>
    <row r="1082" spans="2:2" s="67" customFormat="1" ht="18" customHeight="1">
      <c r="B1082" s="71"/>
    </row>
    <row r="1083" spans="2:2" s="67" customFormat="1" ht="18" customHeight="1">
      <c r="B1083" s="71"/>
    </row>
    <row r="1084" spans="2:2" s="67" customFormat="1" ht="18" customHeight="1">
      <c r="B1084" s="71"/>
    </row>
    <row r="1085" spans="2:2" s="67" customFormat="1" ht="18" customHeight="1">
      <c r="B1085" s="71"/>
    </row>
    <row r="1086" spans="2:2" s="67" customFormat="1" ht="18" customHeight="1">
      <c r="B1086" s="71"/>
    </row>
    <row r="1087" spans="2:2" s="67" customFormat="1" ht="18" customHeight="1">
      <c r="B1087" s="71"/>
    </row>
    <row r="1088" spans="2:2" s="67" customFormat="1" ht="18" customHeight="1">
      <c r="B1088" s="71"/>
    </row>
    <row r="1089" spans="2:2" s="67" customFormat="1" ht="18" customHeight="1">
      <c r="B1089" s="71"/>
    </row>
    <row r="1090" spans="2:2" s="67" customFormat="1" ht="18" customHeight="1">
      <c r="B1090" s="71"/>
    </row>
    <row r="1091" spans="2:2" s="67" customFormat="1" ht="18" customHeight="1">
      <c r="B1091" s="71"/>
    </row>
    <row r="1092" spans="2:2" s="67" customFormat="1" ht="18" customHeight="1">
      <c r="B1092" s="71"/>
    </row>
    <row r="1093" spans="2:2" s="67" customFormat="1" ht="18" customHeight="1">
      <c r="B1093" s="71"/>
    </row>
    <row r="1094" spans="2:2" s="67" customFormat="1" ht="18" customHeight="1">
      <c r="B1094" s="71"/>
    </row>
    <row r="1095" spans="2:2" s="67" customFormat="1" ht="18" customHeight="1">
      <c r="B1095" s="71"/>
    </row>
    <row r="1096" spans="2:2" s="67" customFormat="1" ht="18" customHeight="1">
      <c r="B1096" s="71"/>
    </row>
    <row r="1097" spans="2:2" s="67" customFormat="1" ht="18" customHeight="1">
      <c r="B1097" s="71"/>
    </row>
    <row r="1098" spans="2:2" s="67" customFormat="1" ht="18" customHeight="1">
      <c r="B1098" s="71"/>
    </row>
    <row r="1099" spans="2:2" s="67" customFormat="1" ht="18" customHeight="1">
      <c r="B1099" s="71"/>
    </row>
    <row r="1100" spans="2:2" s="67" customFormat="1" ht="18" customHeight="1">
      <c r="B1100" s="71"/>
    </row>
    <row r="1101" spans="2:2" s="67" customFormat="1" ht="18" customHeight="1">
      <c r="B1101" s="71"/>
    </row>
    <row r="1102" spans="2:2" s="67" customFormat="1" ht="18" customHeight="1">
      <c r="B1102" s="71"/>
    </row>
    <row r="1103" spans="2:2" s="67" customFormat="1" ht="18" customHeight="1">
      <c r="B1103" s="71"/>
    </row>
    <row r="1104" spans="2:2" s="67" customFormat="1" ht="18" customHeight="1">
      <c r="B1104" s="71"/>
    </row>
    <row r="1105" spans="2:2" s="67" customFormat="1" ht="18" customHeight="1">
      <c r="B1105" s="71"/>
    </row>
    <row r="1106" spans="2:2" s="67" customFormat="1" ht="18" customHeight="1">
      <c r="B1106" s="71"/>
    </row>
    <row r="1107" spans="2:2" s="67" customFormat="1" ht="18" customHeight="1">
      <c r="B1107" s="71"/>
    </row>
    <row r="1108" spans="2:2" s="67" customFormat="1" ht="18" customHeight="1">
      <c r="B1108" s="71"/>
    </row>
    <row r="1109" spans="2:2" s="67" customFormat="1" ht="18" customHeight="1">
      <c r="B1109" s="71"/>
    </row>
    <row r="1110" spans="2:2" s="67" customFormat="1" ht="18" customHeight="1">
      <c r="B1110" s="71"/>
    </row>
    <row r="1111" spans="2:2" s="67" customFormat="1" ht="18" customHeight="1">
      <c r="B1111" s="71"/>
    </row>
    <row r="1112" spans="2:2" s="67" customFormat="1" ht="18" customHeight="1">
      <c r="B1112" s="71"/>
    </row>
    <row r="1113" spans="2:2" s="67" customFormat="1" ht="18" customHeight="1">
      <c r="B1113" s="71"/>
    </row>
    <row r="1114" spans="2:2" s="67" customFormat="1" ht="18" customHeight="1">
      <c r="B1114" s="71"/>
    </row>
    <row r="1115" spans="2:2" s="67" customFormat="1" ht="18" customHeight="1">
      <c r="B1115" s="71"/>
    </row>
    <row r="1116" spans="2:2" s="67" customFormat="1" ht="18" customHeight="1">
      <c r="B1116" s="71"/>
    </row>
    <row r="1117" spans="2:2" s="67" customFormat="1" ht="18" customHeight="1">
      <c r="B1117" s="71"/>
    </row>
    <row r="1118" spans="2:2" s="67" customFormat="1" ht="18" customHeight="1">
      <c r="B1118" s="71"/>
    </row>
    <row r="1119" spans="2:2" s="67" customFormat="1" ht="18" customHeight="1">
      <c r="B1119" s="71"/>
    </row>
    <row r="1120" spans="2:2" s="67" customFormat="1" ht="18" customHeight="1">
      <c r="B1120" s="71"/>
    </row>
    <row r="1121" spans="2:2" s="67" customFormat="1" ht="18" customHeight="1">
      <c r="B1121" s="71"/>
    </row>
    <row r="1122" spans="2:2" s="67" customFormat="1" ht="18" customHeight="1">
      <c r="B1122" s="71"/>
    </row>
    <row r="1123" spans="2:2" s="67" customFormat="1" ht="18" customHeight="1">
      <c r="B1123" s="71"/>
    </row>
    <row r="1124" spans="2:2" s="67" customFormat="1" ht="18" customHeight="1">
      <c r="B1124" s="71"/>
    </row>
    <row r="1125" spans="2:2" s="67" customFormat="1" ht="18" customHeight="1">
      <c r="B1125" s="71"/>
    </row>
    <row r="1126" spans="2:2" s="67" customFormat="1" ht="18" customHeight="1">
      <c r="B1126" s="71"/>
    </row>
    <row r="1127" spans="2:2" s="67" customFormat="1" ht="18" customHeight="1">
      <c r="B1127" s="71"/>
    </row>
    <row r="1128" spans="2:2" s="67" customFormat="1" ht="18" customHeight="1">
      <c r="B1128" s="71"/>
    </row>
    <row r="1129" spans="2:2" s="67" customFormat="1" ht="18" customHeight="1">
      <c r="B1129" s="71"/>
    </row>
    <row r="1130" spans="2:2" s="67" customFormat="1" ht="18" customHeight="1">
      <c r="B1130" s="71"/>
    </row>
    <row r="1131" spans="2:2" s="67" customFormat="1" ht="18" customHeight="1">
      <c r="B1131" s="71"/>
    </row>
    <row r="1132" spans="2:2" s="67" customFormat="1" ht="18" customHeight="1">
      <c r="B1132" s="71"/>
    </row>
    <row r="1133" spans="2:2" s="67" customFormat="1" ht="18" customHeight="1">
      <c r="B1133" s="71"/>
    </row>
    <row r="1134" spans="2:2" s="67" customFormat="1" ht="18" customHeight="1">
      <c r="B1134" s="71"/>
    </row>
    <row r="1135" spans="2:2" s="67" customFormat="1" ht="18" customHeight="1">
      <c r="B1135" s="71"/>
    </row>
    <row r="1136" spans="2:2" s="67" customFormat="1" ht="18" customHeight="1">
      <c r="B1136" s="71"/>
    </row>
    <row r="1137" spans="2:2" s="67" customFormat="1" ht="18" customHeight="1">
      <c r="B1137" s="71"/>
    </row>
    <row r="1138" spans="2:2" s="67" customFormat="1" ht="18" customHeight="1">
      <c r="B1138" s="71"/>
    </row>
    <row r="1139" spans="2:2" s="67" customFormat="1" ht="18" customHeight="1">
      <c r="B1139" s="71"/>
    </row>
    <row r="1140" spans="2:2" s="67" customFormat="1" ht="18" customHeight="1">
      <c r="B1140" s="71"/>
    </row>
    <row r="1141" spans="2:2" s="67" customFormat="1" ht="18" customHeight="1">
      <c r="B1141" s="71"/>
    </row>
    <row r="1142" spans="2:2" s="67" customFormat="1" ht="18" customHeight="1">
      <c r="B1142" s="71"/>
    </row>
    <row r="1143" spans="2:2" s="67" customFormat="1" ht="18" customHeight="1">
      <c r="B1143" s="71"/>
    </row>
    <row r="1144" spans="2:2" s="67" customFormat="1" ht="18" customHeight="1">
      <c r="B1144" s="71"/>
    </row>
    <row r="1145" spans="2:2" s="67" customFormat="1" ht="18" customHeight="1">
      <c r="B1145" s="71"/>
    </row>
    <row r="1146" spans="2:2" s="67" customFormat="1" ht="18" customHeight="1">
      <c r="B1146" s="71"/>
    </row>
    <row r="1147" spans="2:2" s="67" customFormat="1" ht="18" customHeight="1">
      <c r="B1147" s="71"/>
    </row>
    <row r="1148" spans="2:2" s="67" customFormat="1" ht="18" customHeight="1">
      <c r="B1148" s="71"/>
    </row>
    <row r="1149" spans="2:2" s="67" customFormat="1" ht="18" customHeight="1">
      <c r="B1149" s="71"/>
    </row>
    <row r="1150" spans="2:2" s="67" customFormat="1" ht="18" customHeight="1">
      <c r="B1150" s="71"/>
    </row>
    <row r="1151" spans="2:2" s="67" customFormat="1" ht="18" customHeight="1">
      <c r="B1151" s="71"/>
    </row>
    <row r="1152" spans="2:2" s="67" customFormat="1" ht="18" customHeight="1">
      <c r="B1152" s="71"/>
    </row>
    <row r="1153" spans="2:2" s="67" customFormat="1" ht="18" customHeight="1">
      <c r="B1153" s="71"/>
    </row>
    <row r="1154" spans="2:2" s="67" customFormat="1" ht="18" customHeight="1">
      <c r="B1154" s="71"/>
    </row>
    <row r="1155" spans="2:2" s="67" customFormat="1" ht="18" customHeight="1">
      <c r="B1155" s="71"/>
    </row>
    <row r="1156" spans="2:2" s="67" customFormat="1" ht="18" customHeight="1">
      <c r="B1156" s="71"/>
    </row>
    <row r="1157" spans="2:2" s="67" customFormat="1" ht="18" customHeight="1">
      <c r="B1157" s="71"/>
    </row>
    <row r="1158" spans="2:2" s="67" customFormat="1" ht="18" customHeight="1">
      <c r="B1158" s="71"/>
    </row>
    <row r="1159" spans="2:2" s="67" customFormat="1" ht="18" customHeight="1">
      <c r="B1159" s="71"/>
    </row>
    <row r="1160" spans="2:2" s="67" customFormat="1" ht="18" customHeight="1">
      <c r="B1160" s="71"/>
    </row>
    <row r="1161" spans="2:2" s="67" customFormat="1" ht="18" customHeight="1">
      <c r="B1161" s="71"/>
    </row>
    <row r="1162" spans="2:2" s="67" customFormat="1" ht="18" customHeight="1">
      <c r="B1162" s="71"/>
    </row>
    <row r="1163" spans="2:2" s="67" customFormat="1" ht="18" customHeight="1">
      <c r="B1163" s="71"/>
    </row>
    <row r="1164" spans="2:2" s="67" customFormat="1" ht="18" customHeight="1">
      <c r="B1164" s="71"/>
    </row>
    <row r="1165" spans="2:2" s="67" customFormat="1" ht="18" customHeight="1">
      <c r="B1165" s="71"/>
    </row>
    <row r="1166" spans="2:2" s="67" customFormat="1" ht="18" customHeight="1">
      <c r="B1166" s="71"/>
    </row>
    <row r="1167" spans="2:2" s="67" customFormat="1" ht="18" customHeight="1">
      <c r="B1167" s="71"/>
    </row>
    <row r="1168" spans="2:2" s="67" customFormat="1" ht="18" customHeight="1">
      <c r="B1168" s="71"/>
    </row>
    <row r="1169" spans="2:2" s="67" customFormat="1" ht="18" customHeight="1">
      <c r="B1169" s="71"/>
    </row>
    <row r="1170" spans="2:2" s="67" customFormat="1" ht="18" customHeight="1">
      <c r="B1170" s="71"/>
    </row>
    <row r="1171" spans="2:2" s="67" customFormat="1" ht="18" customHeight="1">
      <c r="B1171" s="71"/>
    </row>
    <row r="1172" spans="2:2" s="67" customFormat="1" ht="18" customHeight="1">
      <c r="B1172" s="71"/>
    </row>
    <row r="1173" spans="2:2" s="67" customFormat="1" ht="18" customHeight="1">
      <c r="B1173" s="71"/>
    </row>
    <row r="1174" spans="2:2" s="67" customFormat="1" ht="18" customHeight="1">
      <c r="B1174" s="71"/>
    </row>
    <row r="1175" spans="2:2" s="67" customFormat="1" ht="18" customHeight="1">
      <c r="B1175" s="71"/>
    </row>
    <row r="1176" spans="2:2" s="67" customFormat="1" ht="18" customHeight="1">
      <c r="B1176" s="71"/>
    </row>
    <row r="1177" spans="2:2" s="67" customFormat="1" ht="18" customHeight="1">
      <c r="B1177" s="71"/>
    </row>
    <row r="1178" spans="2:2" s="67" customFormat="1" ht="18" customHeight="1">
      <c r="B1178" s="71"/>
    </row>
    <row r="1179" spans="2:2" s="67" customFormat="1" ht="18" customHeight="1">
      <c r="B1179" s="71"/>
    </row>
    <row r="1180" spans="2:2" s="67" customFormat="1" ht="18" customHeight="1">
      <c r="B1180" s="71"/>
    </row>
    <row r="1181" spans="2:2" s="67" customFormat="1" ht="18" customHeight="1">
      <c r="B1181" s="71"/>
    </row>
    <row r="1182" spans="2:2" s="67" customFormat="1" ht="18" customHeight="1">
      <c r="B1182" s="71"/>
    </row>
    <row r="1183" spans="2:2" s="67" customFormat="1" ht="18" customHeight="1">
      <c r="B1183" s="71"/>
    </row>
    <row r="1184" spans="2:2" s="67" customFormat="1" ht="18" customHeight="1">
      <c r="B1184" s="71"/>
    </row>
    <row r="1185" spans="2:2" s="67" customFormat="1" ht="18" customHeight="1">
      <c r="B1185" s="71"/>
    </row>
    <row r="1186" spans="2:2" s="67" customFormat="1" ht="18" customHeight="1">
      <c r="B1186" s="71"/>
    </row>
    <row r="1187" spans="2:2" s="67" customFormat="1" ht="18" customHeight="1">
      <c r="B1187" s="71"/>
    </row>
    <row r="1188" spans="2:2" s="67" customFormat="1" ht="18" customHeight="1">
      <c r="B1188" s="71"/>
    </row>
    <row r="1189" spans="2:2" s="67" customFormat="1" ht="18" customHeight="1">
      <c r="B1189" s="71"/>
    </row>
    <row r="1190" spans="2:2" s="67" customFormat="1" ht="18" customHeight="1">
      <c r="B1190" s="71"/>
    </row>
    <row r="1191" spans="2:2" s="67" customFormat="1" ht="18" customHeight="1">
      <c r="B1191" s="71"/>
    </row>
    <row r="1192" spans="2:2" s="67" customFormat="1" ht="18" customHeight="1">
      <c r="B1192" s="71"/>
    </row>
    <row r="1193" spans="2:2" s="67" customFormat="1" ht="18" customHeight="1">
      <c r="B1193" s="71"/>
    </row>
    <row r="1194" spans="2:2" s="67" customFormat="1" ht="18" customHeight="1">
      <c r="B1194" s="71"/>
    </row>
    <row r="1195" spans="2:2" s="67" customFormat="1" ht="18" customHeight="1">
      <c r="B1195" s="71"/>
    </row>
    <row r="1196" spans="2:2" s="67" customFormat="1" ht="18" customHeight="1">
      <c r="B1196" s="71"/>
    </row>
    <row r="1197" spans="2:2" s="67" customFormat="1" ht="18" customHeight="1">
      <c r="B1197" s="71"/>
    </row>
    <row r="1198" spans="2:2" s="67" customFormat="1" ht="18" customHeight="1">
      <c r="B1198" s="71"/>
    </row>
    <row r="1199" spans="2:2" s="67" customFormat="1" ht="18" customHeight="1">
      <c r="B1199" s="71"/>
    </row>
    <row r="1200" spans="2:2" s="67" customFormat="1" ht="18" customHeight="1">
      <c r="B1200" s="71"/>
    </row>
    <row r="1201" spans="2:2" s="67" customFormat="1" ht="18" customHeight="1">
      <c r="B1201" s="71"/>
    </row>
    <row r="1202" spans="2:2" s="67" customFormat="1" ht="18" customHeight="1">
      <c r="B1202" s="71"/>
    </row>
    <row r="1203" spans="2:2" s="67" customFormat="1" ht="18" customHeight="1">
      <c r="B1203" s="71"/>
    </row>
    <row r="1204" spans="2:2" s="67" customFormat="1" ht="18" customHeight="1">
      <c r="B1204" s="71"/>
    </row>
    <row r="1205" spans="2:2" s="67" customFormat="1" ht="18" customHeight="1">
      <c r="B1205" s="71"/>
    </row>
    <row r="1206" spans="2:2" s="67" customFormat="1" ht="18" customHeight="1">
      <c r="B1206" s="71"/>
    </row>
    <row r="1207" spans="2:2" s="67" customFormat="1" ht="18" customHeight="1">
      <c r="B1207" s="71"/>
    </row>
    <row r="1208" spans="2:2" s="67" customFormat="1" ht="18" customHeight="1">
      <c r="B1208" s="71"/>
    </row>
    <row r="1209" spans="2:2" s="67" customFormat="1" ht="18" customHeight="1">
      <c r="B1209" s="71"/>
    </row>
    <row r="1210" spans="2:2" s="67" customFormat="1" ht="18" customHeight="1">
      <c r="B1210" s="71"/>
    </row>
    <row r="1211" spans="2:2" s="67" customFormat="1" ht="18" customHeight="1">
      <c r="B1211" s="71"/>
    </row>
    <row r="1212" spans="2:2" s="67" customFormat="1" ht="18" customHeight="1">
      <c r="B1212" s="71"/>
    </row>
    <row r="1213" spans="2:2" s="67" customFormat="1" ht="18" customHeight="1">
      <c r="B1213" s="71"/>
    </row>
    <row r="1214" spans="2:2" s="67" customFormat="1" ht="18" customHeight="1">
      <c r="B1214" s="71"/>
    </row>
    <row r="1215" spans="2:2" s="67" customFormat="1" ht="18" customHeight="1">
      <c r="B1215" s="71"/>
    </row>
    <row r="1216" spans="2:2" s="67" customFormat="1" ht="18" customHeight="1">
      <c r="B1216" s="71"/>
    </row>
    <row r="1217" spans="2:2" s="67" customFormat="1" ht="18" customHeight="1">
      <c r="B1217" s="71"/>
    </row>
    <row r="1218" spans="2:2" s="67" customFormat="1" ht="18" customHeight="1">
      <c r="B1218" s="71"/>
    </row>
    <row r="1219" spans="2:2" s="67" customFormat="1" ht="18" customHeight="1">
      <c r="B1219" s="71"/>
    </row>
    <row r="1220" spans="2:2" s="67" customFormat="1" ht="18" customHeight="1">
      <c r="B1220" s="71"/>
    </row>
    <row r="1221" spans="2:2" s="67" customFormat="1" ht="18" customHeight="1">
      <c r="B1221" s="71"/>
    </row>
    <row r="1222" spans="2:2" s="67" customFormat="1" ht="18" customHeight="1">
      <c r="B1222" s="71"/>
    </row>
    <row r="1223" spans="2:2" s="67" customFormat="1" ht="18" customHeight="1">
      <c r="B1223" s="71"/>
    </row>
    <row r="1224" spans="2:2" s="67" customFormat="1" ht="18" customHeight="1">
      <c r="B1224" s="71"/>
    </row>
    <row r="1225" spans="2:2" s="67" customFormat="1" ht="18" customHeight="1">
      <c r="B1225" s="71"/>
    </row>
    <row r="1226" spans="2:2" s="67" customFormat="1" ht="18" customHeight="1">
      <c r="B1226" s="71"/>
    </row>
    <row r="1227" spans="2:2" s="67" customFormat="1" ht="18" customHeight="1">
      <c r="B1227" s="71"/>
    </row>
    <row r="1228" spans="2:2" s="67" customFormat="1" ht="18" customHeight="1">
      <c r="B1228" s="71"/>
    </row>
    <row r="1229" spans="2:2" s="67" customFormat="1" ht="18" customHeight="1">
      <c r="B1229" s="71"/>
    </row>
    <row r="1230" spans="2:2" s="67" customFormat="1" ht="18" customHeight="1">
      <c r="B1230" s="71"/>
    </row>
    <row r="1231" spans="2:2" s="67" customFormat="1" ht="18" customHeight="1">
      <c r="B1231" s="71"/>
    </row>
    <row r="1232" spans="2:2" s="67" customFormat="1" ht="18" customHeight="1">
      <c r="B1232" s="71"/>
    </row>
    <row r="1233" spans="2:2" s="67" customFormat="1" ht="18" customHeight="1">
      <c r="B1233" s="71"/>
    </row>
    <row r="1234" spans="2:2" s="67" customFormat="1" ht="18" customHeight="1">
      <c r="B1234" s="71"/>
    </row>
    <row r="1235" spans="2:2" s="67" customFormat="1" ht="18" customHeight="1">
      <c r="B1235" s="71"/>
    </row>
    <row r="1236" spans="2:2" s="67" customFormat="1" ht="18" customHeight="1">
      <c r="B1236" s="71"/>
    </row>
    <row r="1237" spans="2:2" s="67" customFormat="1" ht="18" customHeight="1">
      <c r="B1237" s="71"/>
    </row>
    <row r="1238" spans="2:2" s="67" customFormat="1" ht="18" customHeight="1">
      <c r="B1238" s="71"/>
    </row>
    <row r="1239" spans="2:2" s="67" customFormat="1" ht="18" customHeight="1">
      <c r="B1239" s="71"/>
    </row>
    <row r="1240" spans="2:2" s="67" customFormat="1" ht="18" customHeight="1">
      <c r="B1240" s="71"/>
    </row>
    <row r="1241" spans="2:2" s="67" customFormat="1" ht="18" customHeight="1">
      <c r="B1241" s="71"/>
    </row>
    <row r="1242" spans="2:2" s="67" customFormat="1" ht="18" customHeight="1">
      <c r="B1242" s="71"/>
    </row>
    <row r="1243" spans="2:2" s="67" customFormat="1" ht="18" customHeight="1">
      <c r="B1243" s="71"/>
    </row>
    <row r="1244" spans="2:2" s="67" customFormat="1" ht="18" customHeight="1">
      <c r="B1244" s="71"/>
    </row>
    <row r="1245" spans="2:2" s="67" customFormat="1" ht="18" customHeight="1">
      <c r="B1245" s="71"/>
    </row>
    <row r="1246" spans="2:2" s="67" customFormat="1" ht="18" customHeight="1">
      <c r="B1246" s="71"/>
    </row>
    <row r="1247" spans="2:2" s="67" customFormat="1" ht="18" customHeight="1">
      <c r="B1247" s="71"/>
    </row>
    <row r="1248" spans="2:2" s="67" customFormat="1" ht="18" customHeight="1">
      <c r="B1248" s="71"/>
    </row>
    <row r="1249" spans="2:2" s="67" customFormat="1" ht="18" customHeight="1">
      <c r="B1249" s="71"/>
    </row>
    <row r="1250" spans="2:2" s="67" customFormat="1" ht="18" customHeight="1">
      <c r="B1250" s="71"/>
    </row>
    <row r="1251" spans="2:2" s="67" customFormat="1" ht="18" customHeight="1">
      <c r="B1251" s="71"/>
    </row>
    <row r="1252" spans="2:2" s="67" customFormat="1" ht="18" customHeight="1">
      <c r="B1252" s="71"/>
    </row>
    <row r="1253" spans="2:2" s="67" customFormat="1" ht="18" customHeight="1">
      <c r="B1253" s="71"/>
    </row>
    <row r="1254" spans="2:2" s="67" customFormat="1" ht="18" customHeight="1">
      <c r="B1254" s="71"/>
    </row>
    <row r="1255" spans="2:2" s="67" customFormat="1" ht="18" customHeight="1">
      <c r="B1255" s="71"/>
    </row>
    <row r="1256" spans="2:2" s="67" customFormat="1" ht="18" customHeight="1">
      <c r="B1256" s="71"/>
    </row>
    <row r="1257" spans="2:2" s="67" customFormat="1" ht="18" customHeight="1">
      <c r="B1257" s="71"/>
    </row>
    <row r="1258" spans="2:2" s="67" customFormat="1" ht="18" customHeight="1">
      <c r="B1258" s="71"/>
    </row>
    <row r="1259" spans="2:2" s="67" customFormat="1" ht="18" customHeight="1">
      <c r="B1259" s="71"/>
    </row>
    <row r="1260" spans="2:2" s="67" customFormat="1" ht="18" customHeight="1">
      <c r="B1260" s="71"/>
    </row>
    <row r="1261" spans="2:2" s="67" customFormat="1" ht="18" customHeight="1">
      <c r="B1261" s="71"/>
    </row>
    <row r="1262" spans="2:2" s="67" customFormat="1" ht="18" customHeight="1">
      <c r="B1262" s="71"/>
    </row>
    <row r="1263" spans="2:2" s="67" customFormat="1" ht="18" customHeight="1">
      <c r="B1263" s="71"/>
    </row>
    <row r="1264" spans="2:2" s="67" customFormat="1" ht="18" customHeight="1">
      <c r="B1264" s="71"/>
    </row>
    <row r="1265" spans="2:2" s="67" customFormat="1" ht="18" customHeight="1">
      <c r="B1265" s="71"/>
    </row>
    <row r="1266" spans="2:2" s="67" customFormat="1" ht="18" customHeight="1">
      <c r="B1266" s="71"/>
    </row>
    <row r="1267" spans="2:2" s="67" customFormat="1" ht="18" customHeight="1">
      <c r="B1267" s="71"/>
    </row>
    <row r="1268" spans="2:2" s="67" customFormat="1" ht="18" customHeight="1">
      <c r="B1268" s="71"/>
    </row>
    <row r="1269" spans="2:2" s="67" customFormat="1" ht="18" customHeight="1">
      <c r="B1269" s="71"/>
    </row>
    <row r="1270" spans="2:2" s="67" customFormat="1" ht="18" customHeight="1">
      <c r="B1270" s="71"/>
    </row>
    <row r="1271" spans="2:2" s="67" customFormat="1" ht="18" customHeight="1">
      <c r="B1271" s="71"/>
    </row>
    <row r="1272" spans="2:2" s="67" customFormat="1" ht="18" customHeight="1">
      <c r="B1272" s="71"/>
    </row>
    <row r="1273" spans="2:2" s="67" customFormat="1" ht="18" customHeight="1">
      <c r="B1273" s="71"/>
    </row>
    <row r="1274" spans="2:2" s="67" customFormat="1" ht="18" customHeight="1">
      <c r="B1274" s="71"/>
    </row>
    <row r="1275" spans="2:2" s="67" customFormat="1" ht="18" customHeight="1">
      <c r="B1275" s="71"/>
    </row>
    <row r="1276" spans="2:2" s="67" customFormat="1" ht="18" customHeight="1">
      <c r="B1276" s="71"/>
    </row>
    <row r="1277" spans="2:2" s="67" customFormat="1" ht="18" customHeight="1">
      <c r="B1277" s="71"/>
    </row>
    <row r="1278" spans="2:2" s="67" customFormat="1" ht="18" customHeight="1">
      <c r="B1278" s="71"/>
    </row>
    <row r="1279" spans="2:2" s="67" customFormat="1" ht="18" customHeight="1">
      <c r="B1279" s="71"/>
    </row>
    <row r="1280" spans="2:2" s="67" customFormat="1" ht="18" customHeight="1">
      <c r="B1280" s="71"/>
    </row>
    <row r="1281" spans="2:2" s="67" customFormat="1" ht="18" customHeight="1">
      <c r="B1281" s="71"/>
    </row>
    <row r="1282" spans="2:2" s="67" customFormat="1" ht="18" customHeight="1">
      <c r="B1282" s="71"/>
    </row>
    <row r="1283" spans="2:2" s="67" customFormat="1" ht="18" customHeight="1">
      <c r="B1283" s="71"/>
    </row>
    <row r="1284" spans="2:2" s="67" customFormat="1" ht="18" customHeight="1">
      <c r="B1284" s="71"/>
    </row>
    <row r="1285" spans="2:2" s="67" customFormat="1" ht="18" customHeight="1">
      <c r="B1285" s="71"/>
    </row>
    <row r="1286" spans="2:2" s="67" customFormat="1" ht="18" customHeight="1">
      <c r="B1286" s="71"/>
    </row>
    <row r="1287" spans="2:2" s="67" customFormat="1" ht="18" customHeight="1">
      <c r="B1287" s="71"/>
    </row>
    <row r="1288" spans="2:2" s="67" customFormat="1" ht="18" customHeight="1">
      <c r="B1288" s="71"/>
    </row>
    <row r="1289" spans="2:2" s="67" customFormat="1" ht="18" customHeight="1">
      <c r="B1289" s="71"/>
    </row>
    <row r="1290" spans="2:2" s="67" customFormat="1" ht="18" customHeight="1">
      <c r="B1290" s="71"/>
    </row>
    <row r="1291" spans="2:2" s="67" customFormat="1" ht="18" customHeight="1">
      <c r="B1291" s="71"/>
    </row>
    <row r="1292" spans="2:2" s="67" customFormat="1" ht="18" customHeight="1">
      <c r="B1292" s="71"/>
    </row>
    <row r="1293" spans="2:2" s="67" customFormat="1" ht="18" customHeight="1">
      <c r="B1293" s="71"/>
    </row>
    <row r="1294" spans="2:2" s="67" customFormat="1" ht="18" customHeight="1">
      <c r="B1294" s="71"/>
    </row>
    <row r="1295" spans="2:2" s="67" customFormat="1" ht="18" customHeight="1">
      <c r="B1295" s="71"/>
    </row>
    <row r="1296" spans="2:2" s="67" customFormat="1" ht="18" customHeight="1">
      <c r="B1296" s="71"/>
    </row>
    <row r="1297" spans="2:2" s="67" customFormat="1" ht="18" customHeight="1">
      <c r="B1297" s="71"/>
    </row>
    <row r="1298" spans="2:2" s="67" customFormat="1" ht="18" customHeight="1">
      <c r="B1298" s="71"/>
    </row>
    <row r="1299" spans="2:2" s="67" customFormat="1" ht="18" customHeight="1">
      <c r="B1299" s="71"/>
    </row>
    <row r="1300" spans="2:2" s="67" customFormat="1" ht="18" customHeight="1">
      <c r="B1300" s="71"/>
    </row>
    <row r="1301" spans="2:2" s="67" customFormat="1" ht="18" customHeight="1">
      <c r="B1301" s="71"/>
    </row>
    <row r="1302" spans="2:2" s="67" customFormat="1" ht="18" customHeight="1">
      <c r="B1302" s="71"/>
    </row>
    <row r="1303" spans="2:2" s="67" customFormat="1" ht="18" customHeight="1">
      <c r="B1303" s="71"/>
    </row>
    <row r="1304" spans="2:2" s="67" customFormat="1" ht="18" customHeight="1">
      <c r="B1304" s="71"/>
    </row>
    <row r="1305" spans="2:2" s="67" customFormat="1" ht="18" customHeight="1">
      <c r="B1305" s="71"/>
    </row>
    <row r="1306" spans="2:2" s="67" customFormat="1" ht="18" customHeight="1">
      <c r="B1306" s="71"/>
    </row>
    <row r="1307" spans="2:2" s="67" customFormat="1" ht="18" customHeight="1">
      <c r="B1307" s="71"/>
    </row>
    <row r="1308" spans="2:2" s="67" customFormat="1" ht="18" customHeight="1">
      <c r="B1308" s="71"/>
    </row>
    <row r="1309" spans="2:2" s="67" customFormat="1" ht="18" customHeight="1">
      <c r="B1309" s="71"/>
    </row>
    <row r="1310" spans="2:2" s="67" customFormat="1" ht="18" customHeight="1">
      <c r="B1310" s="71"/>
    </row>
    <row r="1311" spans="2:2" s="67" customFormat="1" ht="18" customHeight="1">
      <c r="B1311" s="71"/>
    </row>
    <row r="1312" spans="2:2" s="67" customFormat="1" ht="18" customHeight="1">
      <c r="B1312" s="71"/>
    </row>
    <row r="1313" spans="2:2" s="67" customFormat="1" ht="18" customHeight="1">
      <c r="B1313" s="71"/>
    </row>
    <row r="1314" spans="2:2" s="67" customFormat="1" ht="18" customHeight="1">
      <c r="B1314" s="71"/>
    </row>
    <row r="1315" spans="2:2" s="67" customFormat="1" ht="18" customHeight="1">
      <c r="B1315" s="71"/>
    </row>
    <row r="1316" spans="2:2" s="67" customFormat="1" ht="18" customHeight="1">
      <c r="B1316" s="71"/>
    </row>
    <row r="1317" spans="2:2" s="67" customFormat="1" ht="18" customHeight="1">
      <c r="B1317" s="71"/>
    </row>
    <row r="1318" spans="2:2" s="67" customFormat="1" ht="18" customHeight="1">
      <c r="B1318" s="71"/>
    </row>
    <row r="1319" spans="2:2" s="67" customFormat="1" ht="18" customHeight="1">
      <c r="B1319" s="71"/>
    </row>
    <row r="1320" spans="2:2" s="67" customFormat="1" ht="18" customHeight="1">
      <c r="B1320" s="71"/>
    </row>
    <row r="1321" spans="2:2" s="67" customFormat="1" ht="18" customHeight="1">
      <c r="B1321" s="71"/>
    </row>
    <row r="1322" spans="2:2" s="67" customFormat="1" ht="18" customHeight="1">
      <c r="B1322" s="71"/>
    </row>
    <row r="1323" spans="2:2" s="67" customFormat="1" ht="18" customHeight="1">
      <c r="B1323" s="71"/>
    </row>
    <row r="1324" spans="2:2" s="67" customFormat="1" ht="18" customHeight="1">
      <c r="B1324" s="71"/>
    </row>
    <row r="1325" spans="2:2" s="67" customFormat="1" ht="18" customHeight="1">
      <c r="B1325" s="71"/>
    </row>
    <row r="1326" spans="2:2" s="67" customFormat="1" ht="18" customHeight="1">
      <c r="B1326" s="71"/>
    </row>
    <row r="1327" spans="2:2" s="67" customFormat="1" ht="18" customHeight="1">
      <c r="B1327" s="71"/>
    </row>
    <row r="1328" spans="2:2" s="67" customFormat="1" ht="18" customHeight="1">
      <c r="B1328" s="71"/>
    </row>
    <row r="1329" spans="2:2" s="67" customFormat="1" ht="18" customHeight="1">
      <c r="B1329" s="71"/>
    </row>
    <row r="1330" spans="2:2" s="67" customFormat="1" ht="18" customHeight="1">
      <c r="B1330" s="71"/>
    </row>
    <row r="1331" spans="2:2" s="67" customFormat="1" ht="18" customHeight="1">
      <c r="B1331" s="71"/>
    </row>
    <row r="1332" spans="2:2" s="67" customFormat="1" ht="18" customHeight="1">
      <c r="B1332" s="71"/>
    </row>
    <row r="1333" spans="2:2" s="67" customFormat="1" ht="18" customHeight="1">
      <c r="B1333" s="71"/>
    </row>
    <row r="1334" spans="2:2" s="67" customFormat="1" ht="18" customHeight="1">
      <c r="B1334" s="71"/>
    </row>
    <row r="1335" spans="2:2" s="67" customFormat="1" ht="18" customHeight="1">
      <c r="B1335" s="71"/>
    </row>
    <row r="1336" spans="2:2" s="67" customFormat="1" ht="18" customHeight="1">
      <c r="B1336" s="71"/>
    </row>
    <row r="1337" spans="2:2" s="67" customFormat="1" ht="18" customHeight="1">
      <c r="B1337" s="71"/>
    </row>
    <row r="1338" spans="2:2" s="67" customFormat="1" ht="18" customHeight="1">
      <c r="B1338" s="71"/>
    </row>
    <row r="1339" spans="2:2" s="67" customFormat="1" ht="18" customHeight="1">
      <c r="B1339" s="71"/>
    </row>
    <row r="1340" spans="2:2" s="67" customFormat="1" ht="18" customHeight="1">
      <c r="B1340" s="71"/>
    </row>
    <row r="1341" spans="2:2" s="67" customFormat="1" ht="18" customHeight="1">
      <c r="B1341" s="71"/>
    </row>
    <row r="1342" spans="2:2" s="67" customFormat="1" ht="18" customHeight="1">
      <c r="B1342" s="71"/>
    </row>
    <row r="1343" spans="2:2" s="67" customFormat="1" ht="18" customHeight="1">
      <c r="B1343" s="71"/>
    </row>
    <row r="1344" spans="2:2" s="67" customFormat="1" ht="18" customHeight="1">
      <c r="B1344" s="71"/>
    </row>
    <row r="1345" spans="2:2" s="67" customFormat="1" ht="18" customHeight="1">
      <c r="B1345" s="71"/>
    </row>
    <row r="1346" spans="2:2" s="67" customFormat="1" ht="18" customHeight="1">
      <c r="B1346" s="71"/>
    </row>
    <row r="1347" spans="2:2" s="67" customFormat="1" ht="18" customHeight="1">
      <c r="B1347" s="71"/>
    </row>
    <row r="1348" spans="2:2" s="67" customFormat="1" ht="18" customHeight="1">
      <c r="B1348" s="71"/>
    </row>
    <row r="1349" spans="2:2" s="67" customFormat="1" ht="18" customHeight="1">
      <c r="B1349" s="71"/>
    </row>
    <row r="1350" spans="2:2" s="67" customFormat="1" ht="18" customHeight="1">
      <c r="B1350" s="71"/>
    </row>
    <row r="1351" spans="2:2" s="67" customFormat="1" ht="18" customHeight="1">
      <c r="B1351" s="71"/>
    </row>
    <row r="1352" spans="2:2" s="67" customFormat="1" ht="18" customHeight="1">
      <c r="B1352" s="71"/>
    </row>
    <row r="1353" spans="2:2" s="67" customFormat="1" ht="18" customHeight="1">
      <c r="B1353" s="71"/>
    </row>
    <row r="1354" spans="2:2" s="67" customFormat="1" ht="18" customHeight="1">
      <c r="B1354" s="71"/>
    </row>
    <row r="1355" spans="2:2" s="67" customFormat="1" ht="18" customHeight="1">
      <c r="B1355" s="71"/>
    </row>
    <row r="1356" spans="2:2" s="67" customFormat="1" ht="18" customHeight="1">
      <c r="B1356" s="71"/>
    </row>
    <row r="1357" spans="2:2" s="67" customFormat="1" ht="18" customHeight="1">
      <c r="B1357" s="71"/>
    </row>
    <row r="1358" spans="2:2" s="67" customFormat="1" ht="18" customHeight="1">
      <c r="B1358" s="71"/>
    </row>
    <row r="1359" spans="2:2" s="67" customFormat="1" ht="18" customHeight="1">
      <c r="B1359" s="71"/>
    </row>
    <row r="1360" spans="2:2" s="67" customFormat="1" ht="18" customHeight="1">
      <c r="B1360" s="71"/>
    </row>
    <row r="1361" spans="2:2" s="67" customFormat="1" ht="18" customHeight="1">
      <c r="B1361" s="71"/>
    </row>
    <row r="1362" spans="2:2" s="67" customFormat="1" ht="18" customHeight="1">
      <c r="B1362" s="71"/>
    </row>
    <row r="1363" spans="2:2" s="67" customFormat="1" ht="18" customHeight="1">
      <c r="B1363" s="71"/>
    </row>
    <row r="1364" spans="2:2" s="67" customFormat="1" ht="18" customHeight="1">
      <c r="B1364" s="71"/>
    </row>
    <row r="1365" spans="2:2" s="67" customFormat="1" ht="18" customHeight="1">
      <c r="B1365" s="71"/>
    </row>
    <row r="1366" spans="2:2" s="67" customFormat="1" ht="18" customHeight="1">
      <c r="B1366" s="71"/>
    </row>
    <row r="1367" spans="2:2" s="67" customFormat="1" ht="18" customHeight="1">
      <c r="B1367" s="71"/>
    </row>
    <row r="1368" spans="2:2" s="67" customFormat="1" ht="18" customHeight="1">
      <c r="B1368" s="71"/>
    </row>
    <row r="1369" spans="2:2" s="67" customFormat="1" ht="18" customHeight="1">
      <c r="B1369" s="71"/>
    </row>
    <row r="1370" spans="2:2" s="67" customFormat="1" ht="18" customHeight="1">
      <c r="B1370" s="71"/>
    </row>
    <row r="1371" spans="2:2" s="67" customFormat="1" ht="18" customHeight="1">
      <c r="B1371" s="71"/>
    </row>
    <row r="1372" spans="2:2" s="67" customFormat="1" ht="18" customHeight="1">
      <c r="B1372" s="71"/>
    </row>
    <row r="1373" spans="2:2" s="67" customFormat="1" ht="18" customHeight="1">
      <c r="B1373" s="71"/>
    </row>
    <row r="1374" spans="2:2" s="67" customFormat="1" ht="18" customHeight="1">
      <c r="B1374" s="71"/>
    </row>
    <row r="1375" spans="2:2" s="67" customFormat="1" ht="18" customHeight="1">
      <c r="B1375" s="71"/>
    </row>
    <row r="1376" spans="2:2" s="67" customFormat="1" ht="18" customHeight="1">
      <c r="B1376" s="71"/>
    </row>
    <row r="1377" spans="2:2" s="67" customFormat="1" ht="18" customHeight="1">
      <c r="B1377" s="71"/>
    </row>
    <row r="1378" spans="2:2" s="67" customFormat="1" ht="18" customHeight="1">
      <c r="B1378" s="71"/>
    </row>
    <row r="1379" spans="2:2" s="67" customFormat="1" ht="18" customHeight="1">
      <c r="B1379" s="71"/>
    </row>
    <row r="1380" spans="2:2" s="67" customFormat="1" ht="18" customHeight="1">
      <c r="B1380" s="71"/>
    </row>
    <row r="1381" spans="2:2" s="67" customFormat="1" ht="18" customHeight="1">
      <c r="B1381" s="71"/>
    </row>
    <row r="1382" spans="2:2" s="67" customFormat="1" ht="18" customHeight="1">
      <c r="B1382" s="71"/>
    </row>
    <row r="1383" spans="2:2" s="67" customFormat="1" ht="18" customHeight="1">
      <c r="B1383" s="71"/>
    </row>
    <row r="1384" spans="2:2" s="67" customFormat="1" ht="18" customHeight="1">
      <c r="B1384" s="71"/>
    </row>
    <row r="1385" spans="2:2" s="67" customFormat="1" ht="18" customHeight="1">
      <c r="B1385" s="71"/>
    </row>
    <row r="1386" spans="2:2" s="67" customFormat="1" ht="18" customHeight="1">
      <c r="B1386" s="71"/>
    </row>
    <row r="1387" spans="2:2" s="67" customFormat="1" ht="18" customHeight="1">
      <c r="B1387" s="71"/>
    </row>
    <row r="1388" spans="2:2" s="67" customFormat="1" ht="18" customHeight="1">
      <c r="B1388" s="71"/>
    </row>
    <row r="1389" spans="2:2" s="67" customFormat="1" ht="18" customHeight="1">
      <c r="B1389" s="71"/>
    </row>
    <row r="1390" spans="2:2" s="67" customFormat="1" ht="18" customHeight="1">
      <c r="B1390" s="71"/>
    </row>
    <row r="1391" spans="2:2" s="67" customFormat="1" ht="18" customHeight="1">
      <c r="B1391" s="71"/>
    </row>
    <row r="1392" spans="2:2" s="67" customFormat="1" ht="18" customHeight="1">
      <c r="B1392" s="71"/>
    </row>
    <row r="1393" spans="2:2" s="67" customFormat="1" ht="18" customHeight="1">
      <c r="B1393" s="71"/>
    </row>
    <row r="1394" spans="2:2" s="67" customFormat="1" ht="18" customHeight="1">
      <c r="B1394" s="71"/>
    </row>
    <row r="1395" spans="2:2" s="67" customFormat="1" ht="18" customHeight="1">
      <c r="B1395" s="71"/>
    </row>
    <row r="1396" spans="2:2" s="67" customFormat="1" ht="18" customHeight="1">
      <c r="B1396" s="71"/>
    </row>
    <row r="1397" spans="2:2" s="67" customFormat="1" ht="18" customHeight="1">
      <c r="B1397" s="71"/>
    </row>
    <row r="1398" spans="2:2" s="67" customFormat="1" ht="18" customHeight="1">
      <c r="B1398" s="71"/>
    </row>
    <row r="1399" spans="2:2" s="67" customFormat="1" ht="18" customHeight="1">
      <c r="B1399" s="71"/>
    </row>
    <row r="1400" spans="2:2" s="67" customFormat="1" ht="18" customHeight="1">
      <c r="B1400" s="71"/>
    </row>
    <row r="1401" spans="2:2" s="67" customFormat="1" ht="18" customHeight="1">
      <c r="B1401" s="71"/>
    </row>
    <row r="1402" spans="2:2" s="67" customFormat="1" ht="18" customHeight="1">
      <c r="B1402" s="71"/>
    </row>
    <row r="1403" spans="2:2" s="67" customFormat="1" ht="18" customHeight="1">
      <c r="B1403" s="71"/>
    </row>
    <row r="1404" spans="2:2" s="67" customFormat="1" ht="18" customHeight="1">
      <c r="B1404" s="71"/>
    </row>
    <row r="1405" spans="2:2" s="67" customFormat="1" ht="18" customHeight="1">
      <c r="B1405" s="71"/>
    </row>
    <row r="1406" spans="2:2" s="67" customFormat="1" ht="18" customHeight="1">
      <c r="B1406" s="71"/>
    </row>
    <row r="1407" spans="2:2" s="67" customFormat="1" ht="18" customHeight="1">
      <c r="B1407" s="71"/>
    </row>
    <row r="1408" spans="2:2" s="67" customFormat="1" ht="18" customHeight="1">
      <c r="B1408" s="71"/>
    </row>
    <row r="1409" spans="2:2" s="67" customFormat="1" ht="18" customHeight="1">
      <c r="B1409" s="71"/>
    </row>
    <row r="1410" spans="2:2" s="67" customFormat="1" ht="18" customHeight="1">
      <c r="B1410" s="71"/>
    </row>
    <row r="1411" spans="2:2" s="67" customFormat="1" ht="18" customHeight="1">
      <c r="B1411" s="71"/>
    </row>
    <row r="1412" spans="2:2" s="67" customFormat="1" ht="18" customHeight="1">
      <c r="B1412" s="71"/>
    </row>
    <row r="1413" spans="2:2" s="67" customFormat="1" ht="18" customHeight="1">
      <c r="B1413" s="71"/>
    </row>
    <row r="1414" spans="2:2" s="67" customFormat="1" ht="18" customHeight="1">
      <c r="B1414" s="71"/>
    </row>
    <row r="1415" spans="2:2" s="67" customFormat="1" ht="18" customHeight="1">
      <c r="B1415" s="71"/>
    </row>
    <row r="1416" spans="2:2" s="67" customFormat="1" ht="18" customHeight="1">
      <c r="B1416" s="71"/>
    </row>
    <row r="1417" spans="2:2" s="67" customFormat="1" ht="18" customHeight="1">
      <c r="B1417" s="71"/>
    </row>
    <row r="1418" spans="2:2" s="67" customFormat="1" ht="18" customHeight="1">
      <c r="B1418" s="71"/>
    </row>
    <row r="1419" spans="2:2" s="67" customFormat="1" ht="18" customHeight="1">
      <c r="B1419" s="71"/>
    </row>
    <row r="1420" spans="2:2" s="67" customFormat="1" ht="18" customHeight="1">
      <c r="B1420" s="71"/>
    </row>
    <row r="1421" spans="2:2" s="67" customFormat="1" ht="18" customHeight="1">
      <c r="B1421" s="71"/>
    </row>
    <row r="1422" spans="2:2" s="67" customFormat="1" ht="18" customHeight="1">
      <c r="B1422" s="71"/>
    </row>
    <row r="1423" spans="2:2" s="67" customFormat="1" ht="18" customHeight="1">
      <c r="B1423" s="71"/>
    </row>
    <row r="1424" spans="2:2" s="67" customFormat="1" ht="18" customHeight="1">
      <c r="B1424" s="71"/>
    </row>
    <row r="1425" spans="2:2" s="67" customFormat="1" ht="18" customHeight="1">
      <c r="B1425" s="71"/>
    </row>
    <row r="1426" spans="2:2" s="67" customFormat="1" ht="18" customHeight="1">
      <c r="B1426" s="71"/>
    </row>
    <row r="1427" spans="2:2" s="67" customFormat="1" ht="18" customHeight="1">
      <c r="B1427" s="71"/>
    </row>
    <row r="1428" spans="2:2" s="67" customFormat="1" ht="18" customHeight="1">
      <c r="B1428" s="71"/>
    </row>
    <row r="1429" spans="2:2" s="67" customFormat="1" ht="18" customHeight="1">
      <c r="B1429" s="71"/>
    </row>
    <row r="1430" spans="2:2" s="67" customFormat="1" ht="18" customHeight="1">
      <c r="B1430" s="71"/>
    </row>
    <row r="1431" spans="2:2" s="67" customFormat="1" ht="18" customHeight="1">
      <c r="B1431" s="71"/>
    </row>
    <row r="1432" spans="2:2" s="67" customFormat="1" ht="18" customHeight="1">
      <c r="B1432" s="71"/>
    </row>
    <row r="1433" spans="2:2" s="67" customFormat="1" ht="18" customHeight="1">
      <c r="B1433" s="71"/>
    </row>
    <row r="1434" spans="2:2" s="67" customFormat="1" ht="18" customHeight="1">
      <c r="B1434" s="71"/>
    </row>
    <row r="1435" spans="2:2" s="67" customFormat="1" ht="18" customHeight="1">
      <c r="B1435" s="71"/>
    </row>
    <row r="1436" spans="2:2" s="67" customFormat="1" ht="18" customHeight="1">
      <c r="B1436" s="71"/>
    </row>
    <row r="1437" spans="2:2" s="67" customFormat="1" ht="18" customHeight="1">
      <c r="B1437" s="71"/>
    </row>
    <row r="1438" spans="2:2" s="67" customFormat="1" ht="18" customHeight="1">
      <c r="B1438" s="71"/>
    </row>
    <row r="1439" spans="2:2" s="67" customFormat="1" ht="18" customHeight="1">
      <c r="B1439" s="71"/>
    </row>
    <row r="1440" spans="2:2" s="67" customFormat="1" ht="18" customHeight="1">
      <c r="B1440" s="71"/>
    </row>
    <row r="1441" spans="2:2" s="67" customFormat="1" ht="18" customHeight="1">
      <c r="B1441" s="71"/>
    </row>
    <row r="1442" spans="2:2" s="67" customFormat="1" ht="18" customHeight="1">
      <c r="B1442" s="71"/>
    </row>
    <row r="1443" spans="2:2" s="67" customFormat="1" ht="18" customHeight="1">
      <c r="B1443" s="71"/>
    </row>
    <row r="1444" spans="2:2" s="67" customFormat="1" ht="18" customHeight="1">
      <c r="B1444" s="71"/>
    </row>
    <row r="1445" spans="2:2" s="67" customFormat="1" ht="18" customHeight="1">
      <c r="B1445" s="71"/>
    </row>
    <row r="1446" spans="2:2" s="67" customFormat="1" ht="18" customHeight="1">
      <c r="B1446" s="71"/>
    </row>
    <row r="1447" spans="2:2" s="67" customFormat="1" ht="18" customHeight="1">
      <c r="B1447" s="71"/>
    </row>
    <row r="1448" spans="2:2" s="67" customFormat="1" ht="18" customHeight="1">
      <c r="B1448" s="71"/>
    </row>
    <row r="1449" spans="2:2" s="67" customFormat="1" ht="18" customHeight="1">
      <c r="B1449" s="71"/>
    </row>
    <row r="1450" spans="2:2" s="67" customFormat="1" ht="18" customHeight="1">
      <c r="B1450" s="71"/>
    </row>
    <row r="1451" spans="2:2" s="67" customFormat="1" ht="18" customHeight="1">
      <c r="B1451" s="71"/>
    </row>
    <row r="1452" spans="2:2" s="67" customFormat="1" ht="18" customHeight="1">
      <c r="B1452" s="71"/>
    </row>
    <row r="1453" spans="2:2" s="67" customFormat="1" ht="18" customHeight="1">
      <c r="B1453" s="71"/>
    </row>
    <row r="1454" spans="2:2" s="67" customFormat="1" ht="18" customHeight="1">
      <c r="B1454" s="71"/>
    </row>
    <row r="1455" spans="2:2" s="67" customFormat="1" ht="18" customHeight="1">
      <c r="B1455" s="71"/>
    </row>
    <row r="1456" spans="2:2" s="67" customFormat="1" ht="18" customHeight="1">
      <c r="B1456" s="71"/>
    </row>
    <row r="1457" spans="2:2" s="67" customFormat="1" ht="18" customHeight="1">
      <c r="B1457" s="71"/>
    </row>
    <row r="1458" spans="2:2" s="67" customFormat="1" ht="18" customHeight="1">
      <c r="B1458" s="71"/>
    </row>
    <row r="1459" spans="2:2" s="67" customFormat="1" ht="18" customHeight="1">
      <c r="B1459" s="71"/>
    </row>
    <row r="1460" spans="2:2" s="67" customFormat="1" ht="18" customHeight="1">
      <c r="B1460" s="71"/>
    </row>
    <row r="1461" spans="2:2" s="67" customFormat="1" ht="18" customHeight="1">
      <c r="B1461" s="71"/>
    </row>
    <row r="1462" spans="2:2" s="67" customFormat="1" ht="18" customHeight="1">
      <c r="B1462" s="71"/>
    </row>
    <row r="1463" spans="2:2" s="67" customFormat="1" ht="18" customHeight="1">
      <c r="B1463" s="71"/>
    </row>
    <row r="1464" spans="2:2" s="67" customFormat="1" ht="18" customHeight="1">
      <c r="B1464" s="71"/>
    </row>
    <row r="1465" spans="2:2" s="67" customFormat="1" ht="18" customHeight="1">
      <c r="B1465" s="71"/>
    </row>
    <row r="1466" spans="2:2" s="67" customFormat="1" ht="18" customHeight="1">
      <c r="B1466" s="71"/>
    </row>
    <row r="1467" spans="2:2" s="67" customFormat="1" ht="18" customHeight="1">
      <c r="B1467" s="71"/>
    </row>
    <row r="1468" spans="2:2" s="67" customFormat="1" ht="18" customHeight="1">
      <c r="B1468" s="71"/>
    </row>
    <row r="1469" spans="2:2" s="67" customFormat="1" ht="18" customHeight="1">
      <c r="B1469" s="71"/>
    </row>
    <row r="1470" spans="2:2" s="67" customFormat="1" ht="18" customHeight="1">
      <c r="B1470" s="71"/>
    </row>
    <row r="1471" spans="2:2" s="67" customFormat="1" ht="18" customHeight="1">
      <c r="B1471" s="71"/>
    </row>
    <row r="1472" spans="2:2" s="67" customFormat="1" ht="18" customHeight="1">
      <c r="B1472" s="71"/>
    </row>
    <row r="1473" spans="2:2" s="67" customFormat="1" ht="18" customHeight="1">
      <c r="B1473" s="71"/>
    </row>
    <row r="1474" spans="2:2" s="67" customFormat="1" ht="18" customHeight="1">
      <c r="B1474" s="71"/>
    </row>
    <row r="1475" spans="2:2" s="67" customFormat="1" ht="18" customHeight="1">
      <c r="B1475" s="71"/>
    </row>
    <row r="1476" spans="2:2" s="67" customFormat="1" ht="18" customHeight="1">
      <c r="B1476" s="71"/>
    </row>
    <row r="1477" spans="2:2" s="67" customFormat="1" ht="18" customHeight="1">
      <c r="B1477" s="71"/>
    </row>
    <row r="1478" spans="2:2" s="67" customFormat="1" ht="18" customHeight="1">
      <c r="B1478" s="71"/>
    </row>
    <row r="1479" spans="2:2" s="67" customFormat="1" ht="18" customHeight="1">
      <c r="B1479" s="71"/>
    </row>
    <row r="1480" spans="2:2" s="67" customFormat="1" ht="18" customHeight="1">
      <c r="B1480" s="71"/>
    </row>
    <row r="1481" spans="2:2" s="67" customFormat="1" ht="18" customHeight="1">
      <c r="B1481" s="71"/>
    </row>
    <row r="1482" spans="2:2" s="67" customFormat="1" ht="18" customHeight="1">
      <c r="B1482" s="71"/>
    </row>
    <row r="1483" spans="2:2" s="67" customFormat="1" ht="18" customHeight="1">
      <c r="B1483" s="71"/>
    </row>
    <row r="1484" spans="2:2" s="67" customFormat="1" ht="18" customHeight="1">
      <c r="B1484" s="71"/>
    </row>
    <row r="1485" spans="2:2" s="67" customFormat="1" ht="18" customHeight="1">
      <c r="B1485" s="71"/>
    </row>
    <row r="1486" spans="2:2" s="67" customFormat="1" ht="18" customHeight="1">
      <c r="B1486" s="71"/>
    </row>
    <row r="1487" spans="2:2" s="67" customFormat="1" ht="18" customHeight="1">
      <c r="B1487" s="71"/>
    </row>
    <row r="1488" spans="2:2" s="67" customFormat="1" ht="18" customHeight="1">
      <c r="B1488" s="71"/>
    </row>
    <row r="1489" spans="2:2" s="67" customFormat="1" ht="18" customHeight="1">
      <c r="B1489" s="71"/>
    </row>
    <row r="1490" spans="2:2" s="67" customFormat="1" ht="18" customHeight="1">
      <c r="B1490" s="71"/>
    </row>
    <row r="1491" spans="2:2" s="67" customFormat="1" ht="18" customHeight="1">
      <c r="B1491" s="71"/>
    </row>
    <row r="1492" spans="2:2" s="67" customFormat="1" ht="18" customHeight="1">
      <c r="B1492" s="71"/>
    </row>
    <row r="1493" spans="2:2" s="67" customFormat="1" ht="18" customHeight="1">
      <c r="B1493" s="71"/>
    </row>
    <row r="1494" spans="2:2" s="67" customFormat="1" ht="18" customHeight="1">
      <c r="B1494" s="71"/>
    </row>
    <row r="1495" spans="2:2" s="67" customFormat="1" ht="18" customHeight="1">
      <c r="B1495" s="71"/>
    </row>
    <row r="1496" spans="2:2" s="67" customFormat="1" ht="18" customHeight="1">
      <c r="B1496" s="71"/>
    </row>
    <row r="1497" spans="2:2" s="67" customFormat="1" ht="18" customHeight="1">
      <c r="B1497" s="71"/>
    </row>
    <row r="1498" spans="2:2" s="67" customFormat="1" ht="18" customHeight="1">
      <c r="B1498" s="71"/>
    </row>
    <row r="1499" spans="2:2" s="67" customFormat="1" ht="18" customHeight="1">
      <c r="B1499" s="71"/>
    </row>
    <row r="1500" spans="2:2" s="67" customFormat="1" ht="18" customHeight="1">
      <c r="B1500" s="71"/>
    </row>
    <row r="1501" spans="2:2" s="67" customFormat="1" ht="18" customHeight="1">
      <c r="B1501" s="71"/>
    </row>
    <row r="1502" spans="2:2" s="67" customFormat="1" ht="18" customHeight="1">
      <c r="B1502" s="71"/>
    </row>
    <row r="1503" spans="2:2" s="67" customFormat="1" ht="18" customHeight="1">
      <c r="B1503" s="71"/>
    </row>
    <row r="1504" spans="2:2" s="67" customFormat="1" ht="18" customHeight="1">
      <c r="B1504" s="71"/>
    </row>
    <row r="1505" spans="2:2" s="67" customFormat="1" ht="18" customHeight="1">
      <c r="B1505" s="71"/>
    </row>
    <row r="1506" spans="2:2" s="67" customFormat="1" ht="18" customHeight="1">
      <c r="B1506" s="71"/>
    </row>
    <row r="1507" spans="2:2" s="67" customFormat="1" ht="18" customHeight="1">
      <c r="B1507" s="71"/>
    </row>
    <row r="1508" spans="2:2" s="67" customFormat="1" ht="18" customHeight="1">
      <c r="B1508" s="71"/>
    </row>
    <row r="1509" spans="2:2" s="67" customFormat="1" ht="18" customHeight="1">
      <c r="B1509" s="71"/>
    </row>
    <row r="1510" spans="2:2" s="67" customFormat="1" ht="18" customHeight="1">
      <c r="B1510" s="71"/>
    </row>
    <row r="1511" spans="2:2" s="67" customFormat="1" ht="18" customHeight="1">
      <c r="B1511" s="71"/>
    </row>
    <row r="1512" spans="2:2" s="67" customFormat="1" ht="18" customHeight="1">
      <c r="B1512" s="71"/>
    </row>
    <row r="1513" spans="2:2" s="67" customFormat="1" ht="18" customHeight="1">
      <c r="B1513" s="71"/>
    </row>
    <row r="1514" spans="2:2" s="67" customFormat="1" ht="18" customHeight="1">
      <c r="B1514" s="71"/>
    </row>
    <row r="1515" spans="2:2" s="67" customFormat="1" ht="18" customHeight="1">
      <c r="B1515" s="71"/>
    </row>
    <row r="1516" spans="2:2" s="67" customFormat="1" ht="18" customHeight="1">
      <c r="B1516" s="71"/>
    </row>
    <row r="1517" spans="2:2" s="67" customFormat="1" ht="18" customHeight="1">
      <c r="B1517" s="71"/>
    </row>
    <row r="1518" spans="2:2" s="67" customFormat="1" ht="18" customHeight="1">
      <c r="B1518" s="71"/>
    </row>
    <row r="1519" spans="2:2" s="67" customFormat="1" ht="18" customHeight="1">
      <c r="B1519" s="71"/>
    </row>
    <row r="1520" spans="2:2" s="67" customFormat="1" ht="18" customHeight="1">
      <c r="B1520" s="71"/>
    </row>
    <row r="1521" spans="2:2" s="67" customFormat="1" ht="18" customHeight="1">
      <c r="B1521" s="71"/>
    </row>
    <row r="1522" spans="2:2" s="67" customFormat="1" ht="18" customHeight="1">
      <c r="B1522" s="71"/>
    </row>
    <row r="1523" spans="2:2" s="67" customFormat="1" ht="18" customHeight="1">
      <c r="B1523" s="71"/>
    </row>
    <row r="1524" spans="2:2" s="67" customFormat="1" ht="18" customHeight="1">
      <c r="B1524" s="71"/>
    </row>
    <row r="1525" spans="2:2" s="67" customFormat="1" ht="18" customHeight="1">
      <c r="B1525" s="71"/>
    </row>
    <row r="1526" spans="2:2" s="67" customFormat="1" ht="18" customHeight="1">
      <c r="B1526" s="71"/>
    </row>
    <row r="1527" spans="2:2" s="67" customFormat="1" ht="18" customHeight="1">
      <c r="B1527" s="71"/>
    </row>
    <row r="1528" spans="2:2" s="67" customFormat="1" ht="18" customHeight="1">
      <c r="B1528" s="71"/>
    </row>
    <row r="1529" spans="2:2" s="67" customFormat="1" ht="18" customHeight="1">
      <c r="B1529" s="71"/>
    </row>
    <row r="1530" spans="2:2" s="67" customFormat="1" ht="18" customHeight="1">
      <c r="B1530" s="71"/>
    </row>
    <row r="1531" spans="2:2" s="67" customFormat="1" ht="18" customHeight="1">
      <c r="B1531" s="71"/>
    </row>
    <row r="1532" spans="2:2" s="67" customFormat="1" ht="18" customHeight="1">
      <c r="B1532" s="71"/>
    </row>
    <row r="1533" spans="2:2" s="67" customFormat="1" ht="18" customHeight="1">
      <c r="B1533" s="71"/>
    </row>
    <row r="1534" spans="2:2" s="67" customFormat="1" ht="18" customHeight="1">
      <c r="B1534" s="71"/>
    </row>
    <row r="1535" spans="2:2" s="67" customFormat="1" ht="18" customHeight="1">
      <c r="B1535" s="71"/>
    </row>
    <row r="1536" spans="2:2" s="67" customFormat="1" ht="18" customHeight="1">
      <c r="B1536" s="71"/>
    </row>
    <row r="1537" spans="2:2" s="67" customFormat="1" ht="18" customHeight="1">
      <c r="B1537" s="71"/>
    </row>
    <row r="1538" spans="2:2" s="67" customFormat="1" ht="18" customHeight="1">
      <c r="B1538" s="71"/>
    </row>
    <row r="1539" spans="2:2" s="67" customFormat="1" ht="18" customHeight="1">
      <c r="B1539" s="71"/>
    </row>
    <row r="1540" spans="2:2" s="67" customFormat="1" ht="18" customHeight="1">
      <c r="B1540" s="71"/>
    </row>
    <row r="1541" spans="2:2" s="67" customFormat="1" ht="18" customHeight="1">
      <c r="B1541" s="71"/>
    </row>
    <row r="1542" spans="2:2" s="67" customFormat="1" ht="18" customHeight="1">
      <c r="B1542" s="71"/>
    </row>
    <row r="1543" spans="2:2" s="67" customFormat="1" ht="18" customHeight="1">
      <c r="B1543" s="71"/>
    </row>
    <row r="1544" spans="2:2" s="67" customFormat="1" ht="18" customHeight="1">
      <c r="B1544" s="71"/>
    </row>
    <row r="1545" spans="2:2" s="67" customFormat="1" ht="18" customHeight="1">
      <c r="B1545" s="71"/>
    </row>
    <row r="1546" spans="2:2" s="67" customFormat="1" ht="18" customHeight="1">
      <c r="B1546" s="71"/>
    </row>
    <row r="1547" spans="2:2" s="67" customFormat="1" ht="18" customHeight="1">
      <c r="B1547" s="71"/>
    </row>
    <row r="1548" spans="2:2" s="67" customFormat="1" ht="18" customHeight="1">
      <c r="B1548" s="71"/>
    </row>
    <row r="1549" spans="2:2" s="67" customFormat="1" ht="18" customHeight="1">
      <c r="B1549" s="71"/>
    </row>
    <row r="1550" spans="2:2" s="67" customFormat="1" ht="18" customHeight="1">
      <c r="B1550" s="71"/>
    </row>
    <row r="1551" spans="2:2" s="67" customFormat="1" ht="18" customHeight="1">
      <c r="B1551" s="71"/>
    </row>
    <row r="1552" spans="2:2" s="67" customFormat="1" ht="18" customHeight="1">
      <c r="B1552" s="71"/>
    </row>
    <row r="1553" spans="2:2" s="67" customFormat="1" ht="18" customHeight="1">
      <c r="B1553" s="71"/>
    </row>
    <row r="1554" spans="2:2" s="67" customFormat="1" ht="18" customHeight="1">
      <c r="B1554" s="71"/>
    </row>
    <row r="1555" spans="2:2" s="67" customFormat="1" ht="18" customHeight="1">
      <c r="B1555" s="71"/>
    </row>
    <row r="1556" spans="2:2" s="67" customFormat="1" ht="18" customHeight="1">
      <c r="B1556" s="71"/>
    </row>
    <row r="1557" spans="2:2" s="67" customFormat="1" ht="18" customHeight="1">
      <c r="B1557" s="71"/>
    </row>
    <row r="1558" spans="2:2" s="67" customFormat="1" ht="18" customHeight="1">
      <c r="B1558" s="71"/>
    </row>
    <row r="1559" spans="2:2" s="67" customFormat="1" ht="18" customHeight="1">
      <c r="B1559" s="71"/>
    </row>
    <row r="1560" spans="2:2" s="67" customFormat="1" ht="18" customHeight="1">
      <c r="B1560" s="71"/>
    </row>
    <row r="1561" spans="2:2" s="67" customFormat="1" ht="18" customHeight="1">
      <c r="B1561" s="71"/>
    </row>
    <row r="1562" spans="2:2" s="67" customFormat="1" ht="18" customHeight="1">
      <c r="B1562" s="71"/>
    </row>
    <row r="1563" spans="2:2" s="67" customFormat="1" ht="18" customHeight="1">
      <c r="B1563" s="71"/>
    </row>
    <row r="1564" spans="2:2" s="67" customFormat="1" ht="18" customHeight="1">
      <c r="B1564" s="71"/>
    </row>
    <row r="1565" spans="2:2" s="67" customFormat="1" ht="18" customHeight="1">
      <c r="B1565" s="71"/>
    </row>
    <row r="1566" spans="2:2" s="67" customFormat="1" ht="18" customHeight="1">
      <c r="B1566" s="71"/>
    </row>
    <row r="1567" spans="2:2" s="67" customFormat="1" ht="18" customHeight="1">
      <c r="B1567" s="71"/>
    </row>
    <row r="1568" spans="2:2" s="67" customFormat="1" ht="18" customHeight="1">
      <c r="B1568" s="71"/>
    </row>
    <row r="1569" spans="2:2" s="67" customFormat="1" ht="18" customHeight="1">
      <c r="B1569" s="71"/>
    </row>
    <row r="1570" spans="2:2" s="67" customFormat="1" ht="18" customHeight="1">
      <c r="B1570" s="71"/>
    </row>
    <row r="1571" spans="2:2" s="67" customFormat="1" ht="18" customHeight="1">
      <c r="B1571" s="71"/>
    </row>
    <row r="1572" spans="2:2" s="67" customFormat="1" ht="18" customHeight="1">
      <c r="B1572" s="71"/>
    </row>
    <row r="1573" spans="2:2" s="67" customFormat="1" ht="18" customHeight="1">
      <c r="B1573" s="71"/>
    </row>
    <row r="1574" spans="2:2" s="67" customFormat="1" ht="18" customHeight="1">
      <c r="B1574" s="71"/>
    </row>
    <row r="1575" spans="2:2" s="67" customFormat="1" ht="18" customHeight="1">
      <c r="B1575" s="71"/>
    </row>
    <row r="1576" spans="2:2" s="67" customFormat="1" ht="18" customHeight="1">
      <c r="B1576" s="71"/>
    </row>
    <row r="1577" spans="2:2" s="67" customFormat="1" ht="18" customHeight="1">
      <c r="B1577" s="71"/>
    </row>
    <row r="1578" spans="2:2" s="67" customFormat="1" ht="18" customHeight="1">
      <c r="B1578" s="71"/>
    </row>
    <row r="1579" spans="2:2" s="67" customFormat="1" ht="18" customHeight="1">
      <c r="B1579" s="71"/>
    </row>
    <row r="1580" spans="2:2" s="67" customFormat="1" ht="18" customHeight="1">
      <c r="B1580" s="71"/>
    </row>
    <row r="1581" spans="2:2" s="67" customFormat="1" ht="18" customHeight="1">
      <c r="B1581" s="71"/>
    </row>
    <row r="1582" spans="2:2" s="67" customFormat="1" ht="18" customHeight="1">
      <c r="B1582" s="71"/>
    </row>
    <row r="1583" spans="2:2" s="67" customFormat="1" ht="18" customHeight="1">
      <c r="B1583" s="71"/>
    </row>
    <row r="1584" spans="2:2" s="67" customFormat="1" ht="18" customHeight="1">
      <c r="B1584" s="71"/>
    </row>
    <row r="1585" spans="2:2" s="67" customFormat="1" ht="18" customHeight="1">
      <c r="B1585" s="71"/>
    </row>
    <row r="1586" spans="2:2" s="67" customFormat="1" ht="18" customHeight="1">
      <c r="B1586" s="71"/>
    </row>
    <row r="1587" spans="2:2" s="67" customFormat="1" ht="18" customHeight="1">
      <c r="B1587" s="71"/>
    </row>
    <row r="1588" spans="2:2" s="67" customFormat="1" ht="18" customHeight="1">
      <c r="B1588" s="71"/>
    </row>
    <row r="1589" spans="2:2" s="67" customFormat="1" ht="18" customHeight="1">
      <c r="B1589" s="71"/>
    </row>
    <row r="1590" spans="2:2" s="67" customFormat="1" ht="18" customHeight="1">
      <c r="B1590" s="71"/>
    </row>
    <row r="1591" spans="2:2" s="67" customFormat="1" ht="18" customHeight="1">
      <c r="B1591" s="71"/>
    </row>
    <row r="1592" spans="2:2" s="67" customFormat="1" ht="18" customHeight="1">
      <c r="B1592" s="71"/>
    </row>
    <row r="1593" spans="2:2" s="67" customFormat="1" ht="18" customHeight="1">
      <c r="B1593" s="71"/>
    </row>
    <row r="1594" spans="2:2" s="67" customFormat="1" ht="18" customHeight="1">
      <c r="B1594" s="71"/>
    </row>
    <row r="1595" spans="2:2" s="67" customFormat="1" ht="18" customHeight="1">
      <c r="B1595" s="71"/>
    </row>
    <row r="1596" spans="2:2" s="67" customFormat="1" ht="18" customHeight="1">
      <c r="B1596" s="71"/>
    </row>
    <row r="1597" spans="2:2" s="67" customFormat="1" ht="18" customHeight="1">
      <c r="B1597" s="71"/>
    </row>
    <row r="1598" spans="2:2" s="67" customFormat="1" ht="18" customHeight="1">
      <c r="B1598" s="71"/>
    </row>
    <row r="1599" spans="2:2" s="67" customFormat="1" ht="18" customHeight="1">
      <c r="B1599" s="71"/>
    </row>
    <row r="1600" spans="2:2" s="67" customFormat="1" ht="18" customHeight="1">
      <c r="B1600" s="71"/>
    </row>
    <row r="1601" spans="2:2" s="67" customFormat="1" ht="18" customHeight="1">
      <c r="B1601" s="71"/>
    </row>
    <row r="1602" spans="2:2" s="67" customFormat="1" ht="18" customHeight="1">
      <c r="B1602" s="71"/>
    </row>
    <row r="1603" spans="2:2" s="67" customFormat="1" ht="18" customHeight="1">
      <c r="B1603" s="71"/>
    </row>
    <row r="1604" spans="2:2" s="67" customFormat="1" ht="18" customHeight="1">
      <c r="B1604" s="71"/>
    </row>
    <row r="1605" spans="2:2" s="67" customFormat="1" ht="18" customHeight="1">
      <c r="B1605" s="71"/>
    </row>
    <row r="1606" spans="2:2" s="67" customFormat="1" ht="18" customHeight="1">
      <c r="B1606" s="71"/>
    </row>
    <row r="1607" spans="2:2" s="67" customFormat="1" ht="18" customHeight="1">
      <c r="B1607" s="71"/>
    </row>
    <row r="1608" spans="2:2" s="67" customFormat="1" ht="18" customHeight="1">
      <c r="B1608" s="71"/>
    </row>
    <row r="1609" spans="2:2" s="67" customFormat="1" ht="18" customHeight="1">
      <c r="B1609" s="71"/>
    </row>
    <row r="1610" spans="2:2" s="67" customFormat="1" ht="18" customHeight="1">
      <c r="B1610" s="71"/>
    </row>
    <row r="1611" spans="2:2" s="67" customFormat="1" ht="18" customHeight="1">
      <c r="B1611" s="71"/>
    </row>
    <row r="1612" spans="2:2" s="67" customFormat="1" ht="18" customHeight="1">
      <c r="B1612" s="71"/>
    </row>
    <row r="1613" spans="2:2" s="67" customFormat="1" ht="18" customHeight="1">
      <c r="B1613" s="71"/>
    </row>
    <row r="1614" spans="2:2" s="67" customFormat="1" ht="18" customHeight="1">
      <c r="B1614" s="71"/>
    </row>
    <row r="1615" spans="2:2" s="67" customFormat="1" ht="18" customHeight="1">
      <c r="B1615" s="71"/>
    </row>
    <row r="1616" spans="2:2" s="67" customFormat="1" ht="18" customHeight="1">
      <c r="B1616" s="71"/>
    </row>
    <row r="1617" spans="2:2" s="67" customFormat="1" ht="18" customHeight="1">
      <c r="B1617" s="71"/>
    </row>
    <row r="1618" spans="2:2" s="67" customFormat="1" ht="18" customHeight="1">
      <c r="B1618" s="71"/>
    </row>
    <row r="1619" spans="2:2" s="67" customFormat="1" ht="18" customHeight="1">
      <c r="B1619" s="71"/>
    </row>
    <row r="1620" spans="2:2" s="67" customFormat="1" ht="18" customHeight="1">
      <c r="B1620" s="71"/>
    </row>
    <row r="1621" spans="2:2" s="67" customFormat="1" ht="18" customHeight="1">
      <c r="B1621" s="71"/>
    </row>
    <row r="1622" spans="2:2" s="67" customFormat="1" ht="18" customHeight="1">
      <c r="B1622" s="71"/>
    </row>
    <row r="1623" spans="2:2" s="67" customFormat="1" ht="18" customHeight="1">
      <c r="B1623" s="71"/>
    </row>
    <row r="1624" spans="2:2" s="67" customFormat="1" ht="18" customHeight="1">
      <c r="B1624" s="71"/>
    </row>
    <row r="1625" spans="2:2" s="67" customFormat="1" ht="18" customHeight="1">
      <c r="B1625" s="71"/>
    </row>
    <row r="1626" spans="2:2" s="67" customFormat="1" ht="18" customHeight="1">
      <c r="B1626" s="71"/>
    </row>
    <row r="1627" spans="2:2" s="67" customFormat="1" ht="18" customHeight="1">
      <c r="B1627" s="71"/>
    </row>
    <row r="1628" spans="2:2" s="67" customFormat="1" ht="18" customHeight="1">
      <c r="B1628" s="71"/>
    </row>
    <row r="1629" spans="2:2" s="67" customFormat="1" ht="18" customHeight="1">
      <c r="B1629" s="71"/>
    </row>
    <row r="1630" spans="2:2" s="67" customFormat="1" ht="18" customHeight="1">
      <c r="B1630" s="71"/>
    </row>
    <row r="1631" spans="2:2" s="67" customFormat="1" ht="18" customHeight="1">
      <c r="B1631" s="71"/>
    </row>
    <row r="1632" spans="2:2" s="67" customFormat="1" ht="18" customHeight="1">
      <c r="B1632" s="71"/>
    </row>
    <row r="1633" spans="2:2" s="67" customFormat="1" ht="18" customHeight="1">
      <c r="B1633" s="71"/>
    </row>
    <row r="1634" spans="2:2" s="67" customFormat="1" ht="18" customHeight="1">
      <c r="B1634" s="71"/>
    </row>
    <row r="1635" spans="2:2" s="67" customFormat="1" ht="18" customHeight="1">
      <c r="B1635" s="71"/>
    </row>
    <row r="1636" spans="2:2" s="67" customFormat="1" ht="18" customHeight="1">
      <c r="B1636" s="71"/>
    </row>
    <row r="1637" spans="2:2" s="67" customFormat="1" ht="18" customHeight="1">
      <c r="B1637" s="71"/>
    </row>
    <row r="1638" spans="2:2" s="67" customFormat="1" ht="18" customHeight="1">
      <c r="B1638" s="71"/>
    </row>
    <row r="1639" spans="2:2" s="67" customFormat="1" ht="18" customHeight="1">
      <c r="B1639" s="71"/>
    </row>
    <row r="1640" spans="2:2" s="67" customFormat="1" ht="18" customHeight="1">
      <c r="B1640" s="71"/>
    </row>
    <row r="1641" spans="2:2" s="67" customFormat="1" ht="18" customHeight="1">
      <c r="B1641" s="71"/>
    </row>
    <row r="1642" spans="2:2" s="67" customFormat="1" ht="18" customHeight="1">
      <c r="B1642" s="71"/>
    </row>
    <row r="1643" spans="2:2" s="67" customFormat="1" ht="18" customHeight="1">
      <c r="B1643" s="71"/>
    </row>
    <row r="1644" spans="2:2" s="67" customFormat="1" ht="18" customHeight="1">
      <c r="B1644" s="71"/>
    </row>
    <row r="1645" spans="2:2" s="67" customFormat="1" ht="18" customHeight="1">
      <c r="B1645" s="71"/>
    </row>
    <row r="1646" spans="2:2" s="67" customFormat="1" ht="18" customHeight="1">
      <c r="B1646" s="71"/>
    </row>
    <row r="1647" spans="2:2" s="67" customFormat="1" ht="18" customHeight="1">
      <c r="B1647" s="71"/>
    </row>
    <row r="1648" spans="2:2" s="67" customFormat="1" ht="18" customHeight="1">
      <c r="B1648" s="71"/>
    </row>
    <row r="1649" spans="2:2" s="67" customFormat="1" ht="18" customHeight="1">
      <c r="B1649" s="71"/>
    </row>
    <row r="1650" spans="2:2" s="67" customFormat="1" ht="18" customHeight="1">
      <c r="B1650" s="71"/>
    </row>
    <row r="1651" spans="2:2" s="67" customFormat="1" ht="18" customHeight="1">
      <c r="B1651" s="71"/>
    </row>
    <row r="1652" spans="2:2" s="67" customFormat="1" ht="18" customHeight="1">
      <c r="B1652" s="71"/>
    </row>
    <row r="1653" spans="2:2" s="67" customFormat="1" ht="18" customHeight="1">
      <c r="B1653" s="71"/>
    </row>
    <row r="1654" spans="2:2" s="67" customFormat="1" ht="18" customHeight="1">
      <c r="B1654" s="71"/>
    </row>
    <row r="1655" spans="2:2" s="67" customFormat="1" ht="18" customHeight="1">
      <c r="B1655" s="71"/>
    </row>
    <row r="1656" spans="2:2" s="67" customFormat="1" ht="18" customHeight="1">
      <c r="B1656" s="71"/>
    </row>
    <row r="1657" spans="2:2" s="67" customFormat="1" ht="18" customHeight="1">
      <c r="B1657" s="71"/>
    </row>
    <row r="1658" spans="2:2" s="67" customFormat="1" ht="18" customHeight="1">
      <c r="B1658" s="71"/>
    </row>
    <row r="1659" spans="2:2" s="67" customFormat="1" ht="18" customHeight="1">
      <c r="B1659" s="71"/>
    </row>
    <row r="1660" spans="2:2" s="67" customFormat="1" ht="18" customHeight="1">
      <c r="B1660" s="71"/>
    </row>
    <row r="1661" spans="2:2" s="67" customFormat="1" ht="18" customHeight="1">
      <c r="B1661" s="71"/>
    </row>
    <row r="1662" spans="2:2" s="67" customFormat="1" ht="18" customHeight="1">
      <c r="B1662" s="71"/>
    </row>
    <row r="1663" spans="2:2" s="67" customFormat="1" ht="18" customHeight="1">
      <c r="B1663" s="71"/>
    </row>
    <row r="1664" spans="2:2" s="67" customFormat="1" ht="18" customHeight="1">
      <c r="B1664" s="71"/>
    </row>
    <row r="1665" spans="2:2" s="67" customFormat="1" ht="18" customHeight="1">
      <c r="B1665" s="71"/>
    </row>
    <row r="1666" spans="2:2" s="67" customFormat="1" ht="18" customHeight="1">
      <c r="B1666" s="71"/>
    </row>
    <row r="1667" spans="2:2" s="67" customFormat="1" ht="18" customHeight="1">
      <c r="B1667" s="71"/>
    </row>
    <row r="1668" spans="2:2" s="67" customFormat="1" ht="18" customHeight="1">
      <c r="B1668" s="71"/>
    </row>
    <row r="1669" spans="2:2" s="67" customFormat="1" ht="18" customHeight="1">
      <c r="B1669" s="71"/>
    </row>
    <row r="1670" spans="2:2" s="67" customFormat="1" ht="18" customHeight="1">
      <c r="B1670" s="71"/>
    </row>
    <row r="1671" spans="2:2" s="67" customFormat="1" ht="18" customHeight="1">
      <c r="B1671" s="71"/>
    </row>
    <row r="1672" spans="2:2" s="67" customFormat="1" ht="18" customHeight="1">
      <c r="B1672" s="71"/>
    </row>
    <row r="1673" spans="2:2" s="67" customFormat="1" ht="18" customHeight="1">
      <c r="B1673" s="71"/>
    </row>
    <row r="1674" spans="2:2" s="67" customFormat="1" ht="18" customHeight="1">
      <c r="B1674" s="71"/>
    </row>
    <row r="1675" spans="2:2" s="67" customFormat="1" ht="18" customHeight="1">
      <c r="B1675" s="71"/>
    </row>
    <row r="1676" spans="2:2" s="67" customFormat="1" ht="18" customHeight="1">
      <c r="B1676" s="71"/>
    </row>
    <row r="1677" spans="2:2" s="67" customFormat="1" ht="18" customHeight="1">
      <c r="B1677" s="71"/>
    </row>
    <row r="1678" spans="2:2" s="67" customFormat="1" ht="18" customHeight="1">
      <c r="B1678" s="71"/>
    </row>
    <row r="1679" spans="2:2" s="67" customFormat="1" ht="18" customHeight="1">
      <c r="B1679" s="71"/>
    </row>
    <row r="1680" spans="2:2" s="67" customFormat="1" ht="18" customHeight="1">
      <c r="B1680" s="71"/>
    </row>
    <row r="1681" spans="2:2" s="67" customFormat="1" ht="18" customHeight="1">
      <c r="B1681" s="71"/>
    </row>
    <row r="1682" spans="2:2" s="67" customFormat="1" ht="18" customHeight="1">
      <c r="B1682" s="71"/>
    </row>
    <row r="1683" spans="2:2" s="67" customFormat="1" ht="18" customHeight="1">
      <c r="B1683" s="71"/>
    </row>
    <row r="1684" spans="2:2" s="67" customFormat="1" ht="18" customHeight="1">
      <c r="B1684" s="71"/>
    </row>
    <row r="1685" spans="2:2" s="67" customFormat="1" ht="18" customHeight="1">
      <c r="B1685" s="71"/>
    </row>
    <row r="1686" spans="2:2" s="67" customFormat="1" ht="18" customHeight="1">
      <c r="B1686" s="71"/>
    </row>
    <row r="1687" spans="2:2" s="67" customFormat="1" ht="18" customHeight="1">
      <c r="B1687" s="71"/>
    </row>
    <row r="1688" spans="2:2" s="67" customFormat="1" ht="18" customHeight="1">
      <c r="B1688" s="71"/>
    </row>
    <row r="1689" spans="2:2" s="67" customFormat="1" ht="18" customHeight="1">
      <c r="B1689" s="71"/>
    </row>
    <row r="1690" spans="2:2" s="67" customFormat="1" ht="18" customHeight="1">
      <c r="B1690" s="71"/>
    </row>
    <row r="1691" spans="2:2" s="67" customFormat="1" ht="18" customHeight="1">
      <c r="B1691" s="71"/>
    </row>
    <row r="1692" spans="2:2" s="67" customFormat="1" ht="18" customHeight="1">
      <c r="B1692" s="71"/>
    </row>
    <row r="1693" spans="2:2" s="67" customFormat="1" ht="18" customHeight="1">
      <c r="B1693" s="71"/>
    </row>
    <row r="1694" spans="2:2" s="67" customFormat="1" ht="18" customHeight="1">
      <c r="B1694" s="71"/>
    </row>
    <row r="1695" spans="2:2" s="67" customFormat="1" ht="18" customHeight="1">
      <c r="B1695" s="71"/>
    </row>
    <row r="1696" spans="2:2" s="67" customFormat="1" ht="18" customHeight="1">
      <c r="B1696" s="71"/>
    </row>
    <row r="1697" spans="2:2" s="67" customFormat="1" ht="18" customHeight="1">
      <c r="B1697" s="71"/>
    </row>
    <row r="1698" spans="2:2" s="67" customFormat="1" ht="18" customHeight="1">
      <c r="B1698" s="71"/>
    </row>
    <row r="1699" spans="2:2" s="67" customFormat="1" ht="18" customHeight="1">
      <c r="B1699" s="71"/>
    </row>
    <row r="1700" spans="2:2" s="67" customFormat="1" ht="18" customHeight="1">
      <c r="B1700" s="71"/>
    </row>
    <row r="1701" spans="2:2" s="67" customFormat="1" ht="18" customHeight="1">
      <c r="B1701" s="71"/>
    </row>
    <row r="1702" spans="2:2" s="67" customFormat="1" ht="18" customHeight="1">
      <c r="B1702" s="71"/>
    </row>
    <row r="1703" spans="2:2" s="67" customFormat="1" ht="18" customHeight="1">
      <c r="B1703" s="71"/>
    </row>
    <row r="1704" spans="2:2" s="67" customFormat="1" ht="18" customHeight="1">
      <c r="B1704" s="71"/>
    </row>
    <row r="1705" spans="2:2" s="67" customFormat="1" ht="18" customHeight="1">
      <c r="B1705" s="71"/>
    </row>
    <row r="1706" spans="2:2" s="67" customFormat="1" ht="18" customHeight="1">
      <c r="B1706" s="71"/>
    </row>
    <row r="1707" spans="2:2" s="67" customFormat="1" ht="18" customHeight="1">
      <c r="B1707" s="71"/>
    </row>
    <row r="1708" spans="2:2" s="67" customFormat="1" ht="18" customHeight="1">
      <c r="B1708" s="71"/>
    </row>
    <row r="1709" spans="2:2" s="67" customFormat="1" ht="18" customHeight="1">
      <c r="B1709" s="71"/>
    </row>
    <row r="1710" spans="2:2" s="67" customFormat="1" ht="18" customHeight="1">
      <c r="B1710" s="71"/>
    </row>
    <row r="1711" spans="2:2" s="67" customFormat="1" ht="18" customHeight="1">
      <c r="B1711" s="71"/>
    </row>
    <row r="1712" spans="2:2" s="67" customFormat="1" ht="18" customHeight="1">
      <c r="B1712" s="71"/>
    </row>
    <row r="1713" spans="2:2" s="67" customFormat="1" ht="18" customHeight="1">
      <c r="B1713" s="71"/>
    </row>
    <row r="1714" spans="2:2" s="67" customFormat="1" ht="18" customHeight="1">
      <c r="B1714" s="71"/>
    </row>
    <row r="1715" spans="2:2" s="67" customFormat="1" ht="18" customHeight="1">
      <c r="B1715" s="71"/>
    </row>
    <row r="1716" spans="2:2" s="67" customFormat="1" ht="18" customHeight="1">
      <c r="B1716" s="71"/>
    </row>
    <row r="1717" spans="2:2" s="67" customFormat="1" ht="18" customHeight="1">
      <c r="B1717" s="71"/>
    </row>
    <row r="1718" spans="2:2" s="67" customFormat="1" ht="18" customHeight="1">
      <c r="B1718" s="71"/>
    </row>
    <row r="1719" spans="2:2" s="67" customFormat="1" ht="18" customHeight="1">
      <c r="B1719" s="71"/>
    </row>
    <row r="1720" spans="2:2" s="67" customFormat="1" ht="18" customHeight="1">
      <c r="B1720" s="71"/>
    </row>
    <row r="1721" spans="2:2" s="67" customFormat="1" ht="18" customHeight="1">
      <c r="B1721" s="71"/>
    </row>
    <row r="1722" spans="2:2" s="67" customFormat="1" ht="18" customHeight="1">
      <c r="B1722" s="71"/>
    </row>
    <row r="1723" spans="2:2" s="67" customFormat="1" ht="18" customHeight="1">
      <c r="B1723" s="71"/>
    </row>
    <row r="1724" spans="2:2" s="67" customFormat="1" ht="18" customHeight="1">
      <c r="B1724" s="71"/>
    </row>
    <row r="1725" spans="2:2" s="67" customFormat="1" ht="18" customHeight="1">
      <c r="B1725" s="71"/>
    </row>
    <row r="1726" spans="2:2" s="67" customFormat="1" ht="18" customHeight="1">
      <c r="B1726" s="71"/>
    </row>
    <row r="1727" spans="2:2" s="67" customFormat="1" ht="18" customHeight="1">
      <c r="B1727" s="71"/>
    </row>
    <row r="1728" spans="2:2" s="67" customFormat="1" ht="18" customHeight="1">
      <c r="B1728" s="71"/>
    </row>
    <row r="1729" spans="2:2" s="67" customFormat="1" ht="18" customHeight="1">
      <c r="B1729" s="71"/>
    </row>
    <row r="1730" spans="2:2" s="67" customFormat="1" ht="18" customHeight="1">
      <c r="B1730" s="71"/>
    </row>
    <row r="1731" spans="2:2" s="67" customFormat="1" ht="18" customHeight="1">
      <c r="B1731" s="71"/>
    </row>
    <row r="1732" spans="2:2" s="67" customFormat="1" ht="18" customHeight="1">
      <c r="B1732" s="71"/>
    </row>
    <row r="1733" spans="2:2" s="67" customFormat="1" ht="18" customHeight="1">
      <c r="B1733" s="71"/>
    </row>
    <row r="1734" spans="2:2" s="67" customFormat="1" ht="18" customHeight="1">
      <c r="B1734" s="71"/>
    </row>
    <row r="1735" spans="2:2" s="67" customFormat="1" ht="18" customHeight="1">
      <c r="B1735" s="71"/>
    </row>
    <row r="1736" spans="2:2" s="67" customFormat="1" ht="18" customHeight="1">
      <c r="B1736" s="71"/>
    </row>
    <row r="1737" spans="2:2" s="67" customFormat="1" ht="18" customHeight="1">
      <c r="B1737" s="71"/>
    </row>
    <row r="1738" spans="2:2" s="67" customFormat="1" ht="18" customHeight="1">
      <c r="B1738" s="71"/>
    </row>
    <row r="1739" spans="2:2" s="67" customFormat="1" ht="18" customHeight="1">
      <c r="B1739" s="71"/>
    </row>
    <row r="1740" spans="2:2" s="67" customFormat="1" ht="18" customHeight="1">
      <c r="B1740" s="71"/>
    </row>
    <row r="1741" spans="2:2" s="67" customFormat="1" ht="18" customHeight="1">
      <c r="B1741" s="71"/>
    </row>
    <row r="1742" spans="2:2" s="67" customFormat="1" ht="18" customHeight="1">
      <c r="B1742" s="71"/>
    </row>
    <row r="1743" spans="2:2" s="67" customFormat="1" ht="18" customHeight="1">
      <c r="B1743" s="71"/>
    </row>
    <row r="1744" spans="2:2" s="67" customFormat="1" ht="18" customHeight="1">
      <c r="B1744" s="71"/>
    </row>
    <row r="1745" spans="2:2" s="67" customFormat="1" ht="18" customHeight="1">
      <c r="B1745" s="71"/>
    </row>
    <row r="1746" spans="2:2" s="67" customFormat="1" ht="18" customHeight="1">
      <c r="B1746" s="71"/>
    </row>
    <row r="1747" spans="2:2" s="67" customFormat="1" ht="18" customHeight="1">
      <c r="B1747" s="71"/>
    </row>
    <row r="1748" spans="2:2" s="67" customFormat="1" ht="18" customHeight="1">
      <c r="B1748" s="71"/>
    </row>
    <row r="1749" spans="2:2" s="67" customFormat="1" ht="18" customHeight="1">
      <c r="B1749" s="71"/>
    </row>
    <row r="1750" spans="2:2" s="67" customFormat="1" ht="18" customHeight="1">
      <c r="B1750" s="71"/>
    </row>
    <row r="1751" spans="2:2" s="67" customFormat="1" ht="18" customHeight="1">
      <c r="B1751" s="71"/>
    </row>
    <row r="1752" spans="2:2" s="67" customFormat="1" ht="18" customHeight="1">
      <c r="B1752" s="71"/>
    </row>
    <row r="1753" spans="2:2" s="67" customFormat="1" ht="18" customHeight="1">
      <c r="B1753" s="71"/>
    </row>
    <row r="1754" spans="2:2" s="67" customFormat="1" ht="18" customHeight="1">
      <c r="B1754" s="71"/>
    </row>
    <row r="1755" spans="2:2" s="67" customFormat="1" ht="18" customHeight="1">
      <c r="B1755" s="71"/>
    </row>
    <row r="1756" spans="2:2" s="67" customFormat="1" ht="18" customHeight="1">
      <c r="B1756" s="71"/>
    </row>
    <row r="1757" spans="2:2" s="67" customFormat="1" ht="18" customHeight="1">
      <c r="B1757" s="71"/>
    </row>
    <row r="1758" spans="2:2" s="67" customFormat="1" ht="18" customHeight="1">
      <c r="B1758" s="71"/>
    </row>
    <row r="1759" spans="2:2" s="67" customFormat="1" ht="18" customHeight="1">
      <c r="B1759" s="71"/>
    </row>
    <row r="1760" spans="2:2" s="67" customFormat="1" ht="18" customHeight="1">
      <c r="B1760" s="71"/>
    </row>
    <row r="1761" spans="2:2" s="67" customFormat="1" ht="18" customHeight="1">
      <c r="B1761" s="71"/>
    </row>
    <row r="1762" spans="2:2" s="67" customFormat="1" ht="18" customHeight="1">
      <c r="B1762" s="71"/>
    </row>
    <row r="1763" spans="2:2" s="67" customFormat="1" ht="18" customHeight="1">
      <c r="B1763" s="71"/>
    </row>
    <row r="1764" spans="2:2" s="67" customFormat="1" ht="18" customHeight="1">
      <c r="B1764" s="71"/>
    </row>
    <row r="1765" spans="2:2" s="67" customFormat="1" ht="18" customHeight="1">
      <c r="B1765" s="71"/>
    </row>
    <row r="1766" spans="2:2" s="67" customFormat="1" ht="18" customHeight="1">
      <c r="B1766" s="71"/>
    </row>
    <row r="1767" spans="2:2" s="67" customFormat="1" ht="18" customHeight="1">
      <c r="B1767" s="71"/>
    </row>
    <row r="1768" spans="2:2" s="67" customFormat="1" ht="18" customHeight="1">
      <c r="B1768" s="71"/>
    </row>
    <row r="1769" spans="2:2" s="67" customFormat="1" ht="18" customHeight="1">
      <c r="B1769" s="71"/>
    </row>
    <row r="1770" spans="2:2" s="67" customFormat="1" ht="18" customHeight="1">
      <c r="B1770" s="71"/>
    </row>
    <row r="1771" spans="2:2" s="67" customFormat="1" ht="18" customHeight="1">
      <c r="B1771" s="71"/>
    </row>
    <row r="1772" spans="2:2" s="67" customFormat="1" ht="18" customHeight="1">
      <c r="B1772" s="71"/>
    </row>
    <row r="1773" spans="2:2" s="67" customFormat="1" ht="18" customHeight="1">
      <c r="B1773" s="71"/>
    </row>
    <row r="1774" spans="2:2" s="67" customFormat="1" ht="18" customHeight="1">
      <c r="B1774" s="71"/>
    </row>
    <row r="1775" spans="2:2" s="67" customFormat="1" ht="18" customHeight="1">
      <c r="B1775" s="71"/>
    </row>
    <row r="1776" spans="2:2" s="67" customFormat="1" ht="18" customHeight="1">
      <c r="B1776" s="71"/>
    </row>
    <row r="1777" spans="2:2" s="67" customFormat="1" ht="18" customHeight="1">
      <c r="B1777" s="71"/>
    </row>
    <row r="1778" spans="2:2" s="67" customFormat="1" ht="18" customHeight="1">
      <c r="B1778" s="71"/>
    </row>
    <row r="1779" spans="2:2" s="67" customFormat="1" ht="18" customHeight="1">
      <c r="B1779" s="71"/>
    </row>
    <row r="1780" spans="2:2" s="67" customFormat="1" ht="18" customHeight="1">
      <c r="B1780" s="71"/>
    </row>
    <row r="1781" spans="2:2" s="67" customFormat="1" ht="18" customHeight="1">
      <c r="B1781" s="71"/>
    </row>
    <row r="1782" spans="2:2" s="67" customFormat="1" ht="18" customHeight="1">
      <c r="B1782" s="71"/>
    </row>
    <row r="1783" spans="2:2" s="67" customFormat="1" ht="18" customHeight="1">
      <c r="B1783" s="71"/>
    </row>
    <row r="1784" spans="2:2" s="67" customFormat="1" ht="18" customHeight="1">
      <c r="B1784" s="71"/>
    </row>
    <row r="1785" spans="2:2" s="67" customFormat="1" ht="18" customHeight="1">
      <c r="B1785" s="71"/>
    </row>
    <row r="1786" spans="2:2" s="67" customFormat="1" ht="18" customHeight="1">
      <c r="B1786" s="71"/>
    </row>
    <row r="1787" spans="2:2" s="67" customFormat="1" ht="18" customHeight="1">
      <c r="B1787" s="71"/>
    </row>
    <row r="1788" spans="2:2" s="67" customFormat="1" ht="18" customHeight="1">
      <c r="B1788" s="71"/>
    </row>
    <row r="1789" spans="2:2" s="67" customFormat="1" ht="18" customHeight="1">
      <c r="B1789" s="71"/>
    </row>
    <row r="1790" spans="2:2" s="67" customFormat="1" ht="18" customHeight="1">
      <c r="B1790" s="71"/>
    </row>
    <row r="1791" spans="2:2" s="67" customFormat="1" ht="18" customHeight="1">
      <c r="B1791" s="71"/>
    </row>
    <row r="1792" spans="2:2" s="67" customFormat="1" ht="18" customHeight="1">
      <c r="B1792" s="71"/>
    </row>
    <row r="1793" spans="2:2" s="67" customFormat="1" ht="18" customHeight="1">
      <c r="B1793" s="71"/>
    </row>
    <row r="1794" spans="2:2" s="67" customFormat="1" ht="18" customHeight="1">
      <c r="B1794" s="71"/>
    </row>
    <row r="1795" spans="2:2" s="67" customFormat="1" ht="18" customHeight="1">
      <c r="B1795" s="71"/>
    </row>
    <row r="1796" spans="2:2" s="67" customFormat="1" ht="18" customHeight="1">
      <c r="B1796" s="71"/>
    </row>
    <row r="1797" spans="2:2" s="67" customFormat="1" ht="18" customHeight="1">
      <c r="B1797" s="71"/>
    </row>
    <row r="1798" spans="2:2" s="67" customFormat="1" ht="18" customHeight="1">
      <c r="B1798" s="71"/>
    </row>
    <row r="1799" spans="2:2" s="67" customFormat="1" ht="18" customHeight="1">
      <c r="B1799" s="71"/>
    </row>
    <row r="1800" spans="2:2" s="67" customFormat="1" ht="18" customHeight="1">
      <c r="B1800" s="71"/>
    </row>
    <row r="1801" spans="2:2" s="67" customFormat="1" ht="18" customHeight="1">
      <c r="B1801" s="71"/>
    </row>
    <row r="1802" spans="2:2" s="67" customFormat="1" ht="18" customHeight="1">
      <c r="B1802" s="71"/>
    </row>
    <row r="1803" spans="2:2" s="67" customFormat="1" ht="18" customHeight="1">
      <c r="B1803" s="71"/>
    </row>
    <row r="1804" spans="2:2" s="67" customFormat="1" ht="18" customHeight="1">
      <c r="B1804" s="71"/>
    </row>
    <row r="1805" spans="2:2" s="67" customFormat="1" ht="18" customHeight="1">
      <c r="B1805" s="71"/>
    </row>
    <row r="1806" spans="2:2" s="67" customFormat="1" ht="18" customHeight="1">
      <c r="B1806" s="71"/>
    </row>
    <row r="1807" spans="2:2" s="67" customFormat="1" ht="18" customHeight="1">
      <c r="B1807" s="71"/>
    </row>
    <row r="1808" spans="2:2" s="67" customFormat="1" ht="18" customHeight="1">
      <c r="B1808" s="71"/>
    </row>
    <row r="1809" spans="2:2" s="67" customFormat="1" ht="18" customHeight="1">
      <c r="B1809" s="71"/>
    </row>
    <row r="1810" spans="2:2" s="67" customFormat="1" ht="18" customHeight="1">
      <c r="B1810" s="71"/>
    </row>
    <row r="1811" spans="2:2" s="67" customFormat="1" ht="18" customHeight="1">
      <c r="B1811" s="71"/>
    </row>
    <row r="1812" spans="2:2" s="67" customFormat="1" ht="18" customHeight="1">
      <c r="B1812" s="71"/>
    </row>
    <row r="1813" spans="2:2" s="67" customFormat="1" ht="18" customHeight="1">
      <c r="B1813" s="71"/>
    </row>
    <row r="1814" spans="2:2" s="67" customFormat="1" ht="18" customHeight="1">
      <c r="B1814" s="71"/>
    </row>
    <row r="1815" spans="2:2" s="67" customFormat="1" ht="18" customHeight="1">
      <c r="B1815" s="71"/>
    </row>
    <row r="1816" spans="2:2" s="67" customFormat="1" ht="18" customHeight="1">
      <c r="B1816" s="71"/>
    </row>
    <row r="1817" spans="2:2" s="67" customFormat="1" ht="18" customHeight="1">
      <c r="B1817" s="71"/>
    </row>
    <row r="1818" spans="2:2" s="67" customFormat="1" ht="18" customHeight="1">
      <c r="B1818" s="71"/>
    </row>
    <row r="1819" spans="2:2" s="67" customFormat="1" ht="18" customHeight="1">
      <c r="B1819" s="71"/>
    </row>
    <row r="1820" spans="2:2" s="67" customFormat="1" ht="18" customHeight="1">
      <c r="B1820" s="71"/>
    </row>
    <row r="1821" spans="2:2" s="67" customFormat="1" ht="18" customHeight="1">
      <c r="B1821" s="71"/>
    </row>
    <row r="1822" spans="2:2" s="67" customFormat="1" ht="18" customHeight="1">
      <c r="B1822" s="71"/>
    </row>
    <row r="1823" spans="2:2" s="67" customFormat="1" ht="18" customHeight="1">
      <c r="B1823" s="71"/>
    </row>
    <row r="1824" spans="2:2" s="67" customFormat="1" ht="18" customHeight="1">
      <c r="B1824" s="71"/>
    </row>
    <row r="1825" spans="2:2" s="67" customFormat="1" ht="18" customHeight="1">
      <c r="B1825" s="71"/>
    </row>
    <row r="1826" spans="2:2" s="67" customFormat="1" ht="18" customHeight="1">
      <c r="B1826" s="71"/>
    </row>
    <row r="1827" spans="2:2" s="67" customFormat="1" ht="18" customHeight="1">
      <c r="B1827" s="71"/>
    </row>
    <row r="1828" spans="2:2" s="67" customFormat="1" ht="18" customHeight="1">
      <c r="B1828" s="71"/>
    </row>
    <row r="1829" spans="2:2" s="67" customFormat="1" ht="18" customHeight="1">
      <c r="B1829" s="71"/>
    </row>
    <row r="1830" spans="2:2" s="67" customFormat="1" ht="18" customHeight="1">
      <c r="B1830" s="71"/>
    </row>
    <row r="1831" spans="2:2" s="67" customFormat="1" ht="18" customHeight="1">
      <c r="B1831" s="71"/>
    </row>
    <row r="1832" spans="2:2" s="67" customFormat="1" ht="18" customHeight="1">
      <c r="B1832" s="71"/>
    </row>
    <row r="1833" spans="2:2" s="67" customFormat="1" ht="18" customHeight="1">
      <c r="B1833" s="71"/>
    </row>
    <row r="1834" spans="2:2" s="67" customFormat="1" ht="18" customHeight="1">
      <c r="B1834" s="71"/>
    </row>
    <row r="1835" spans="2:2" s="67" customFormat="1" ht="18" customHeight="1">
      <c r="B1835" s="71"/>
    </row>
    <row r="1836" spans="2:2" s="67" customFormat="1" ht="18" customHeight="1">
      <c r="B1836" s="71"/>
    </row>
    <row r="1837" spans="2:2" s="67" customFormat="1" ht="18" customHeight="1">
      <c r="B1837" s="71"/>
    </row>
    <row r="1838" spans="2:2" s="67" customFormat="1" ht="18" customHeight="1">
      <c r="B1838" s="71"/>
    </row>
    <row r="1839" spans="2:2" s="67" customFormat="1" ht="18" customHeight="1">
      <c r="B1839" s="71"/>
    </row>
    <row r="1840" spans="2:2" s="67" customFormat="1" ht="18" customHeight="1">
      <c r="B1840" s="71"/>
    </row>
    <row r="1841" spans="2:2" s="67" customFormat="1" ht="18" customHeight="1">
      <c r="B1841" s="71"/>
    </row>
    <row r="1842" spans="2:2" s="67" customFormat="1" ht="18" customHeight="1">
      <c r="B1842" s="71"/>
    </row>
    <row r="1843" spans="2:2" s="67" customFormat="1" ht="18" customHeight="1">
      <c r="B1843" s="71"/>
    </row>
    <row r="1844" spans="2:2" s="67" customFormat="1" ht="18" customHeight="1">
      <c r="B1844" s="71"/>
    </row>
    <row r="1845" spans="2:2" s="67" customFormat="1" ht="18" customHeight="1">
      <c r="B1845" s="71"/>
    </row>
    <row r="1846" spans="2:2" s="67" customFormat="1" ht="18" customHeight="1">
      <c r="B1846" s="71"/>
    </row>
    <row r="1847" spans="2:2" s="67" customFormat="1" ht="18" customHeight="1">
      <c r="B1847" s="71"/>
    </row>
    <row r="1848" spans="2:2" s="67" customFormat="1" ht="18" customHeight="1">
      <c r="B1848" s="71"/>
    </row>
    <row r="1849" spans="2:2" s="67" customFormat="1" ht="18" customHeight="1">
      <c r="B1849" s="71"/>
    </row>
    <row r="1850" spans="2:2" s="67" customFormat="1" ht="18" customHeight="1">
      <c r="B1850" s="71"/>
    </row>
    <row r="1851" spans="2:2" s="67" customFormat="1" ht="18" customHeight="1">
      <c r="B1851" s="71"/>
    </row>
    <row r="1852" spans="2:2" s="67" customFormat="1" ht="18" customHeight="1">
      <c r="B1852" s="71"/>
    </row>
    <row r="1853" spans="2:2" s="67" customFormat="1" ht="18" customHeight="1">
      <c r="B1853" s="71"/>
    </row>
    <row r="1854" spans="2:2" s="67" customFormat="1" ht="18" customHeight="1">
      <c r="B1854" s="71"/>
    </row>
    <row r="1855" spans="2:2" s="67" customFormat="1" ht="18" customHeight="1">
      <c r="B1855" s="71"/>
    </row>
    <row r="1856" spans="2:2" s="67" customFormat="1" ht="18" customHeight="1">
      <c r="B1856" s="71"/>
    </row>
    <row r="1857" spans="2:2" s="67" customFormat="1" ht="18" customHeight="1">
      <c r="B1857" s="71"/>
    </row>
    <row r="1858" spans="2:2" s="67" customFormat="1" ht="18" customHeight="1">
      <c r="B1858" s="71"/>
    </row>
    <row r="1859" spans="2:2" s="67" customFormat="1" ht="18" customHeight="1">
      <c r="B1859" s="71"/>
    </row>
    <row r="1860" spans="2:2" s="67" customFormat="1" ht="18" customHeight="1">
      <c r="B1860" s="71"/>
    </row>
    <row r="1861" spans="2:2" s="67" customFormat="1" ht="18" customHeight="1">
      <c r="B1861" s="71"/>
    </row>
    <row r="1862" spans="2:2" s="67" customFormat="1" ht="18" customHeight="1">
      <c r="B1862" s="71"/>
    </row>
    <row r="1863" spans="2:2" s="67" customFormat="1" ht="18" customHeight="1">
      <c r="B1863" s="71"/>
    </row>
    <row r="1864" spans="2:2" s="67" customFormat="1" ht="18" customHeight="1">
      <c r="B1864" s="71"/>
    </row>
    <row r="1865" spans="2:2" s="67" customFormat="1" ht="18" customHeight="1">
      <c r="B1865" s="71"/>
    </row>
    <row r="1866" spans="2:2" s="67" customFormat="1" ht="18" customHeight="1">
      <c r="B1866" s="71"/>
    </row>
    <row r="1867" spans="2:2" s="67" customFormat="1" ht="18" customHeight="1">
      <c r="B1867" s="71"/>
    </row>
    <row r="1868" spans="2:2" s="67" customFormat="1" ht="18" customHeight="1">
      <c r="B1868" s="71"/>
    </row>
    <row r="1869" spans="2:2" s="67" customFormat="1" ht="18" customHeight="1">
      <c r="B1869" s="71"/>
    </row>
    <row r="1870" spans="2:2" s="67" customFormat="1" ht="18" customHeight="1">
      <c r="B1870" s="71"/>
    </row>
    <row r="1871" spans="2:2" s="67" customFormat="1" ht="18" customHeight="1">
      <c r="B1871" s="71"/>
    </row>
    <row r="1872" spans="2:2" s="67" customFormat="1" ht="18" customHeight="1">
      <c r="B1872" s="71"/>
    </row>
    <row r="1873" spans="2:2" s="67" customFormat="1" ht="18" customHeight="1">
      <c r="B1873" s="71"/>
    </row>
    <row r="1874" spans="2:2" s="67" customFormat="1" ht="18" customHeight="1">
      <c r="B1874" s="71"/>
    </row>
    <row r="1875" spans="2:2" s="67" customFormat="1" ht="18" customHeight="1">
      <c r="B1875" s="71"/>
    </row>
    <row r="1876" spans="2:2" s="67" customFormat="1" ht="18" customHeight="1">
      <c r="B1876" s="71"/>
    </row>
    <row r="1877" spans="2:2" s="67" customFormat="1" ht="18" customHeight="1">
      <c r="B1877" s="71"/>
    </row>
    <row r="1878" spans="2:2" s="67" customFormat="1" ht="18" customHeight="1">
      <c r="B1878" s="71"/>
    </row>
    <row r="1879" spans="2:2" s="67" customFormat="1" ht="18" customHeight="1">
      <c r="B1879" s="71"/>
    </row>
    <row r="1880" spans="2:2" s="67" customFormat="1" ht="18" customHeight="1">
      <c r="B1880" s="71"/>
    </row>
    <row r="1881" spans="2:2" s="67" customFormat="1" ht="18" customHeight="1">
      <c r="B1881" s="71"/>
    </row>
    <row r="1882" spans="2:2" s="67" customFormat="1" ht="18" customHeight="1">
      <c r="B1882" s="71"/>
    </row>
    <row r="1883" spans="2:2" s="67" customFormat="1" ht="18" customHeight="1">
      <c r="B1883" s="71"/>
    </row>
    <row r="1884" spans="2:2" s="67" customFormat="1" ht="18" customHeight="1">
      <c r="B1884" s="71"/>
    </row>
    <row r="1885" spans="2:2" s="67" customFormat="1" ht="18" customHeight="1">
      <c r="B1885" s="71"/>
    </row>
    <row r="1886" spans="2:2" s="67" customFormat="1" ht="18" customHeight="1">
      <c r="B1886" s="71"/>
    </row>
    <row r="1887" spans="2:2" s="67" customFormat="1" ht="18" customHeight="1">
      <c r="B1887" s="71"/>
    </row>
    <row r="1888" spans="2:2" s="67" customFormat="1" ht="18" customHeight="1">
      <c r="B1888" s="71"/>
    </row>
    <row r="1889" spans="2:2" s="67" customFormat="1" ht="18" customHeight="1">
      <c r="B1889" s="71"/>
    </row>
    <row r="1890" spans="2:2" s="67" customFormat="1" ht="18" customHeight="1">
      <c r="B1890" s="71"/>
    </row>
    <row r="1891" spans="2:2" s="67" customFormat="1" ht="18" customHeight="1">
      <c r="B1891" s="71"/>
    </row>
    <row r="1892" spans="2:2" s="67" customFormat="1" ht="18" customHeight="1">
      <c r="B1892" s="71"/>
    </row>
    <row r="1893" spans="2:2" s="67" customFormat="1" ht="18" customHeight="1">
      <c r="B1893" s="71"/>
    </row>
    <row r="1894" spans="2:2" s="67" customFormat="1" ht="18" customHeight="1">
      <c r="B1894" s="71"/>
    </row>
    <row r="1895" spans="2:2" s="67" customFormat="1" ht="18" customHeight="1">
      <c r="B1895" s="71"/>
    </row>
    <row r="1896" spans="2:2" s="67" customFormat="1" ht="18" customHeight="1">
      <c r="B1896" s="71"/>
    </row>
    <row r="1897" spans="2:2" s="67" customFormat="1" ht="18" customHeight="1">
      <c r="B1897" s="71"/>
    </row>
    <row r="1898" spans="2:2" s="67" customFormat="1" ht="18" customHeight="1">
      <c r="B1898" s="71"/>
    </row>
    <row r="1899" spans="2:2" s="67" customFormat="1" ht="18" customHeight="1">
      <c r="B1899" s="71"/>
    </row>
    <row r="1900" spans="2:2" s="67" customFormat="1" ht="18" customHeight="1">
      <c r="B1900" s="71"/>
    </row>
    <row r="1901" spans="2:2" s="67" customFormat="1" ht="18" customHeight="1">
      <c r="B1901" s="71"/>
    </row>
    <row r="1902" spans="2:2" s="67" customFormat="1" ht="18" customHeight="1">
      <c r="B1902" s="71"/>
    </row>
    <row r="1903" spans="2:2" s="67" customFormat="1" ht="18" customHeight="1">
      <c r="B1903" s="71"/>
    </row>
    <row r="1904" spans="2:2" s="67" customFormat="1" ht="18" customHeight="1">
      <c r="B1904" s="71"/>
    </row>
    <row r="1905" spans="2:2" s="67" customFormat="1" ht="18" customHeight="1">
      <c r="B1905" s="71"/>
    </row>
    <row r="1906" spans="2:2" s="67" customFormat="1" ht="18" customHeight="1">
      <c r="B1906" s="71"/>
    </row>
    <row r="1907" spans="2:2" s="67" customFormat="1" ht="18" customHeight="1">
      <c r="B1907" s="71"/>
    </row>
    <row r="1908" spans="2:2" s="67" customFormat="1" ht="18" customHeight="1">
      <c r="B1908" s="71"/>
    </row>
    <row r="1909" spans="2:2" s="67" customFormat="1" ht="18" customHeight="1">
      <c r="B1909" s="71"/>
    </row>
    <row r="1910" spans="2:2" s="67" customFormat="1" ht="18" customHeight="1">
      <c r="B1910" s="71"/>
    </row>
    <row r="1911" spans="2:2" s="67" customFormat="1" ht="18" customHeight="1">
      <c r="B1911" s="71"/>
    </row>
    <row r="1912" spans="2:2" s="67" customFormat="1" ht="18" customHeight="1">
      <c r="B1912" s="71"/>
    </row>
    <row r="1913" spans="2:2" s="67" customFormat="1" ht="18" customHeight="1">
      <c r="B1913" s="71"/>
    </row>
    <row r="1914" spans="2:2" s="67" customFormat="1" ht="18" customHeight="1">
      <c r="B1914" s="71"/>
    </row>
    <row r="1915" spans="2:2" s="67" customFormat="1" ht="18" customHeight="1">
      <c r="B1915" s="71"/>
    </row>
    <row r="1916" spans="2:2" s="67" customFormat="1" ht="18" customHeight="1">
      <c r="B1916" s="71"/>
    </row>
    <row r="1917" spans="2:2" s="67" customFormat="1" ht="18" customHeight="1">
      <c r="B1917" s="71"/>
    </row>
    <row r="1918" spans="2:2" s="67" customFormat="1" ht="18" customHeight="1">
      <c r="B1918" s="71"/>
    </row>
    <row r="1919" spans="2:2" s="67" customFormat="1" ht="18" customHeight="1">
      <c r="B1919" s="71"/>
    </row>
    <row r="1920" spans="2:2" s="67" customFormat="1" ht="18" customHeight="1">
      <c r="B1920" s="71"/>
    </row>
    <row r="1921" spans="2:2" s="67" customFormat="1" ht="18" customHeight="1">
      <c r="B1921" s="71"/>
    </row>
    <row r="1922" spans="2:2" s="67" customFormat="1" ht="18" customHeight="1">
      <c r="B1922" s="71"/>
    </row>
    <row r="1923" spans="2:2" s="67" customFormat="1" ht="18" customHeight="1">
      <c r="B1923" s="71"/>
    </row>
    <row r="1924" spans="2:2" s="67" customFormat="1" ht="18" customHeight="1">
      <c r="B1924" s="71"/>
    </row>
    <row r="1925" spans="2:2" s="67" customFormat="1" ht="18" customHeight="1">
      <c r="B1925" s="71"/>
    </row>
    <row r="1926" spans="2:2" s="67" customFormat="1" ht="18" customHeight="1">
      <c r="B1926" s="71"/>
    </row>
    <row r="1927" spans="2:2" s="67" customFormat="1" ht="18" customHeight="1">
      <c r="B1927" s="71"/>
    </row>
    <row r="1928" spans="2:2" s="67" customFormat="1" ht="18" customHeight="1">
      <c r="B1928" s="71"/>
    </row>
    <row r="1929" spans="2:2" s="67" customFormat="1" ht="18" customHeight="1">
      <c r="B1929" s="71"/>
    </row>
    <row r="1930" spans="2:2" s="67" customFormat="1" ht="18" customHeight="1">
      <c r="B1930" s="71"/>
    </row>
    <row r="1931" spans="2:2" s="67" customFormat="1" ht="18" customHeight="1">
      <c r="B1931" s="71"/>
    </row>
    <row r="1932" spans="2:2" s="67" customFormat="1" ht="18" customHeight="1">
      <c r="B1932" s="71"/>
    </row>
    <row r="1933" spans="2:2" s="67" customFormat="1" ht="18" customHeight="1">
      <c r="B1933" s="71"/>
    </row>
    <row r="1934" spans="2:2" s="67" customFormat="1" ht="18" customHeight="1">
      <c r="B1934" s="71"/>
    </row>
    <row r="1935" spans="2:2" s="67" customFormat="1" ht="18" customHeight="1">
      <c r="B1935" s="71"/>
    </row>
    <row r="1936" spans="2:2" s="67" customFormat="1" ht="18" customHeight="1">
      <c r="B1936" s="71"/>
    </row>
    <row r="1937" spans="2:2" s="67" customFormat="1" ht="18" customHeight="1">
      <c r="B1937" s="71"/>
    </row>
    <row r="1938" spans="2:2" s="67" customFormat="1" ht="18" customHeight="1">
      <c r="B1938" s="71"/>
    </row>
    <row r="1939" spans="2:2" s="67" customFormat="1" ht="18" customHeight="1">
      <c r="B1939" s="71"/>
    </row>
    <row r="1940" spans="2:2" s="67" customFormat="1" ht="18" customHeight="1">
      <c r="B1940" s="71"/>
    </row>
    <row r="1941" spans="2:2" s="67" customFormat="1" ht="18" customHeight="1">
      <c r="B1941" s="71"/>
    </row>
    <row r="1942" spans="2:2" s="67" customFormat="1" ht="18" customHeight="1">
      <c r="B1942" s="71"/>
    </row>
    <row r="1943" spans="2:2" s="67" customFormat="1" ht="18" customHeight="1">
      <c r="B1943" s="71"/>
    </row>
    <row r="1944" spans="2:2" s="67" customFormat="1" ht="18" customHeight="1">
      <c r="B1944" s="71"/>
    </row>
    <row r="1945" spans="2:2" s="67" customFormat="1" ht="18" customHeight="1">
      <c r="B1945" s="71"/>
    </row>
    <row r="1946" spans="2:2" s="67" customFormat="1" ht="18" customHeight="1">
      <c r="B1946" s="71"/>
    </row>
    <row r="1947" spans="2:2" s="67" customFormat="1" ht="18" customHeight="1">
      <c r="B1947" s="71"/>
    </row>
    <row r="1948" spans="2:2" s="67" customFormat="1" ht="18" customHeight="1">
      <c r="B1948" s="71"/>
    </row>
    <row r="1949" spans="2:2" s="67" customFormat="1" ht="18" customHeight="1">
      <c r="B1949" s="71"/>
    </row>
    <row r="1950" spans="2:2" s="67" customFormat="1" ht="18" customHeight="1">
      <c r="B1950" s="71"/>
    </row>
    <row r="1951" spans="2:2" s="67" customFormat="1" ht="18" customHeight="1">
      <c r="B1951" s="71"/>
    </row>
    <row r="1952" spans="2:2" s="67" customFormat="1" ht="18" customHeight="1">
      <c r="B1952" s="71"/>
    </row>
    <row r="1953" spans="2:2" s="67" customFormat="1" ht="18" customHeight="1">
      <c r="B1953" s="71"/>
    </row>
    <row r="1954" spans="2:2" s="67" customFormat="1" ht="18" customHeight="1">
      <c r="B1954" s="71"/>
    </row>
    <row r="1955" spans="2:2" s="67" customFormat="1" ht="18" customHeight="1">
      <c r="B1955" s="71"/>
    </row>
    <row r="1956" spans="2:2" s="67" customFormat="1" ht="18" customHeight="1">
      <c r="B1956" s="71"/>
    </row>
    <row r="1957" spans="2:2" s="67" customFormat="1" ht="18" customHeight="1">
      <c r="B1957" s="71"/>
    </row>
    <row r="1958" spans="2:2" s="67" customFormat="1" ht="18" customHeight="1">
      <c r="B1958" s="71"/>
    </row>
    <row r="1959" spans="2:2" s="67" customFormat="1" ht="18" customHeight="1">
      <c r="B1959" s="71"/>
    </row>
    <row r="1960" spans="2:2" s="67" customFormat="1" ht="18" customHeight="1">
      <c r="B1960" s="71"/>
    </row>
    <row r="1961" spans="2:2" s="67" customFormat="1" ht="18" customHeight="1">
      <c r="B1961" s="71"/>
    </row>
    <row r="1962" spans="2:2" s="67" customFormat="1" ht="18" customHeight="1">
      <c r="B1962" s="71"/>
    </row>
    <row r="1963" spans="2:2" s="67" customFormat="1" ht="18" customHeight="1">
      <c r="B1963" s="71"/>
    </row>
    <row r="1964" spans="2:2" s="67" customFormat="1" ht="18" customHeight="1">
      <c r="B1964" s="71"/>
    </row>
    <row r="1965" spans="2:2" s="67" customFormat="1" ht="18" customHeight="1">
      <c r="B1965" s="71"/>
    </row>
    <row r="1966" spans="2:2" s="67" customFormat="1" ht="18" customHeight="1">
      <c r="B1966" s="71"/>
    </row>
    <row r="1967" spans="2:2" s="67" customFormat="1" ht="18" customHeight="1">
      <c r="B1967" s="71"/>
    </row>
    <row r="1968" spans="2:2" s="67" customFormat="1" ht="18" customHeight="1">
      <c r="B1968" s="71"/>
    </row>
    <row r="1969" spans="2:2" s="67" customFormat="1" ht="18" customHeight="1">
      <c r="B1969" s="71"/>
    </row>
    <row r="1970" spans="2:2" s="67" customFormat="1" ht="18" customHeight="1">
      <c r="B1970" s="71"/>
    </row>
    <row r="1971" spans="2:2" s="67" customFormat="1" ht="18" customHeight="1">
      <c r="B1971" s="71"/>
    </row>
    <row r="1972" spans="2:2" s="67" customFormat="1" ht="18" customHeight="1">
      <c r="B1972" s="71"/>
    </row>
    <row r="1973" spans="2:2" s="67" customFormat="1" ht="18" customHeight="1">
      <c r="B1973" s="71"/>
    </row>
    <row r="1974" spans="2:2" s="67" customFormat="1" ht="18" customHeight="1">
      <c r="B1974" s="71"/>
    </row>
    <row r="1975" spans="2:2" s="67" customFormat="1" ht="18" customHeight="1">
      <c r="B1975" s="71"/>
    </row>
    <row r="1976" spans="2:2" s="67" customFormat="1" ht="18" customHeight="1">
      <c r="B1976" s="71"/>
    </row>
    <row r="1977" spans="2:2" s="67" customFormat="1" ht="18" customHeight="1">
      <c r="B1977" s="71"/>
    </row>
    <row r="1978" spans="2:2" s="67" customFormat="1" ht="18" customHeight="1">
      <c r="B1978" s="71"/>
    </row>
    <row r="1979" spans="2:2" s="67" customFormat="1" ht="18" customHeight="1">
      <c r="B1979" s="71"/>
    </row>
    <row r="1980" spans="2:2" s="67" customFormat="1" ht="18" customHeight="1">
      <c r="B1980" s="71"/>
    </row>
    <row r="1981" spans="2:2" s="67" customFormat="1" ht="18" customHeight="1">
      <c r="B1981" s="71"/>
    </row>
    <row r="1982" spans="2:2" s="67" customFormat="1" ht="18" customHeight="1">
      <c r="B1982" s="71"/>
    </row>
    <row r="1983" spans="2:2" s="67" customFormat="1" ht="18" customHeight="1">
      <c r="B1983" s="71"/>
    </row>
    <row r="1984" spans="2:2" s="67" customFormat="1" ht="18" customHeight="1">
      <c r="B1984" s="71"/>
    </row>
    <row r="1985" spans="2:2" s="67" customFormat="1" ht="18" customHeight="1">
      <c r="B1985" s="71"/>
    </row>
    <row r="1986" spans="2:2" s="67" customFormat="1" ht="18" customHeight="1">
      <c r="B1986" s="71"/>
    </row>
    <row r="1987" spans="2:2" s="67" customFormat="1" ht="18" customHeight="1">
      <c r="B1987" s="71"/>
    </row>
    <row r="1988" spans="2:2" s="67" customFormat="1" ht="18" customHeight="1">
      <c r="B1988" s="71"/>
    </row>
    <row r="1989" spans="2:2" s="67" customFormat="1" ht="18" customHeight="1">
      <c r="B1989" s="71"/>
    </row>
    <row r="1990" spans="2:2" s="67" customFormat="1" ht="18" customHeight="1">
      <c r="B1990" s="71"/>
    </row>
    <row r="1991" spans="2:2" s="67" customFormat="1" ht="18" customHeight="1">
      <c r="B1991" s="71"/>
    </row>
    <row r="1992" spans="2:2" s="67" customFormat="1" ht="18" customHeight="1">
      <c r="B1992" s="71"/>
    </row>
    <row r="1993" spans="2:2" s="67" customFormat="1" ht="18" customHeight="1">
      <c r="B1993" s="71"/>
    </row>
    <row r="1994" spans="2:2" s="67" customFormat="1" ht="18" customHeight="1">
      <c r="B1994" s="71"/>
    </row>
    <row r="1995" spans="2:2" s="67" customFormat="1" ht="18" customHeight="1">
      <c r="B1995" s="71"/>
    </row>
    <row r="1996" spans="2:2" s="67" customFormat="1" ht="18" customHeight="1">
      <c r="B1996" s="71"/>
    </row>
    <row r="1997" spans="2:2" s="67" customFormat="1" ht="18" customHeight="1">
      <c r="B1997" s="71"/>
    </row>
    <row r="1998" spans="2:2" s="67" customFormat="1" ht="18" customHeight="1">
      <c r="B1998" s="71"/>
    </row>
    <row r="1999" spans="2:2" s="67" customFormat="1" ht="18" customHeight="1">
      <c r="B1999" s="71"/>
    </row>
    <row r="2000" spans="2:2" s="67" customFormat="1" ht="18" customHeight="1">
      <c r="B2000" s="71"/>
    </row>
    <row r="2001" spans="2:2" s="67" customFormat="1" ht="18" customHeight="1">
      <c r="B2001" s="71"/>
    </row>
    <row r="2002" spans="2:2" s="67" customFormat="1" ht="18" customHeight="1">
      <c r="B2002" s="71"/>
    </row>
    <row r="2003" spans="2:2" s="67" customFormat="1" ht="18" customHeight="1">
      <c r="B2003" s="71"/>
    </row>
    <row r="2004" spans="2:2" s="67" customFormat="1" ht="18" customHeight="1">
      <c r="B2004" s="71"/>
    </row>
    <row r="2005" spans="2:2" s="67" customFormat="1" ht="18" customHeight="1">
      <c r="B2005" s="71"/>
    </row>
    <row r="2006" spans="2:2" s="67" customFormat="1" ht="18" customHeight="1">
      <c r="B2006" s="71"/>
    </row>
    <row r="2007" spans="2:2" s="67" customFormat="1" ht="18" customHeight="1">
      <c r="B2007" s="71"/>
    </row>
    <row r="2008" spans="2:2" s="67" customFormat="1" ht="18" customHeight="1">
      <c r="B2008" s="71"/>
    </row>
    <row r="2009" spans="2:2" s="67" customFormat="1" ht="18" customHeight="1">
      <c r="B2009" s="71"/>
    </row>
    <row r="2010" spans="2:2" s="67" customFormat="1" ht="18" customHeight="1">
      <c r="B2010" s="71"/>
    </row>
    <row r="2011" spans="2:2" s="67" customFormat="1" ht="18" customHeight="1">
      <c r="B2011" s="71"/>
    </row>
    <row r="2012" spans="2:2" s="67" customFormat="1" ht="18" customHeight="1">
      <c r="B2012" s="71"/>
    </row>
    <row r="2013" spans="2:2" s="67" customFormat="1" ht="18" customHeight="1">
      <c r="B2013" s="71"/>
    </row>
    <row r="2014" spans="2:2" s="67" customFormat="1" ht="18" customHeight="1">
      <c r="B2014" s="71"/>
    </row>
    <row r="2015" spans="2:2" s="67" customFormat="1" ht="18" customHeight="1">
      <c r="B2015" s="71"/>
    </row>
    <row r="2016" spans="2:2" s="67" customFormat="1" ht="18" customHeight="1">
      <c r="B2016" s="71"/>
    </row>
    <row r="2017" spans="2:2" s="67" customFormat="1" ht="18" customHeight="1">
      <c r="B2017" s="71"/>
    </row>
    <row r="2018" spans="2:2" s="67" customFormat="1" ht="18" customHeight="1">
      <c r="B2018" s="71"/>
    </row>
    <row r="2019" spans="2:2" s="67" customFormat="1" ht="18" customHeight="1">
      <c r="B2019" s="71"/>
    </row>
    <row r="2020" spans="2:2" s="67" customFormat="1" ht="18" customHeight="1">
      <c r="B2020" s="71"/>
    </row>
    <row r="2021" spans="2:2" s="67" customFormat="1" ht="18" customHeight="1">
      <c r="B2021" s="71"/>
    </row>
    <row r="2022" spans="2:2" s="67" customFormat="1" ht="18" customHeight="1">
      <c r="B2022" s="71"/>
    </row>
    <row r="2023" spans="2:2" s="67" customFormat="1" ht="18" customHeight="1">
      <c r="B2023" s="71"/>
    </row>
    <row r="2024" spans="2:2" s="67" customFormat="1" ht="18" customHeight="1">
      <c r="B2024" s="71"/>
    </row>
    <row r="2025" spans="2:2" s="67" customFormat="1" ht="18" customHeight="1">
      <c r="B2025" s="71"/>
    </row>
    <row r="2026" spans="2:2" s="67" customFormat="1" ht="18" customHeight="1">
      <c r="B2026" s="71"/>
    </row>
    <row r="2027" spans="2:2" s="67" customFormat="1" ht="18" customHeight="1">
      <c r="B2027" s="71"/>
    </row>
    <row r="2028" spans="2:2" s="67" customFormat="1" ht="18" customHeight="1">
      <c r="B2028" s="71"/>
    </row>
    <row r="2029" spans="2:2" s="67" customFormat="1" ht="18" customHeight="1">
      <c r="B2029" s="71"/>
    </row>
    <row r="2030" spans="2:2" s="67" customFormat="1" ht="18" customHeight="1">
      <c r="B2030" s="71"/>
    </row>
    <row r="2031" spans="2:2" s="67" customFormat="1" ht="18" customHeight="1">
      <c r="B2031" s="71"/>
    </row>
    <row r="2032" spans="2:2" s="67" customFormat="1" ht="18" customHeight="1">
      <c r="B2032" s="71"/>
    </row>
    <row r="2033" spans="2:2" s="67" customFormat="1" ht="18" customHeight="1">
      <c r="B2033" s="71"/>
    </row>
    <row r="2034" spans="2:2" s="67" customFormat="1" ht="18" customHeight="1">
      <c r="B2034" s="71"/>
    </row>
    <row r="2035" spans="2:2" s="67" customFormat="1" ht="18" customHeight="1">
      <c r="B2035" s="71"/>
    </row>
    <row r="2036" spans="2:2" s="67" customFormat="1" ht="18" customHeight="1">
      <c r="B2036" s="71"/>
    </row>
    <row r="2037" spans="2:2" s="67" customFormat="1" ht="18" customHeight="1">
      <c r="B2037" s="71"/>
    </row>
    <row r="2038" spans="2:2" s="67" customFormat="1" ht="18" customHeight="1">
      <c r="B2038" s="71"/>
    </row>
    <row r="2039" spans="2:2" s="67" customFormat="1" ht="18" customHeight="1">
      <c r="B2039" s="71"/>
    </row>
    <row r="2040" spans="2:2" s="67" customFormat="1" ht="18" customHeight="1">
      <c r="B2040" s="71"/>
    </row>
    <row r="2041" spans="2:2" s="67" customFormat="1" ht="18" customHeight="1">
      <c r="B2041" s="71"/>
    </row>
    <row r="2042" spans="2:2" s="67" customFormat="1" ht="18" customHeight="1">
      <c r="B2042" s="71"/>
    </row>
    <row r="2043" spans="2:2" s="67" customFormat="1" ht="18" customHeight="1">
      <c r="B2043" s="71"/>
    </row>
    <row r="2044" spans="2:2" s="67" customFormat="1" ht="18" customHeight="1">
      <c r="B2044" s="71"/>
    </row>
    <row r="2045" spans="2:2" s="67" customFormat="1" ht="18" customHeight="1">
      <c r="B2045" s="71"/>
    </row>
    <row r="2046" spans="2:2" s="67" customFormat="1" ht="18" customHeight="1">
      <c r="B2046" s="71"/>
    </row>
    <row r="2047" spans="2:2" s="67" customFormat="1" ht="18" customHeight="1">
      <c r="B2047" s="71"/>
    </row>
    <row r="2048" spans="2:2" s="67" customFormat="1" ht="18" customHeight="1">
      <c r="B2048" s="71"/>
    </row>
    <row r="2049" spans="2:2" s="67" customFormat="1" ht="18" customHeight="1">
      <c r="B2049" s="71"/>
    </row>
    <row r="2050" spans="2:2" s="67" customFormat="1" ht="18" customHeight="1">
      <c r="B2050" s="71"/>
    </row>
    <row r="2051" spans="2:2" s="67" customFormat="1" ht="18" customHeight="1">
      <c r="B2051" s="71"/>
    </row>
    <row r="2052" spans="2:2" s="67" customFormat="1" ht="18" customHeight="1">
      <c r="B2052" s="71"/>
    </row>
    <row r="2053" spans="2:2" s="67" customFormat="1" ht="18" customHeight="1">
      <c r="B2053" s="71"/>
    </row>
    <row r="2054" spans="2:2" s="67" customFormat="1" ht="18" customHeight="1">
      <c r="B2054" s="71"/>
    </row>
    <row r="2055" spans="2:2" s="67" customFormat="1" ht="18" customHeight="1">
      <c r="B2055" s="71"/>
    </row>
    <row r="2056" spans="2:2" s="67" customFormat="1" ht="18" customHeight="1">
      <c r="B2056" s="71"/>
    </row>
    <row r="2057" spans="2:2" s="67" customFormat="1" ht="18" customHeight="1">
      <c r="B2057" s="71"/>
    </row>
    <row r="2058" spans="2:2" s="67" customFormat="1" ht="18" customHeight="1">
      <c r="B2058" s="71"/>
    </row>
    <row r="2059" spans="2:2" s="67" customFormat="1" ht="18" customHeight="1">
      <c r="B2059" s="71"/>
    </row>
    <row r="2060" spans="2:2" s="67" customFormat="1" ht="18" customHeight="1">
      <c r="B2060" s="71"/>
    </row>
    <row r="2061" spans="2:2" s="67" customFormat="1" ht="18" customHeight="1">
      <c r="B2061" s="71"/>
    </row>
    <row r="2062" spans="2:2" s="67" customFormat="1" ht="18" customHeight="1">
      <c r="B2062" s="71"/>
    </row>
    <row r="2063" spans="2:2" s="67" customFormat="1" ht="18" customHeight="1">
      <c r="B2063" s="71"/>
    </row>
    <row r="2064" spans="2:2" s="67" customFormat="1" ht="18" customHeight="1">
      <c r="B2064" s="71"/>
    </row>
    <row r="2065" spans="2:2" s="67" customFormat="1" ht="18" customHeight="1">
      <c r="B2065" s="71"/>
    </row>
    <row r="2066" spans="2:2" s="67" customFormat="1" ht="18" customHeight="1">
      <c r="B2066" s="71"/>
    </row>
    <row r="2067" spans="2:2" s="67" customFormat="1" ht="18" customHeight="1">
      <c r="B2067" s="71"/>
    </row>
    <row r="2068" spans="2:2" s="67" customFormat="1" ht="18" customHeight="1">
      <c r="B2068" s="71"/>
    </row>
    <row r="2069" spans="2:2" s="67" customFormat="1" ht="18" customHeight="1">
      <c r="B2069" s="71"/>
    </row>
    <row r="2070" spans="2:2" s="67" customFormat="1" ht="18" customHeight="1">
      <c r="B2070" s="71"/>
    </row>
    <row r="2071" spans="2:2" s="67" customFormat="1" ht="18" customHeight="1">
      <c r="B2071" s="71"/>
    </row>
    <row r="2072" spans="2:2" s="67" customFormat="1" ht="18" customHeight="1">
      <c r="B2072" s="71"/>
    </row>
    <row r="2073" spans="2:2" s="67" customFormat="1" ht="18" customHeight="1">
      <c r="B2073" s="71"/>
    </row>
    <row r="2074" spans="2:2" s="67" customFormat="1" ht="18" customHeight="1">
      <c r="B2074" s="71"/>
    </row>
    <row r="2075" spans="2:2" s="67" customFormat="1" ht="18" customHeight="1">
      <c r="B2075" s="71"/>
    </row>
    <row r="2076" spans="2:2" s="67" customFormat="1" ht="18" customHeight="1">
      <c r="B2076" s="71"/>
    </row>
    <row r="2077" spans="2:2" s="67" customFormat="1" ht="18" customHeight="1">
      <c r="B2077" s="71"/>
    </row>
    <row r="2078" spans="2:2" s="67" customFormat="1" ht="18" customHeight="1">
      <c r="B2078" s="71"/>
    </row>
    <row r="2079" spans="2:2" s="67" customFormat="1" ht="18" customHeight="1">
      <c r="B2079" s="71"/>
    </row>
    <row r="2080" spans="2:2" s="67" customFormat="1" ht="18" customHeight="1">
      <c r="B2080" s="71"/>
    </row>
    <row r="2081" spans="2:2" s="67" customFormat="1" ht="18" customHeight="1">
      <c r="B2081" s="71"/>
    </row>
    <row r="2082" spans="2:2" s="67" customFormat="1" ht="18" customHeight="1">
      <c r="B2082" s="71"/>
    </row>
    <row r="2083" spans="2:2" s="67" customFormat="1" ht="18" customHeight="1">
      <c r="B2083" s="71"/>
    </row>
    <row r="2084" spans="2:2" s="67" customFormat="1" ht="18" customHeight="1">
      <c r="B2084" s="71"/>
    </row>
    <row r="2085" spans="2:2" s="67" customFormat="1" ht="18" customHeight="1">
      <c r="B2085" s="71"/>
    </row>
    <row r="2086" spans="2:2" s="67" customFormat="1" ht="18" customHeight="1">
      <c r="B2086" s="71"/>
    </row>
    <row r="2087" spans="2:2" s="67" customFormat="1" ht="18" customHeight="1">
      <c r="B2087" s="71"/>
    </row>
    <row r="2088" spans="2:2" s="67" customFormat="1" ht="18" customHeight="1">
      <c r="B2088" s="71"/>
    </row>
    <row r="2089" spans="2:2" s="67" customFormat="1" ht="18" customHeight="1">
      <c r="B2089" s="71"/>
    </row>
    <row r="2090" spans="2:2" s="67" customFormat="1" ht="18" customHeight="1">
      <c r="B2090" s="71"/>
    </row>
    <row r="2091" spans="2:2" s="67" customFormat="1" ht="18" customHeight="1">
      <c r="B2091" s="71"/>
    </row>
    <row r="2092" spans="2:2" s="67" customFormat="1" ht="18" customHeight="1">
      <c r="B2092" s="71"/>
    </row>
    <row r="2093" spans="2:2" s="67" customFormat="1" ht="18" customHeight="1">
      <c r="B2093" s="71"/>
    </row>
    <row r="2094" spans="2:2" s="67" customFormat="1" ht="18" customHeight="1">
      <c r="B2094" s="71"/>
    </row>
    <row r="2095" spans="2:2" s="67" customFormat="1" ht="18" customHeight="1">
      <c r="B2095" s="71"/>
    </row>
    <row r="2096" spans="2:2" s="67" customFormat="1" ht="18" customHeight="1">
      <c r="B2096" s="71"/>
    </row>
    <row r="2097" spans="2:2" s="67" customFormat="1" ht="18" customHeight="1">
      <c r="B2097" s="71"/>
    </row>
    <row r="2098" spans="2:2" s="67" customFormat="1" ht="18" customHeight="1">
      <c r="B2098" s="71"/>
    </row>
    <row r="2099" spans="2:2" s="67" customFormat="1" ht="18" customHeight="1">
      <c r="B2099" s="71"/>
    </row>
    <row r="2100" spans="2:2" s="67" customFormat="1" ht="18" customHeight="1">
      <c r="B2100" s="71"/>
    </row>
    <row r="2101" spans="2:2" s="67" customFormat="1" ht="18" customHeight="1">
      <c r="B2101" s="71"/>
    </row>
    <row r="2102" spans="2:2" s="67" customFormat="1" ht="18" customHeight="1">
      <c r="B2102" s="71"/>
    </row>
    <row r="2103" spans="2:2" s="67" customFormat="1" ht="18" customHeight="1">
      <c r="B2103" s="71"/>
    </row>
    <row r="2104" spans="2:2" s="67" customFormat="1" ht="18" customHeight="1">
      <c r="B2104" s="71"/>
    </row>
    <row r="2105" spans="2:2" s="67" customFormat="1" ht="18" customHeight="1">
      <c r="B2105" s="71"/>
    </row>
    <row r="2106" spans="2:2" s="67" customFormat="1" ht="18" customHeight="1">
      <c r="B2106" s="71"/>
    </row>
    <row r="2107" spans="2:2" s="67" customFormat="1" ht="18" customHeight="1">
      <c r="B2107" s="71"/>
    </row>
    <row r="2108" spans="2:2" s="67" customFormat="1" ht="18" customHeight="1">
      <c r="B2108" s="71"/>
    </row>
    <row r="2109" spans="2:2" s="67" customFormat="1" ht="18" customHeight="1">
      <c r="B2109" s="71"/>
    </row>
    <row r="2110" spans="2:2" s="67" customFormat="1" ht="18" customHeight="1">
      <c r="B2110" s="71"/>
    </row>
    <row r="2111" spans="2:2" s="67" customFormat="1" ht="18" customHeight="1">
      <c r="B2111" s="71"/>
    </row>
    <row r="2112" spans="2:2" s="67" customFormat="1" ht="18" customHeight="1">
      <c r="B2112" s="71"/>
    </row>
    <row r="2113" spans="2:2" s="67" customFormat="1" ht="18" customHeight="1">
      <c r="B2113" s="71"/>
    </row>
    <row r="2114" spans="2:2" s="67" customFormat="1" ht="18" customHeight="1">
      <c r="B2114" s="71"/>
    </row>
    <row r="2115" spans="2:2" s="67" customFormat="1" ht="18" customHeight="1">
      <c r="B2115" s="71"/>
    </row>
    <row r="2116" spans="2:2" s="67" customFormat="1" ht="18" customHeight="1">
      <c r="B2116" s="71"/>
    </row>
    <row r="2117" spans="2:2" s="67" customFormat="1" ht="18" customHeight="1">
      <c r="B2117" s="71"/>
    </row>
    <row r="2118" spans="2:2" s="67" customFormat="1" ht="18" customHeight="1">
      <c r="B2118" s="71"/>
    </row>
    <row r="2119" spans="2:2" s="67" customFormat="1" ht="18" customHeight="1">
      <c r="B2119" s="71"/>
    </row>
    <row r="2120" spans="2:2" s="67" customFormat="1" ht="18" customHeight="1">
      <c r="B2120" s="71"/>
    </row>
    <row r="2121" spans="2:2" s="67" customFormat="1" ht="18" customHeight="1">
      <c r="B2121" s="71"/>
    </row>
    <row r="2122" spans="2:2" s="67" customFormat="1" ht="18" customHeight="1">
      <c r="B2122" s="71"/>
    </row>
    <row r="2123" spans="2:2" s="67" customFormat="1" ht="18" customHeight="1">
      <c r="B2123" s="71"/>
    </row>
    <row r="2124" spans="2:2" s="67" customFormat="1" ht="18" customHeight="1">
      <c r="B2124" s="71"/>
    </row>
    <row r="2125" spans="2:2" s="67" customFormat="1" ht="18" customHeight="1">
      <c r="B2125" s="71"/>
    </row>
    <row r="2126" spans="2:2" s="67" customFormat="1" ht="18" customHeight="1">
      <c r="B2126" s="71"/>
    </row>
    <row r="2127" spans="2:2" s="67" customFormat="1" ht="18" customHeight="1">
      <c r="B2127" s="71"/>
    </row>
    <row r="2128" spans="2:2" s="67" customFormat="1" ht="18" customHeight="1">
      <c r="B2128" s="71"/>
    </row>
    <row r="2129" spans="2:2" s="67" customFormat="1" ht="18" customHeight="1">
      <c r="B2129" s="71"/>
    </row>
    <row r="2130" spans="2:2" s="67" customFormat="1" ht="18" customHeight="1">
      <c r="B2130" s="71"/>
    </row>
    <row r="2131" spans="2:2" s="67" customFormat="1" ht="18" customHeight="1">
      <c r="B2131" s="71"/>
    </row>
    <row r="2132" spans="2:2" s="67" customFormat="1" ht="18" customHeight="1">
      <c r="B2132" s="71"/>
    </row>
    <row r="2133" spans="2:2" s="67" customFormat="1" ht="18" customHeight="1">
      <c r="B2133" s="71"/>
    </row>
    <row r="2134" spans="2:2" s="67" customFormat="1" ht="18" customHeight="1">
      <c r="B2134" s="71"/>
    </row>
    <row r="2135" spans="2:2" s="67" customFormat="1" ht="18" customHeight="1">
      <c r="B2135" s="71"/>
    </row>
    <row r="2136" spans="2:2" s="67" customFormat="1" ht="18" customHeight="1">
      <c r="B2136" s="71"/>
    </row>
    <row r="2137" spans="2:2" s="67" customFormat="1" ht="18" customHeight="1">
      <c r="B2137" s="71"/>
    </row>
    <row r="2138" spans="2:2" s="67" customFormat="1" ht="18" customHeight="1">
      <c r="B2138" s="71"/>
    </row>
    <row r="2139" spans="2:2" s="67" customFormat="1" ht="18" customHeight="1">
      <c r="B2139" s="71"/>
    </row>
    <row r="2140" spans="2:2" s="67" customFormat="1" ht="18" customHeight="1">
      <c r="B2140" s="71"/>
    </row>
    <row r="2141" spans="2:2" s="67" customFormat="1" ht="18" customHeight="1">
      <c r="B2141" s="71"/>
    </row>
    <row r="2142" spans="2:2" s="67" customFormat="1" ht="18" customHeight="1">
      <c r="B2142" s="71"/>
    </row>
    <row r="2143" spans="2:2" s="67" customFormat="1" ht="18" customHeight="1">
      <c r="B2143" s="71"/>
    </row>
    <row r="2144" spans="2:2" s="67" customFormat="1" ht="18" customHeight="1">
      <c r="B2144" s="71"/>
    </row>
    <row r="2145" spans="2:2" s="67" customFormat="1" ht="18" customHeight="1">
      <c r="B2145" s="71"/>
    </row>
    <row r="2146" spans="2:2" s="67" customFormat="1" ht="18" customHeight="1">
      <c r="B2146" s="71"/>
    </row>
    <row r="2147" spans="2:2" s="67" customFormat="1" ht="18" customHeight="1">
      <c r="B2147" s="71"/>
    </row>
    <row r="2148" spans="2:2" s="67" customFormat="1" ht="18" customHeight="1">
      <c r="B2148" s="71"/>
    </row>
    <row r="2149" spans="2:2" s="67" customFormat="1" ht="18" customHeight="1">
      <c r="B2149" s="71"/>
    </row>
    <row r="2150" spans="2:2" s="67" customFormat="1" ht="18" customHeight="1">
      <c r="B2150" s="71"/>
    </row>
    <row r="2151" spans="2:2" s="67" customFormat="1" ht="18" customHeight="1">
      <c r="B2151" s="71"/>
    </row>
    <row r="2152" spans="2:2" s="67" customFormat="1" ht="18" customHeight="1">
      <c r="B2152" s="71"/>
    </row>
    <row r="2153" spans="2:2" s="67" customFormat="1" ht="18" customHeight="1">
      <c r="B2153" s="71"/>
    </row>
    <row r="2154" spans="2:2" s="67" customFormat="1" ht="18" customHeight="1">
      <c r="B2154" s="71"/>
    </row>
    <row r="2155" spans="2:2" s="67" customFormat="1" ht="18" customHeight="1">
      <c r="B2155" s="71"/>
    </row>
    <row r="2156" spans="2:2" s="67" customFormat="1" ht="18" customHeight="1">
      <c r="B2156" s="71"/>
    </row>
    <row r="2157" spans="2:2" s="67" customFormat="1" ht="18" customHeight="1">
      <c r="B2157" s="71"/>
    </row>
    <row r="2158" spans="2:2" s="67" customFormat="1" ht="18" customHeight="1">
      <c r="B2158" s="71"/>
    </row>
    <row r="2159" spans="2:2" s="67" customFormat="1" ht="18" customHeight="1">
      <c r="B2159" s="71"/>
    </row>
    <row r="2160" spans="2:2" s="67" customFormat="1" ht="18" customHeight="1">
      <c r="B2160" s="71"/>
    </row>
    <row r="2161" spans="2:4" s="67" customFormat="1" ht="18" customHeight="1">
      <c r="B2161" s="71"/>
    </row>
    <row r="2162" spans="2:4" s="67" customFormat="1" ht="18" customHeight="1">
      <c r="B2162" s="71"/>
    </row>
    <row r="2163" spans="2:4" s="67" customFormat="1" ht="18" customHeight="1">
      <c r="B2163" s="71"/>
    </row>
    <row r="2164" spans="2:4" s="67" customFormat="1" ht="18" customHeight="1">
      <c r="B2164" s="71"/>
    </row>
    <row r="2165" spans="2:4" s="67" customFormat="1" ht="18" customHeight="1">
      <c r="B2165" s="71"/>
    </row>
    <row r="2166" spans="2:4" s="67" customFormat="1" ht="18" customHeight="1">
      <c r="B2166" s="71"/>
    </row>
    <row r="2167" spans="2:4" s="67" customFormat="1" ht="18" customHeight="1">
      <c r="B2167" s="71"/>
    </row>
    <row r="2168" spans="2:4" s="67" customFormat="1" ht="18" customHeight="1">
      <c r="B2168" s="71"/>
    </row>
    <row r="2169" spans="2:4" s="67" customFormat="1" ht="18" customHeight="1">
      <c r="B2169" s="71"/>
    </row>
    <row r="2170" spans="2:4" s="67" customFormat="1" ht="18" customHeight="1">
      <c r="B2170" s="71"/>
    </row>
    <row r="2171" spans="2:4" s="67" customFormat="1" ht="18" customHeight="1">
      <c r="B2171" s="71"/>
    </row>
    <row r="2172" spans="2:4" s="67" customFormat="1" ht="18" customHeight="1">
      <c r="B2172" s="71"/>
    </row>
    <row r="2173" spans="2:4" s="67" customFormat="1" ht="18" customHeight="1">
      <c r="B2173" s="71"/>
    </row>
    <row r="2174" spans="2:4" s="67" customFormat="1" ht="18" customHeight="1">
      <c r="B2174" s="71"/>
    </row>
    <row r="2175" spans="2:4" s="67" customFormat="1" ht="18" customHeight="1">
      <c r="B2175" s="71"/>
      <c r="C2175" s="34"/>
      <c r="D2175" s="34"/>
    </row>
    <row r="2176" spans="2:4" s="67" customFormat="1" ht="18" customHeight="1">
      <c r="B2176" s="71"/>
      <c r="C2176" s="34"/>
      <c r="D2176" s="34"/>
    </row>
    <row r="2177" spans="1:4" s="67" customFormat="1" ht="18" customHeight="1">
      <c r="B2177" s="71"/>
      <c r="C2177" s="34"/>
      <c r="D2177" s="34"/>
    </row>
    <row r="2178" spans="1:4" s="67" customFormat="1" ht="18" customHeight="1">
      <c r="B2178" s="71"/>
      <c r="C2178" s="34"/>
      <c r="D2178" s="34"/>
    </row>
    <row r="2179" spans="1:4" ht="18" customHeight="1">
      <c r="A2179" s="67"/>
      <c r="B2179" s="71"/>
    </row>
    <row r="2180" spans="1:4" ht="18" customHeight="1">
      <c r="A2180" s="67"/>
      <c r="B2180" s="71"/>
    </row>
    <row r="2181" spans="1:4" ht="18" customHeight="1">
      <c r="A2181" s="67"/>
      <c r="B2181" s="71"/>
    </row>
    <row r="2182" spans="1:4" ht="18" customHeight="1">
      <c r="A2182" s="67"/>
      <c r="B2182" s="71"/>
    </row>
    <row r="2183" spans="1:4" ht="18" customHeight="1">
      <c r="A2183" s="67"/>
      <c r="B2183" s="71"/>
    </row>
    <row r="2184" spans="1:4" ht="18" customHeight="1">
      <c r="A2184" s="67"/>
      <c r="B2184" s="71"/>
    </row>
    <row r="2185" spans="1:4" ht="18" customHeight="1">
      <c r="A2185" s="67"/>
      <c r="B2185" s="71"/>
    </row>
    <row r="2186" spans="1:4" ht="18" customHeight="1">
      <c r="A2186" s="67"/>
      <c r="B2186" s="71"/>
    </row>
    <row r="2187" spans="1:4" ht="18" customHeight="1">
      <c r="A2187" s="67"/>
      <c r="B2187" s="71"/>
    </row>
    <row r="2188" spans="1:4" ht="18" customHeight="1">
      <c r="A2188" s="67"/>
      <c r="B2188" s="71"/>
    </row>
    <row r="2189" spans="1:4" ht="18" customHeight="1">
      <c r="A2189" s="67"/>
      <c r="B2189" s="71"/>
    </row>
    <row r="2190" spans="1:4" ht="18" customHeight="1">
      <c r="A2190" s="67"/>
      <c r="B2190" s="71"/>
    </row>
    <row r="2191" spans="1:4" ht="18" customHeight="1">
      <c r="A2191" s="67"/>
      <c r="B2191" s="71"/>
    </row>
    <row r="2192" spans="1:4" ht="18" customHeight="1">
      <c r="A2192" s="67"/>
      <c r="B2192" s="71"/>
    </row>
    <row r="2193" spans="1:2" ht="18" customHeight="1">
      <c r="A2193" s="67"/>
      <c r="B2193" s="71"/>
    </row>
    <row r="2194" spans="1:2" ht="18" customHeight="1">
      <c r="A2194" s="67"/>
      <c r="B2194" s="71"/>
    </row>
    <row r="2195" spans="1:2" ht="18" customHeight="1">
      <c r="A2195" s="67"/>
      <c r="B2195" s="71"/>
    </row>
    <row r="2196" spans="1:2" ht="18" customHeight="1">
      <c r="A2196" s="67"/>
      <c r="B2196" s="71"/>
    </row>
    <row r="2197" spans="1:2" ht="18" customHeight="1">
      <c r="A2197" s="67"/>
      <c r="B2197" s="71"/>
    </row>
    <row r="2198" spans="1:2" ht="18" customHeight="1">
      <c r="A2198" s="67"/>
      <c r="B2198" s="71"/>
    </row>
    <row r="2199" spans="1:2" ht="18" customHeight="1">
      <c r="A2199" s="67"/>
      <c r="B2199" s="71"/>
    </row>
    <row r="2200" spans="1:2" ht="18" customHeight="1">
      <c r="A2200" s="67"/>
      <c r="B2200" s="71"/>
    </row>
    <row r="2201" spans="1:2" ht="18" customHeight="1">
      <c r="A2201" s="67"/>
      <c r="B2201" s="71"/>
    </row>
    <row r="2202" spans="1:2" ht="18" customHeight="1">
      <c r="A2202" s="67"/>
      <c r="B2202" s="71"/>
    </row>
    <row r="2203" spans="1:2" ht="18" customHeight="1">
      <c r="A2203" s="67"/>
      <c r="B2203" s="71"/>
    </row>
    <row r="2204" spans="1:2" ht="18" customHeight="1">
      <c r="A2204" s="67"/>
      <c r="B2204" s="71"/>
    </row>
    <row r="2205" spans="1:2" ht="18" customHeight="1">
      <c r="A2205" s="67"/>
      <c r="B2205" s="71"/>
    </row>
    <row r="2206" spans="1:2" ht="18" customHeight="1">
      <c r="A2206" s="67"/>
      <c r="B2206" s="71"/>
    </row>
    <row r="2207" spans="1:2" ht="18" customHeight="1">
      <c r="A2207" s="67"/>
      <c r="B2207" s="71"/>
    </row>
    <row r="2208" spans="1:2" ht="18" customHeight="1">
      <c r="A2208" s="67"/>
      <c r="B2208" s="71"/>
    </row>
    <row r="2209" spans="1:2" ht="18" customHeight="1">
      <c r="A2209" s="67"/>
      <c r="B2209" s="71"/>
    </row>
    <row r="2210" spans="1:2" ht="18" customHeight="1">
      <c r="A2210" s="67"/>
      <c r="B2210" s="71"/>
    </row>
    <row r="2211" spans="1:2" ht="18" customHeight="1">
      <c r="A2211" s="67"/>
      <c r="B2211" s="71"/>
    </row>
    <row r="2212" spans="1:2" ht="18" customHeight="1">
      <c r="A2212" s="67"/>
      <c r="B2212" s="71"/>
    </row>
    <row r="2213" spans="1:2" ht="18" customHeight="1">
      <c r="A2213" s="67"/>
      <c r="B2213" s="71"/>
    </row>
    <row r="2214" spans="1:2" ht="18" customHeight="1">
      <c r="A2214" s="67"/>
      <c r="B2214" s="71"/>
    </row>
    <row r="2215" spans="1:2" ht="18" customHeight="1">
      <c r="A2215" s="67"/>
      <c r="B2215" s="71"/>
    </row>
    <row r="2216" spans="1:2" ht="18" customHeight="1">
      <c r="A2216" s="67"/>
      <c r="B2216" s="71"/>
    </row>
    <row r="2217" spans="1:2" ht="18" customHeight="1">
      <c r="A2217" s="67"/>
      <c r="B2217" s="71"/>
    </row>
    <row r="2218" spans="1:2" ht="18" customHeight="1">
      <c r="A2218" s="67"/>
      <c r="B2218" s="71"/>
    </row>
    <row r="2219" spans="1:2" ht="18" customHeight="1">
      <c r="A2219" s="67"/>
      <c r="B2219" s="71"/>
    </row>
    <row r="2220" spans="1:2" ht="18" customHeight="1">
      <c r="A2220" s="67"/>
      <c r="B2220" s="71"/>
    </row>
    <row r="2221" spans="1:2" ht="18" customHeight="1">
      <c r="A2221" s="67"/>
      <c r="B2221" s="71"/>
    </row>
    <row r="2222" spans="1:2" ht="18" customHeight="1">
      <c r="A2222" s="67"/>
      <c r="B2222" s="71"/>
    </row>
    <row r="2223" spans="1:2" ht="18" customHeight="1">
      <c r="A2223" s="67"/>
      <c r="B2223" s="71"/>
    </row>
    <row r="2224" spans="1:2" ht="18" customHeight="1">
      <c r="A2224" s="67"/>
      <c r="B2224" s="71"/>
    </row>
    <row r="2225" spans="1:2" ht="18" customHeight="1">
      <c r="A2225" s="67"/>
      <c r="B2225" s="71"/>
    </row>
    <row r="2226" spans="1:2" ht="18" customHeight="1">
      <c r="A2226" s="67"/>
      <c r="B2226" s="71"/>
    </row>
    <row r="2227" spans="1:2" ht="18" customHeight="1">
      <c r="A2227" s="67"/>
      <c r="B2227" s="71"/>
    </row>
    <row r="2228" spans="1:2" ht="18" customHeight="1">
      <c r="A2228" s="67"/>
      <c r="B2228" s="71"/>
    </row>
    <row r="2229" spans="1:2" ht="18" customHeight="1">
      <c r="A2229" s="67"/>
      <c r="B2229" s="71"/>
    </row>
    <row r="2230" spans="1:2" ht="18" customHeight="1">
      <c r="A2230" s="67"/>
      <c r="B2230" s="71"/>
    </row>
    <row r="2231" spans="1:2" ht="18" customHeight="1">
      <c r="A2231" s="67"/>
      <c r="B2231" s="71"/>
    </row>
    <row r="2232" spans="1:2" ht="18" customHeight="1">
      <c r="A2232" s="67"/>
      <c r="B2232" s="71"/>
    </row>
    <row r="2233" spans="1:2" ht="18" customHeight="1">
      <c r="A2233" s="67"/>
      <c r="B2233" s="71"/>
    </row>
    <row r="2234" spans="1:2" ht="18" customHeight="1">
      <c r="A2234" s="67"/>
      <c r="B2234" s="71"/>
    </row>
    <row r="2235" spans="1:2" ht="18" customHeight="1">
      <c r="A2235" s="67"/>
      <c r="B2235" s="71"/>
    </row>
    <row r="2236" spans="1:2" ht="18" customHeight="1">
      <c r="A2236" s="67"/>
      <c r="B2236" s="71"/>
    </row>
    <row r="2237" spans="1:2" ht="18" customHeight="1">
      <c r="A2237" s="67"/>
      <c r="B2237" s="71"/>
    </row>
    <row r="2238" spans="1:2" ht="18" customHeight="1">
      <c r="A2238" s="67"/>
      <c r="B2238" s="71"/>
    </row>
    <row r="2239" spans="1:2" ht="18" customHeight="1">
      <c r="A2239" s="67"/>
      <c r="B2239" s="71"/>
    </row>
    <row r="2240" spans="1:2" ht="18" customHeight="1">
      <c r="A2240" s="67"/>
      <c r="B2240" s="71"/>
    </row>
    <row r="2241" spans="1:2" ht="18" customHeight="1">
      <c r="A2241" s="67"/>
      <c r="B2241" s="71"/>
    </row>
    <row r="2242" spans="1:2" ht="18" customHeight="1">
      <c r="A2242" s="67"/>
      <c r="B2242" s="71"/>
    </row>
    <row r="2243" spans="1:2" ht="18" customHeight="1">
      <c r="A2243" s="67"/>
      <c r="B2243" s="71"/>
    </row>
    <row r="2244" spans="1:2" ht="18" customHeight="1">
      <c r="A2244" s="67"/>
      <c r="B2244" s="71"/>
    </row>
    <row r="2245" spans="1:2" ht="18" customHeight="1">
      <c r="A2245" s="67"/>
      <c r="B2245" s="71"/>
    </row>
    <row r="2246" spans="1:2" ht="18" customHeight="1">
      <c r="A2246" s="67"/>
      <c r="B2246" s="71"/>
    </row>
    <row r="2247" spans="1:2" ht="18" customHeight="1">
      <c r="A2247" s="67"/>
      <c r="B2247" s="71"/>
    </row>
    <row r="2248" spans="1:2" ht="18" customHeight="1">
      <c r="A2248" s="67"/>
      <c r="B2248" s="71"/>
    </row>
    <row r="2249" spans="1:2" ht="18" customHeight="1">
      <c r="A2249" s="67"/>
      <c r="B2249" s="71"/>
    </row>
    <row r="2250" spans="1:2" ht="18" customHeight="1">
      <c r="A2250" s="67"/>
      <c r="B2250" s="71"/>
    </row>
    <row r="2251" spans="1:2" ht="18" customHeight="1">
      <c r="A2251" s="67"/>
      <c r="B2251" s="71"/>
    </row>
    <row r="2252" spans="1:2" ht="18" customHeight="1">
      <c r="A2252" s="67"/>
      <c r="B2252" s="71"/>
    </row>
    <row r="2253" spans="1:2" ht="18" customHeight="1">
      <c r="A2253" s="67"/>
      <c r="B2253" s="71"/>
    </row>
    <row r="2254" spans="1:2" ht="18" customHeight="1">
      <c r="A2254" s="67"/>
      <c r="B2254" s="71"/>
    </row>
    <row r="2255" spans="1:2" ht="18" customHeight="1">
      <c r="A2255" s="67"/>
      <c r="B2255" s="71"/>
    </row>
    <row r="2256" spans="1:2" ht="18" customHeight="1">
      <c r="A2256" s="67"/>
      <c r="B2256" s="71"/>
    </row>
    <row r="2257" spans="1:2" ht="18" customHeight="1">
      <c r="A2257" s="67"/>
      <c r="B2257" s="71"/>
    </row>
    <row r="2258" spans="1:2" ht="18" customHeight="1">
      <c r="A2258" s="67"/>
      <c r="B2258" s="71"/>
    </row>
    <row r="2259" spans="1:2" ht="18" customHeight="1">
      <c r="A2259" s="67"/>
      <c r="B2259" s="71"/>
    </row>
    <row r="2260" spans="1:2" ht="18" customHeight="1">
      <c r="A2260" s="67"/>
      <c r="B2260" s="71"/>
    </row>
    <row r="2261" spans="1:2" ht="18" customHeight="1">
      <c r="A2261" s="67"/>
      <c r="B2261" s="71"/>
    </row>
    <row r="2262" spans="1:2" ht="18" customHeight="1">
      <c r="A2262" s="67"/>
      <c r="B2262" s="71"/>
    </row>
    <row r="2263" spans="1:2" ht="18" customHeight="1">
      <c r="A2263" s="67"/>
      <c r="B2263" s="71"/>
    </row>
    <row r="2264" spans="1:2" ht="18" customHeight="1">
      <c r="A2264" s="67"/>
      <c r="B2264" s="71"/>
    </row>
    <row r="2265" spans="1:2" ht="18" customHeight="1">
      <c r="A2265" s="67"/>
      <c r="B2265" s="71"/>
    </row>
    <row r="2266" spans="1:2" ht="18" customHeight="1">
      <c r="A2266" s="67"/>
      <c r="B2266" s="71"/>
    </row>
    <row r="2267" spans="1:2" ht="18" customHeight="1">
      <c r="A2267" s="67"/>
      <c r="B2267" s="71"/>
    </row>
    <row r="2268" spans="1:2" ht="18" customHeight="1">
      <c r="A2268" s="67"/>
      <c r="B2268" s="71"/>
    </row>
    <row r="2269" spans="1:2" ht="18" customHeight="1">
      <c r="A2269" s="67"/>
      <c r="B2269" s="71"/>
    </row>
    <row r="2270" spans="1:2" ht="18" customHeight="1">
      <c r="A2270" s="67"/>
      <c r="B2270" s="71"/>
    </row>
    <row r="2271" spans="1:2" ht="18" customHeight="1">
      <c r="A2271" s="67"/>
      <c r="B2271" s="71"/>
    </row>
    <row r="2272" spans="1:2" ht="18" customHeight="1">
      <c r="A2272" s="67"/>
      <c r="B2272" s="71"/>
    </row>
    <row r="2273" spans="1:2" ht="18" customHeight="1">
      <c r="A2273" s="67"/>
      <c r="B2273" s="71"/>
    </row>
    <row r="2274" spans="1:2" ht="18" customHeight="1">
      <c r="A2274" s="67"/>
      <c r="B2274" s="71"/>
    </row>
    <row r="2275" spans="1:2" ht="18" customHeight="1">
      <c r="A2275" s="67"/>
      <c r="B2275" s="71"/>
    </row>
    <row r="2276" spans="1:2" ht="18" customHeight="1">
      <c r="A2276" s="67"/>
      <c r="B2276" s="71"/>
    </row>
    <row r="2277" spans="1:2" ht="18" customHeight="1">
      <c r="A2277" s="67"/>
      <c r="B2277" s="71"/>
    </row>
    <row r="2278" spans="1:2" ht="18" customHeight="1">
      <c r="A2278" s="67"/>
      <c r="B2278" s="71"/>
    </row>
    <row r="2279" spans="1:2" ht="18" customHeight="1">
      <c r="A2279" s="67"/>
      <c r="B2279" s="71"/>
    </row>
    <row r="2280" spans="1:2" ht="18" customHeight="1">
      <c r="A2280" s="67"/>
      <c r="B2280" s="71"/>
    </row>
    <row r="2281" spans="1:2" ht="18" customHeight="1">
      <c r="A2281" s="67"/>
      <c r="B2281" s="71"/>
    </row>
    <row r="2282" spans="1:2" ht="18" customHeight="1">
      <c r="A2282" s="67"/>
      <c r="B2282" s="71"/>
    </row>
    <row r="2283" spans="1:2" ht="18" customHeight="1">
      <c r="A2283" s="67"/>
      <c r="B2283" s="71"/>
    </row>
    <row r="2284" spans="1:2" ht="18" customHeight="1">
      <c r="A2284" s="67"/>
      <c r="B2284" s="71"/>
    </row>
    <row r="2285" spans="1:2" ht="18" customHeight="1">
      <c r="A2285" s="67"/>
      <c r="B2285" s="71"/>
    </row>
    <row r="2286" spans="1:2" ht="18" customHeight="1">
      <c r="A2286" s="67"/>
      <c r="B2286" s="71"/>
    </row>
    <row r="2287" spans="1:2" ht="18" customHeight="1">
      <c r="A2287" s="67"/>
      <c r="B2287" s="71"/>
    </row>
    <row r="2288" spans="1:2" ht="18" customHeight="1">
      <c r="A2288" s="67"/>
      <c r="B2288" s="71"/>
    </row>
    <row r="2289" spans="1:2" ht="18" customHeight="1">
      <c r="A2289" s="67"/>
      <c r="B2289" s="71"/>
    </row>
    <row r="2290" spans="1:2" ht="18" customHeight="1">
      <c r="A2290" s="67"/>
      <c r="B2290" s="71"/>
    </row>
    <row r="2291" spans="1:2" ht="18" customHeight="1">
      <c r="A2291" s="67"/>
      <c r="B2291" s="71"/>
    </row>
    <row r="2292" spans="1:2" ht="18" customHeight="1">
      <c r="A2292" s="67"/>
      <c r="B2292" s="71"/>
    </row>
    <row r="2293" spans="1:2" ht="18" customHeight="1">
      <c r="A2293" s="67"/>
      <c r="B2293" s="71"/>
    </row>
    <row r="2294" spans="1:2" ht="18" customHeight="1">
      <c r="A2294" s="67"/>
      <c r="B2294" s="71"/>
    </row>
    <row r="2295" spans="1:2" ht="18" customHeight="1">
      <c r="A2295" s="67"/>
      <c r="B2295" s="71"/>
    </row>
    <row r="2296" spans="1:2" ht="18" customHeight="1">
      <c r="A2296" s="67"/>
      <c r="B2296" s="71"/>
    </row>
    <row r="2297" spans="1:2" ht="18" customHeight="1">
      <c r="A2297" s="67"/>
      <c r="B2297" s="71"/>
    </row>
    <row r="2298" spans="1:2" ht="18" customHeight="1">
      <c r="A2298" s="67"/>
      <c r="B2298" s="71"/>
    </row>
    <row r="2299" spans="1:2" ht="18" customHeight="1">
      <c r="A2299" s="67"/>
      <c r="B2299" s="71"/>
    </row>
    <row r="2300" spans="1:2" ht="18" customHeight="1">
      <c r="A2300" s="67"/>
      <c r="B2300" s="71"/>
    </row>
    <row r="2301" spans="1:2" ht="18" customHeight="1">
      <c r="A2301" s="67"/>
      <c r="B2301" s="71"/>
    </row>
    <row r="2302" spans="1:2" ht="18" customHeight="1">
      <c r="A2302" s="67"/>
      <c r="B2302" s="71"/>
    </row>
    <row r="2303" spans="1:2" ht="18" customHeight="1">
      <c r="A2303" s="67"/>
      <c r="B2303" s="71"/>
    </row>
    <row r="2304" spans="1:2" ht="18" customHeight="1">
      <c r="A2304" s="67"/>
      <c r="B2304" s="71"/>
    </row>
    <row r="2305" spans="1:2" ht="18" customHeight="1">
      <c r="A2305" s="67"/>
      <c r="B2305" s="71"/>
    </row>
    <row r="2306" spans="1:2" ht="18" customHeight="1">
      <c r="A2306" s="67"/>
      <c r="B2306" s="71"/>
    </row>
    <row r="2307" spans="1:2" ht="18" customHeight="1">
      <c r="A2307" s="67"/>
      <c r="B2307" s="71"/>
    </row>
    <row r="2308" spans="1:2" ht="18" customHeight="1">
      <c r="A2308" s="67"/>
      <c r="B2308" s="71"/>
    </row>
    <row r="2309" spans="1:2" ht="18" customHeight="1">
      <c r="A2309" s="67"/>
      <c r="B2309" s="71"/>
    </row>
    <row r="2310" spans="1:2" ht="18" customHeight="1">
      <c r="A2310" s="67"/>
      <c r="B2310" s="71"/>
    </row>
    <row r="2311" spans="1:2" ht="18" customHeight="1">
      <c r="A2311" s="67"/>
      <c r="B2311" s="71"/>
    </row>
    <row r="2312" spans="1:2" ht="18" customHeight="1">
      <c r="A2312" s="67"/>
      <c r="B2312" s="71"/>
    </row>
    <row r="2313" spans="1:2" ht="18" customHeight="1">
      <c r="A2313" s="67"/>
      <c r="B2313" s="71"/>
    </row>
    <row r="2314" spans="1:2" ht="18" customHeight="1">
      <c r="A2314" s="67"/>
      <c r="B2314" s="71"/>
    </row>
    <row r="2315" spans="1:2" ht="18" customHeight="1">
      <c r="A2315" s="67"/>
      <c r="B2315" s="71"/>
    </row>
    <row r="2316" spans="1:2" ht="18" customHeight="1">
      <c r="A2316" s="67"/>
      <c r="B2316" s="71"/>
    </row>
    <row r="2317" spans="1:2" ht="18" customHeight="1">
      <c r="A2317" s="67"/>
      <c r="B2317" s="71"/>
    </row>
    <row r="2318" spans="1:2" ht="18" customHeight="1">
      <c r="A2318" s="67"/>
      <c r="B2318" s="71"/>
    </row>
    <row r="2319" spans="1:2" ht="18" customHeight="1">
      <c r="A2319" s="67"/>
      <c r="B2319" s="71"/>
    </row>
    <row r="2320" spans="1:2" ht="18" customHeight="1">
      <c r="A2320" s="67"/>
      <c r="B2320" s="71"/>
    </row>
    <row r="2321" spans="1:2" ht="18" customHeight="1">
      <c r="A2321" s="67"/>
      <c r="B2321" s="71"/>
    </row>
    <row r="2322" spans="1:2" ht="18" customHeight="1">
      <c r="A2322" s="67"/>
      <c r="B2322" s="71"/>
    </row>
    <row r="2323" spans="1:2" ht="18" customHeight="1">
      <c r="A2323" s="67"/>
      <c r="B2323" s="71"/>
    </row>
    <row r="2324" spans="1:2" ht="18" customHeight="1">
      <c r="A2324" s="67"/>
      <c r="B2324" s="71"/>
    </row>
    <row r="2325" spans="1:2" ht="18" customHeight="1">
      <c r="A2325" s="67"/>
      <c r="B2325" s="71"/>
    </row>
    <row r="2326" spans="1:2" ht="18" customHeight="1">
      <c r="A2326" s="67"/>
      <c r="B2326" s="71"/>
    </row>
    <row r="2327" spans="1:2" ht="18" customHeight="1">
      <c r="A2327" s="67"/>
      <c r="B2327" s="71"/>
    </row>
    <row r="2328" spans="1:2" ht="18" customHeight="1">
      <c r="A2328" s="67"/>
      <c r="B2328" s="71"/>
    </row>
    <row r="2329" spans="1:2" ht="18" customHeight="1">
      <c r="A2329" s="67"/>
      <c r="B2329" s="71"/>
    </row>
    <row r="2330" spans="1:2" ht="18" customHeight="1">
      <c r="A2330" s="67"/>
      <c r="B2330" s="71"/>
    </row>
    <row r="2331" spans="1:2" ht="18" customHeight="1">
      <c r="A2331" s="67"/>
      <c r="B2331" s="71"/>
    </row>
    <row r="2332" spans="1:2" ht="18" customHeight="1">
      <c r="A2332" s="67"/>
      <c r="B2332" s="71"/>
    </row>
    <row r="2333" spans="1:2" ht="18" customHeight="1">
      <c r="A2333" s="67"/>
      <c r="B2333" s="71"/>
    </row>
    <row r="2334" spans="1:2" ht="18" customHeight="1">
      <c r="A2334" s="67"/>
      <c r="B2334" s="71"/>
    </row>
    <row r="2335" spans="1:2" ht="18" customHeight="1">
      <c r="A2335" s="67"/>
      <c r="B2335" s="71"/>
    </row>
    <row r="2336" spans="1:2" ht="18" customHeight="1">
      <c r="A2336" s="67"/>
      <c r="B2336" s="71"/>
    </row>
    <row r="2337" spans="1:2" ht="18" customHeight="1">
      <c r="A2337" s="67"/>
      <c r="B2337" s="71"/>
    </row>
    <row r="2338" spans="1:2" ht="18" customHeight="1">
      <c r="A2338" s="67"/>
      <c r="B2338" s="71"/>
    </row>
    <row r="2339" spans="1:2" ht="18" customHeight="1">
      <c r="A2339" s="67"/>
      <c r="B2339" s="71"/>
    </row>
    <row r="2340" spans="1:2" ht="18" customHeight="1">
      <c r="A2340" s="67"/>
      <c r="B2340" s="71"/>
    </row>
    <row r="2341" spans="1:2" ht="18" customHeight="1">
      <c r="A2341" s="67"/>
      <c r="B2341" s="71"/>
    </row>
    <row r="2342" spans="1:2" ht="18" customHeight="1">
      <c r="A2342" s="67"/>
      <c r="B2342" s="71"/>
    </row>
    <row r="2343" spans="1:2" ht="18" customHeight="1">
      <c r="A2343" s="67"/>
      <c r="B2343" s="71"/>
    </row>
    <row r="2344" spans="1:2" ht="18" customHeight="1">
      <c r="A2344" s="67"/>
      <c r="B2344" s="71"/>
    </row>
    <row r="2345" spans="1:2" ht="18" customHeight="1">
      <c r="A2345" s="67"/>
      <c r="B2345" s="71"/>
    </row>
    <row r="2346" spans="1:2" ht="18" customHeight="1">
      <c r="A2346" s="67"/>
      <c r="B2346" s="71"/>
    </row>
    <row r="2347" spans="1:2" ht="18" customHeight="1">
      <c r="A2347" s="67"/>
      <c r="B2347" s="71"/>
    </row>
    <row r="2348" spans="1:2" ht="18" customHeight="1">
      <c r="A2348" s="67"/>
      <c r="B2348" s="71"/>
    </row>
    <row r="2349" spans="1:2" ht="18" customHeight="1">
      <c r="A2349" s="67"/>
      <c r="B2349" s="71"/>
    </row>
    <row r="2350" spans="1:2" ht="18" customHeight="1">
      <c r="A2350" s="67"/>
      <c r="B2350" s="71"/>
    </row>
    <row r="2351" spans="1:2" ht="18" customHeight="1">
      <c r="A2351" s="67"/>
      <c r="B2351" s="71"/>
    </row>
    <row r="2352" spans="1:2" ht="18" customHeight="1">
      <c r="A2352" s="67"/>
      <c r="B2352" s="71"/>
    </row>
    <row r="2353" spans="1:2" ht="18" customHeight="1">
      <c r="A2353" s="67"/>
      <c r="B2353" s="71"/>
    </row>
    <row r="2354" spans="1:2" ht="18" customHeight="1">
      <c r="A2354" s="67"/>
      <c r="B2354" s="71"/>
    </row>
    <row r="2355" spans="1:2" ht="18" customHeight="1">
      <c r="A2355" s="67"/>
      <c r="B2355" s="71"/>
    </row>
    <row r="2356" spans="1:2" ht="18" customHeight="1">
      <c r="A2356" s="67"/>
      <c r="B2356" s="71"/>
    </row>
    <row r="2357" spans="1:2" ht="18" customHeight="1">
      <c r="A2357" s="67"/>
      <c r="B2357" s="71"/>
    </row>
    <row r="2358" spans="1:2" ht="18" customHeight="1">
      <c r="A2358" s="67"/>
      <c r="B2358" s="71"/>
    </row>
    <row r="2359" spans="1:2" ht="18" customHeight="1">
      <c r="A2359" s="67"/>
      <c r="B2359" s="71"/>
    </row>
    <row r="2360" spans="1:2" ht="18" customHeight="1">
      <c r="A2360" s="67"/>
      <c r="B2360" s="71"/>
    </row>
    <row r="2361" spans="1:2" ht="18" customHeight="1">
      <c r="A2361" s="67"/>
      <c r="B2361" s="71"/>
    </row>
    <row r="2362" spans="1:2" ht="18" customHeight="1">
      <c r="A2362" s="67"/>
      <c r="B2362" s="71"/>
    </row>
    <row r="2363" spans="1:2" ht="18" customHeight="1">
      <c r="A2363" s="67"/>
      <c r="B2363" s="71"/>
    </row>
    <row r="2364" spans="1:2" ht="18" customHeight="1">
      <c r="A2364" s="67"/>
      <c r="B2364" s="71"/>
    </row>
    <row r="2365" spans="1:2" ht="18" customHeight="1">
      <c r="A2365" s="67"/>
      <c r="B2365" s="71"/>
    </row>
    <row r="2366" spans="1:2" ht="18" customHeight="1">
      <c r="A2366" s="67"/>
      <c r="B2366" s="71"/>
    </row>
    <row r="2367" spans="1:2" ht="18" customHeight="1">
      <c r="A2367" s="67"/>
      <c r="B2367" s="71"/>
    </row>
    <row r="2368" spans="1:2" ht="18" customHeight="1">
      <c r="A2368" s="67"/>
      <c r="B2368" s="71"/>
    </row>
    <row r="2369" spans="1:2" ht="18" customHeight="1">
      <c r="A2369" s="67"/>
      <c r="B2369" s="71"/>
    </row>
    <row r="2370" spans="1:2" ht="18" customHeight="1">
      <c r="A2370" s="67"/>
      <c r="B2370" s="71"/>
    </row>
    <row r="2371" spans="1:2" ht="18" customHeight="1">
      <c r="A2371" s="67"/>
      <c r="B2371" s="71"/>
    </row>
    <row r="2372" spans="1:2" ht="18" customHeight="1">
      <c r="A2372" s="67"/>
      <c r="B2372" s="71"/>
    </row>
    <row r="2373" spans="1:2" ht="18" customHeight="1">
      <c r="A2373" s="67"/>
      <c r="B2373" s="71"/>
    </row>
    <row r="2374" spans="1:2" ht="18" customHeight="1">
      <c r="A2374" s="67"/>
      <c r="B2374" s="71"/>
    </row>
    <row r="2375" spans="1:2" ht="18" customHeight="1">
      <c r="A2375" s="67"/>
      <c r="B2375" s="71"/>
    </row>
    <row r="2376" spans="1:2" ht="18" customHeight="1">
      <c r="A2376" s="67"/>
      <c r="B2376" s="71"/>
    </row>
    <row r="2377" spans="1:2" ht="18" customHeight="1">
      <c r="A2377" s="67"/>
      <c r="B2377" s="71"/>
    </row>
    <row r="2378" spans="1:2" ht="18" customHeight="1">
      <c r="A2378" s="67"/>
      <c r="B2378" s="71"/>
    </row>
    <row r="2379" spans="1:2" ht="18" customHeight="1">
      <c r="A2379" s="67"/>
      <c r="B2379" s="71"/>
    </row>
    <row r="2380" spans="1:2" ht="18" customHeight="1">
      <c r="A2380" s="67"/>
      <c r="B2380" s="71"/>
    </row>
    <row r="2381" spans="1:2" ht="18" customHeight="1">
      <c r="A2381" s="67"/>
      <c r="B2381" s="71"/>
    </row>
    <row r="2382" spans="1:2" ht="18" customHeight="1">
      <c r="A2382" s="67"/>
      <c r="B2382" s="71"/>
    </row>
    <row r="2383" spans="1:2" ht="18" customHeight="1">
      <c r="A2383" s="67"/>
      <c r="B2383" s="71"/>
    </row>
    <row r="2384" spans="1:2" ht="18" customHeight="1">
      <c r="A2384" s="67"/>
      <c r="B2384" s="71"/>
    </row>
    <row r="2385" spans="1:2" ht="18" customHeight="1">
      <c r="A2385" s="67"/>
      <c r="B2385" s="71"/>
    </row>
    <row r="2386" spans="1:2" ht="18" customHeight="1">
      <c r="A2386" s="67"/>
      <c r="B2386" s="71"/>
    </row>
    <row r="2387" spans="1:2" ht="18" customHeight="1">
      <c r="A2387" s="67"/>
      <c r="B2387" s="71"/>
    </row>
    <row r="2388" spans="1:2" ht="18" customHeight="1">
      <c r="A2388" s="67"/>
      <c r="B2388" s="71"/>
    </row>
    <row r="2389" spans="1:2" ht="18" customHeight="1">
      <c r="A2389" s="67"/>
      <c r="B2389" s="71"/>
    </row>
    <row r="2390" spans="1:2" ht="18" customHeight="1">
      <c r="A2390" s="67"/>
      <c r="B2390" s="71"/>
    </row>
    <row r="2391" spans="1:2" ht="18" customHeight="1">
      <c r="A2391" s="67"/>
      <c r="B2391" s="71"/>
    </row>
    <row r="2392" spans="1:2" ht="18" customHeight="1">
      <c r="A2392" s="67"/>
      <c r="B2392" s="71"/>
    </row>
    <row r="2393" spans="1:2" ht="18" customHeight="1">
      <c r="A2393" s="67"/>
      <c r="B2393" s="71"/>
    </row>
    <row r="2394" spans="1:2" ht="18" customHeight="1">
      <c r="A2394" s="67"/>
      <c r="B2394" s="71"/>
    </row>
    <row r="2395" spans="1:2" ht="18" customHeight="1">
      <c r="A2395" s="67"/>
      <c r="B2395" s="71"/>
    </row>
    <row r="2396" spans="1:2" ht="18" customHeight="1">
      <c r="A2396" s="67"/>
      <c r="B2396" s="71"/>
    </row>
    <row r="2397" spans="1:2" ht="18" customHeight="1">
      <c r="A2397" s="67"/>
      <c r="B2397" s="71"/>
    </row>
    <row r="2398" spans="1:2" ht="18" customHeight="1">
      <c r="A2398" s="67"/>
      <c r="B2398" s="71"/>
    </row>
    <row r="2399" spans="1:2" ht="18" customHeight="1">
      <c r="A2399" s="67"/>
      <c r="B2399" s="71"/>
    </row>
    <row r="2400" spans="1:2" ht="18" customHeight="1">
      <c r="A2400" s="67"/>
      <c r="B2400" s="71"/>
    </row>
    <row r="2401" spans="1:2" ht="18" customHeight="1">
      <c r="A2401" s="67"/>
      <c r="B2401" s="71"/>
    </row>
    <row r="2402" spans="1:2" ht="18" customHeight="1">
      <c r="A2402" s="67"/>
      <c r="B2402" s="71"/>
    </row>
    <row r="2403" spans="1:2" ht="18" customHeight="1">
      <c r="A2403" s="67"/>
      <c r="B2403" s="71"/>
    </row>
    <row r="2404" spans="1:2" ht="18" customHeight="1">
      <c r="A2404" s="67"/>
      <c r="B2404" s="71"/>
    </row>
    <row r="2405" spans="1:2" ht="18" customHeight="1">
      <c r="A2405" s="67"/>
      <c r="B2405" s="71"/>
    </row>
    <row r="2406" spans="1:2" ht="18" customHeight="1">
      <c r="A2406" s="67"/>
      <c r="B2406" s="71"/>
    </row>
    <row r="2407" spans="1:2" ht="18" customHeight="1">
      <c r="A2407" s="67"/>
      <c r="B2407" s="71"/>
    </row>
    <row r="2408" spans="1:2" ht="18" customHeight="1">
      <c r="A2408" s="67"/>
      <c r="B2408" s="71"/>
    </row>
    <row r="2409" spans="1:2" ht="18" customHeight="1">
      <c r="A2409" s="67"/>
      <c r="B2409" s="71"/>
    </row>
    <row r="2410" spans="1:2" ht="18" customHeight="1">
      <c r="A2410" s="67"/>
      <c r="B2410" s="71"/>
    </row>
    <row r="2411" spans="1:2" ht="18" customHeight="1">
      <c r="A2411" s="67"/>
      <c r="B2411" s="71"/>
    </row>
    <row r="2412" spans="1:2" ht="18" customHeight="1">
      <c r="A2412" s="67"/>
      <c r="B2412" s="71"/>
    </row>
    <row r="2413" spans="1:2" ht="18" customHeight="1">
      <c r="A2413" s="67"/>
      <c r="B2413" s="71"/>
    </row>
    <row r="2414" spans="1:2" ht="18" customHeight="1">
      <c r="A2414" s="67"/>
      <c r="B2414" s="71"/>
    </row>
    <row r="2415" spans="1:2" ht="18" customHeight="1">
      <c r="A2415" s="67"/>
      <c r="B2415" s="71"/>
    </row>
    <row r="2416" spans="1:2" ht="18" customHeight="1">
      <c r="A2416" s="67"/>
      <c r="B2416" s="71"/>
    </row>
    <row r="2417" spans="1:2" ht="18" customHeight="1">
      <c r="A2417" s="67"/>
      <c r="B2417" s="71"/>
    </row>
    <row r="2418" spans="1:2" ht="18" customHeight="1">
      <c r="A2418" s="67"/>
      <c r="B2418" s="71"/>
    </row>
    <row r="2419" spans="1:2" ht="18" customHeight="1">
      <c r="A2419" s="67"/>
      <c r="B2419" s="71"/>
    </row>
    <row r="2420" spans="1:2" ht="18" customHeight="1">
      <c r="A2420" s="67"/>
      <c r="B2420" s="71"/>
    </row>
    <row r="2421" spans="1:2" ht="18" customHeight="1">
      <c r="A2421" s="67"/>
      <c r="B2421" s="71"/>
    </row>
    <row r="2422" spans="1:2" ht="18" customHeight="1">
      <c r="A2422" s="67"/>
      <c r="B2422" s="71"/>
    </row>
    <row r="2423" spans="1:2" ht="18" customHeight="1">
      <c r="A2423" s="67"/>
      <c r="B2423" s="71"/>
    </row>
    <row r="2424" spans="1:2" ht="18" customHeight="1">
      <c r="A2424" s="67"/>
      <c r="B2424" s="71"/>
    </row>
    <row r="2425" spans="1:2" ht="18" customHeight="1">
      <c r="A2425" s="67"/>
      <c r="B2425" s="71"/>
    </row>
    <row r="2426" spans="1:2" ht="18" customHeight="1">
      <c r="A2426" s="67"/>
      <c r="B2426" s="71"/>
    </row>
    <row r="2427" spans="1:2" ht="18" customHeight="1">
      <c r="A2427" s="67"/>
      <c r="B2427" s="71"/>
    </row>
    <row r="2428" spans="1:2" ht="18" customHeight="1">
      <c r="A2428" s="67"/>
      <c r="B2428" s="71"/>
    </row>
    <row r="2429" spans="1:2" ht="18" customHeight="1">
      <c r="A2429" s="67"/>
      <c r="B2429" s="71"/>
    </row>
    <row r="2430" spans="1:2" ht="18" customHeight="1">
      <c r="A2430" s="67"/>
      <c r="B2430" s="71"/>
    </row>
    <row r="2431" spans="1:2" ht="18" customHeight="1">
      <c r="A2431" s="67"/>
      <c r="B2431" s="71"/>
    </row>
    <row r="2432" spans="1:2" ht="18" customHeight="1">
      <c r="A2432" s="67"/>
      <c r="B2432" s="71"/>
    </row>
    <row r="2433" spans="1:2" ht="18" customHeight="1">
      <c r="A2433" s="67"/>
      <c r="B2433" s="71"/>
    </row>
    <row r="2434" spans="1:2" ht="18" customHeight="1">
      <c r="A2434" s="67"/>
      <c r="B2434" s="71"/>
    </row>
    <row r="2435" spans="1:2" ht="18" customHeight="1">
      <c r="A2435" s="67"/>
      <c r="B2435" s="71"/>
    </row>
    <row r="2436" spans="1:2" ht="18" customHeight="1">
      <c r="A2436" s="67"/>
      <c r="B2436" s="71"/>
    </row>
    <row r="2437" spans="1:2" ht="18" customHeight="1">
      <c r="A2437" s="67"/>
      <c r="B2437" s="71"/>
    </row>
    <row r="2438" spans="1:2" ht="18" customHeight="1">
      <c r="A2438" s="67"/>
      <c r="B2438" s="71"/>
    </row>
    <row r="2439" spans="1:2" ht="18" customHeight="1">
      <c r="A2439" s="67"/>
      <c r="B2439" s="71"/>
    </row>
    <row r="2440" spans="1:2" ht="18" customHeight="1">
      <c r="A2440" s="67"/>
      <c r="B2440" s="71"/>
    </row>
    <row r="2441" spans="1:2" ht="18" customHeight="1">
      <c r="A2441" s="67"/>
      <c r="B2441" s="71"/>
    </row>
    <row r="2442" spans="1:2" ht="18" customHeight="1">
      <c r="A2442" s="67"/>
      <c r="B2442" s="71"/>
    </row>
    <row r="2443" spans="1:2" ht="18" customHeight="1">
      <c r="A2443" s="67"/>
      <c r="B2443" s="71"/>
    </row>
    <row r="2444" spans="1:2" ht="18" customHeight="1">
      <c r="A2444" s="67"/>
      <c r="B2444" s="71"/>
    </row>
    <row r="2445" spans="1:2" ht="18" customHeight="1">
      <c r="A2445" s="67"/>
      <c r="B2445" s="71"/>
    </row>
    <row r="2446" spans="1:2" ht="18" customHeight="1">
      <c r="A2446" s="67"/>
      <c r="B2446" s="71"/>
    </row>
    <row r="2447" spans="1:2" ht="18" customHeight="1">
      <c r="A2447" s="67"/>
      <c r="B2447" s="71"/>
    </row>
    <row r="2448" spans="1:2" ht="18" customHeight="1">
      <c r="A2448" s="67"/>
      <c r="B2448" s="71"/>
    </row>
    <row r="2449" spans="1:2" ht="18" customHeight="1">
      <c r="A2449" s="67"/>
      <c r="B2449" s="71"/>
    </row>
    <row r="2450" spans="1:2" ht="18" customHeight="1">
      <c r="A2450" s="67"/>
      <c r="B2450" s="71"/>
    </row>
    <row r="2451" spans="1:2" ht="18" customHeight="1">
      <c r="A2451" s="67"/>
      <c r="B2451" s="71"/>
    </row>
    <row r="2452" spans="1:2" ht="18" customHeight="1">
      <c r="A2452" s="67"/>
      <c r="B2452" s="71"/>
    </row>
    <row r="2453" spans="1:2" ht="18" customHeight="1">
      <c r="A2453" s="67"/>
      <c r="B2453" s="71"/>
    </row>
    <row r="2454" spans="1:2" ht="18" customHeight="1">
      <c r="A2454" s="67"/>
      <c r="B2454" s="71"/>
    </row>
    <row r="2455" spans="1:2" ht="18" customHeight="1">
      <c r="A2455" s="67"/>
      <c r="B2455" s="71"/>
    </row>
    <row r="2456" spans="1:2" ht="18" customHeight="1">
      <c r="A2456" s="67"/>
      <c r="B2456" s="71"/>
    </row>
    <row r="2457" spans="1:2" ht="18" customHeight="1">
      <c r="A2457" s="67"/>
      <c r="B2457" s="71"/>
    </row>
    <row r="2458" spans="1:2" ht="18" customHeight="1">
      <c r="A2458" s="67"/>
      <c r="B2458" s="71"/>
    </row>
    <row r="2459" spans="1:2" ht="18" customHeight="1">
      <c r="A2459" s="67"/>
      <c r="B2459" s="71"/>
    </row>
    <row r="2460" spans="1:2" ht="18" customHeight="1">
      <c r="A2460" s="67"/>
      <c r="B2460" s="71"/>
    </row>
    <row r="2461" spans="1:2" ht="18" customHeight="1">
      <c r="A2461" s="67"/>
      <c r="B2461" s="71"/>
    </row>
    <row r="2462" spans="1:2" ht="18" customHeight="1">
      <c r="A2462" s="67"/>
      <c r="B2462" s="71"/>
    </row>
    <row r="2463" spans="1:2" ht="18" customHeight="1">
      <c r="A2463" s="67"/>
      <c r="B2463" s="71"/>
    </row>
    <row r="2464" spans="1:2" ht="18" customHeight="1">
      <c r="A2464" s="67"/>
      <c r="B2464" s="71"/>
    </row>
    <row r="2465" spans="1:2" ht="18" customHeight="1">
      <c r="A2465" s="67"/>
      <c r="B2465" s="71"/>
    </row>
    <row r="2466" spans="1:2" ht="18" customHeight="1">
      <c r="A2466" s="67"/>
      <c r="B2466" s="71"/>
    </row>
    <row r="2467" spans="1:2" ht="18" customHeight="1">
      <c r="A2467" s="67"/>
      <c r="B2467" s="71"/>
    </row>
    <row r="2468" spans="1:2" ht="18" customHeight="1">
      <c r="A2468" s="67"/>
      <c r="B2468" s="71"/>
    </row>
    <row r="2469" spans="1:2" ht="18" customHeight="1">
      <c r="A2469" s="67"/>
      <c r="B2469" s="71"/>
    </row>
    <row r="2470" spans="1:2" ht="18" customHeight="1">
      <c r="A2470" s="67"/>
      <c r="B2470" s="71"/>
    </row>
    <row r="2471" spans="1:2" ht="18" customHeight="1">
      <c r="A2471" s="67"/>
      <c r="B2471" s="71"/>
    </row>
    <row r="2472" spans="1:2" ht="18" customHeight="1">
      <c r="A2472" s="67"/>
      <c r="B2472" s="71"/>
    </row>
    <row r="2473" spans="1:2" ht="18" customHeight="1">
      <c r="A2473" s="67"/>
      <c r="B2473" s="71"/>
    </row>
    <row r="2474" spans="1:2" ht="18" customHeight="1">
      <c r="A2474" s="67"/>
      <c r="B2474" s="71"/>
    </row>
    <row r="2475" spans="1:2" ht="18" customHeight="1">
      <c r="A2475" s="67"/>
      <c r="B2475" s="71"/>
    </row>
    <row r="2476" spans="1:2" ht="18" customHeight="1">
      <c r="A2476" s="67"/>
      <c r="B2476" s="71"/>
    </row>
    <row r="2477" spans="1:2" ht="18" customHeight="1">
      <c r="A2477" s="67"/>
      <c r="B2477" s="71"/>
    </row>
    <row r="2478" spans="1:2" ht="18" customHeight="1">
      <c r="A2478" s="67"/>
      <c r="B2478" s="71"/>
    </row>
    <row r="2479" spans="1:2" ht="18" customHeight="1">
      <c r="A2479" s="67"/>
      <c r="B2479" s="71"/>
    </row>
    <row r="2480" spans="1:2" ht="18" customHeight="1">
      <c r="A2480" s="67"/>
      <c r="B2480" s="71"/>
    </row>
    <row r="2481" spans="1:2" ht="18" customHeight="1">
      <c r="A2481" s="67"/>
      <c r="B2481" s="71"/>
    </row>
    <row r="2482" spans="1:2" ht="18" customHeight="1">
      <c r="A2482" s="67"/>
      <c r="B2482" s="71"/>
    </row>
    <row r="2483" spans="1:2" ht="18" customHeight="1">
      <c r="A2483" s="67"/>
      <c r="B2483" s="71"/>
    </row>
    <row r="2484" spans="1:2" ht="18" customHeight="1">
      <c r="A2484" s="67"/>
      <c r="B2484" s="71"/>
    </row>
    <row r="2485" spans="1:2" ht="18" customHeight="1">
      <c r="A2485" s="67"/>
      <c r="B2485" s="71"/>
    </row>
    <row r="2486" spans="1:2" ht="18" customHeight="1">
      <c r="A2486" s="67"/>
      <c r="B2486" s="71"/>
    </row>
    <row r="2487" spans="1:2" ht="18" customHeight="1">
      <c r="A2487" s="67"/>
      <c r="B2487" s="71"/>
    </row>
    <row r="2488" spans="1:2" ht="18" customHeight="1">
      <c r="A2488" s="67"/>
      <c r="B2488" s="71"/>
    </row>
    <row r="2489" spans="1:2" ht="18" customHeight="1">
      <c r="A2489" s="67"/>
      <c r="B2489" s="71"/>
    </row>
    <row r="2490" spans="1:2" ht="18" customHeight="1">
      <c r="A2490" s="67"/>
      <c r="B2490" s="71"/>
    </row>
    <row r="2491" spans="1:2" ht="18" customHeight="1">
      <c r="A2491" s="67"/>
      <c r="B2491" s="71"/>
    </row>
    <row r="2492" spans="1:2" ht="18" customHeight="1">
      <c r="A2492" s="67"/>
      <c r="B2492" s="71"/>
    </row>
    <row r="2493" spans="1:2" ht="18" customHeight="1">
      <c r="A2493" s="67"/>
      <c r="B2493" s="71"/>
    </row>
    <row r="2494" spans="1:2" ht="18" customHeight="1">
      <c r="A2494" s="67"/>
      <c r="B2494" s="71"/>
    </row>
    <row r="2495" spans="1:2" ht="18" customHeight="1">
      <c r="A2495" s="67"/>
      <c r="B2495" s="71"/>
    </row>
    <row r="2496" spans="1:2" ht="18" customHeight="1">
      <c r="A2496" s="67"/>
      <c r="B2496" s="71"/>
    </row>
    <row r="2497" spans="1:2" ht="18" customHeight="1">
      <c r="A2497" s="67"/>
      <c r="B2497" s="71"/>
    </row>
    <row r="2498" spans="1:2" ht="18" customHeight="1">
      <c r="A2498" s="67"/>
      <c r="B2498" s="71"/>
    </row>
    <row r="2499" spans="1:2" ht="18" customHeight="1">
      <c r="A2499" s="67"/>
      <c r="B2499" s="71"/>
    </row>
    <row r="2500" spans="1:2" ht="18" customHeight="1">
      <c r="A2500" s="67"/>
      <c r="B2500" s="71"/>
    </row>
    <row r="2501" spans="1:2" ht="18" customHeight="1">
      <c r="A2501" s="67"/>
      <c r="B2501" s="71"/>
    </row>
    <row r="2502" spans="1:2" ht="18" customHeight="1">
      <c r="A2502" s="67"/>
      <c r="B2502" s="71"/>
    </row>
    <row r="2503" spans="1:2" ht="18" customHeight="1">
      <c r="A2503" s="67"/>
      <c r="B2503" s="71"/>
    </row>
    <row r="2504" spans="1:2" ht="18" customHeight="1">
      <c r="A2504" s="67"/>
      <c r="B2504" s="71"/>
    </row>
    <row r="2505" spans="1:2" ht="18" customHeight="1">
      <c r="A2505" s="67"/>
      <c r="B2505" s="71"/>
    </row>
    <row r="2506" spans="1:2" ht="18" customHeight="1">
      <c r="A2506" s="67"/>
      <c r="B2506" s="71"/>
    </row>
    <row r="2507" spans="1:2" ht="18" customHeight="1">
      <c r="A2507" s="67"/>
      <c r="B2507" s="71"/>
    </row>
    <row r="2508" spans="1:2" ht="18" customHeight="1">
      <c r="A2508" s="67"/>
      <c r="B2508" s="71"/>
    </row>
    <row r="2509" spans="1:2" ht="18" customHeight="1">
      <c r="A2509" s="67"/>
      <c r="B2509" s="71"/>
    </row>
    <row r="2510" spans="1:2" ht="18" customHeight="1">
      <c r="A2510" s="67"/>
      <c r="B2510" s="71"/>
    </row>
    <row r="2511" spans="1:2" ht="18" customHeight="1">
      <c r="A2511" s="67"/>
      <c r="B2511" s="71"/>
    </row>
    <row r="2512" spans="1:2" ht="18" customHeight="1">
      <c r="A2512" s="67"/>
      <c r="B2512" s="71"/>
    </row>
    <row r="2513" spans="1:2" ht="18" customHeight="1">
      <c r="A2513" s="67"/>
      <c r="B2513" s="71"/>
    </row>
    <row r="2514" spans="1:2" ht="18" customHeight="1">
      <c r="A2514" s="67"/>
      <c r="B2514" s="71"/>
    </row>
    <row r="2515" spans="1:2" ht="18" customHeight="1">
      <c r="A2515" s="67"/>
      <c r="B2515" s="71"/>
    </row>
    <row r="2516" spans="1:2" ht="18" customHeight="1">
      <c r="A2516" s="67"/>
      <c r="B2516" s="71"/>
    </row>
    <row r="2517" spans="1:2" ht="18" customHeight="1">
      <c r="A2517" s="67"/>
      <c r="B2517" s="71"/>
    </row>
    <row r="2518" spans="1:2" ht="18" customHeight="1">
      <c r="A2518" s="67"/>
      <c r="B2518" s="71"/>
    </row>
    <row r="2519" spans="1:2" ht="18" customHeight="1">
      <c r="A2519" s="67"/>
      <c r="B2519" s="71"/>
    </row>
    <row r="2520" spans="1:2" ht="18" customHeight="1">
      <c r="A2520" s="67"/>
      <c r="B2520" s="71"/>
    </row>
    <row r="2521" spans="1:2" ht="18" customHeight="1">
      <c r="A2521" s="67"/>
      <c r="B2521" s="71"/>
    </row>
    <row r="2522" spans="1:2" ht="18" customHeight="1">
      <c r="A2522" s="67"/>
      <c r="B2522" s="71"/>
    </row>
    <row r="2523" spans="1:2" ht="18" customHeight="1">
      <c r="A2523" s="67"/>
      <c r="B2523" s="71"/>
    </row>
    <row r="2524" spans="1:2" ht="18" customHeight="1">
      <c r="A2524" s="67"/>
      <c r="B2524" s="71"/>
    </row>
    <row r="2525" spans="1:2" ht="18" customHeight="1">
      <c r="A2525" s="67"/>
      <c r="B2525" s="71"/>
    </row>
    <row r="2526" spans="1:2" ht="18" customHeight="1">
      <c r="A2526" s="67"/>
      <c r="B2526" s="71"/>
    </row>
    <row r="2527" spans="1:2" ht="18" customHeight="1">
      <c r="A2527" s="67"/>
      <c r="B2527" s="71"/>
    </row>
    <row r="2528" spans="1:2" ht="18" customHeight="1">
      <c r="A2528" s="67"/>
      <c r="B2528" s="71"/>
    </row>
    <row r="2529" spans="1:2" ht="18" customHeight="1">
      <c r="A2529" s="67"/>
      <c r="B2529" s="71"/>
    </row>
    <row r="2530" spans="1:2" ht="18" customHeight="1">
      <c r="A2530" s="67"/>
      <c r="B2530" s="71"/>
    </row>
    <row r="2531" spans="1:2" ht="18" customHeight="1">
      <c r="A2531" s="67"/>
      <c r="B2531" s="71"/>
    </row>
    <row r="2532" spans="1:2" ht="18" customHeight="1">
      <c r="A2532" s="67"/>
      <c r="B2532" s="71"/>
    </row>
    <row r="2533" spans="1:2" ht="18" customHeight="1">
      <c r="A2533" s="67"/>
      <c r="B2533" s="71"/>
    </row>
    <row r="2534" spans="1:2" ht="18" customHeight="1">
      <c r="A2534" s="67"/>
      <c r="B2534" s="71"/>
    </row>
    <row r="2535" spans="1:2" ht="18" customHeight="1">
      <c r="A2535" s="67"/>
      <c r="B2535" s="71"/>
    </row>
    <row r="2536" spans="1:2" ht="18" customHeight="1">
      <c r="A2536" s="67"/>
      <c r="B2536" s="71"/>
    </row>
    <row r="2537" spans="1:2" ht="18" customHeight="1">
      <c r="A2537" s="67"/>
      <c r="B2537" s="71"/>
    </row>
    <row r="2538" spans="1:2" ht="18" customHeight="1">
      <c r="A2538" s="67"/>
      <c r="B2538" s="71"/>
    </row>
    <row r="2539" spans="1:2" ht="18" customHeight="1">
      <c r="A2539" s="67"/>
      <c r="B2539" s="71"/>
    </row>
    <row r="2540" spans="1:2" ht="18" customHeight="1">
      <c r="A2540" s="67"/>
      <c r="B2540" s="71"/>
    </row>
    <row r="2541" spans="1:2" ht="18" customHeight="1">
      <c r="A2541" s="67"/>
      <c r="B2541" s="71"/>
    </row>
    <row r="2542" spans="1:2" ht="18" customHeight="1">
      <c r="A2542" s="67"/>
      <c r="B2542" s="71"/>
    </row>
    <row r="2543" spans="1:2" ht="18" customHeight="1">
      <c r="A2543" s="67"/>
      <c r="B2543" s="71"/>
    </row>
    <row r="2544" spans="1:2" ht="18" customHeight="1">
      <c r="A2544" s="67"/>
      <c r="B2544" s="71"/>
    </row>
    <row r="2545" spans="1:2" ht="18" customHeight="1">
      <c r="A2545" s="67"/>
      <c r="B2545" s="71"/>
    </row>
    <row r="2546" spans="1:2" ht="18" customHeight="1">
      <c r="A2546" s="67"/>
      <c r="B2546" s="71"/>
    </row>
    <row r="2547" spans="1:2" ht="18" customHeight="1">
      <c r="A2547" s="67"/>
      <c r="B2547" s="71"/>
    </row>
    <row r="2548" spans="1:2" ht="18" customHeight="1">
      <c r="A2548" s="67"/>
      <c r="B2548" s="71"/>
    </row>
    <row r="2549" spans="1:2" ht="18" customHeight="1">
      <c r="A2549" s="67"/>
      <c r="B2549" s="71"/>
    </row>
    <row r="2550" spans="1:2" ht="18" customHeight="1">
      <c r="A2550" s="67"/>
      <c r="B2550" s="71"/>
    </row>
    <row r="2551" spans="1:2" ht="18" customHeight="1">
      <c r="A2551" s="67"/>
      <c r="B2551" s="71"/>
    </row>
    <row r="2552" spans="1:2" ht="18" customHeight="1">
      <c r="A2552" s="67"/>
      <c r="B2552" s="71"/>
    </row>
    <row r="2553" spans="1:2" ht="18" customHeight="1">
      <c r="A2553" s="67"/>
      <c r="B2553" s="71"/>
    </row>
    <row r="2554" spans="1:2" ht="18" customHeight="1">
      <c r="A2554" s="67"/>
      <c r="B2554" s="71"/>
    </row>
    <row r="2555" spans="1:2" ht="18" customHeight="1">
      <c r="A2555" s="67"/>
      <c r="B2555" s="71"/>
    </row>
    <row r="2556" spans="1:2" ht="18" customHeight="1">
      <c r="A2556" s="67"/>
      <c r="B2556" s="71"/>
    </row>
    <row r="2557" spans="1:2" ht="18" customHeight="1">
      <c r="A2557" s="67"/>
      <c r="B2557" s="71"/>
    </row>
    <row r="2558" spans="1:2" ht="18" customHeight="1">
      <c r="A2558" s="67"/>
      <c r="B2558" s="71"/>
    </row>
    <row r="2559" spans="1:2" ht="18" customHeight="1">
      <c r="A2559" s="67"/>
      <c r="B2559" s="71"/>
    </row>
    <row r="2560" spans="1:2" ht="18" customHeight="1">
      <c r="A2560" s="67"/>
      <c r="B2560" s="71"/>
    </row>
    <row r="2561" spans="1:2" ht="18" customHeight="1">
      <c r="A2561" s="67"/>
      <c r="B2561" s="71"/>
    </row>
    <row r="2562" spans="1:2" ht="18" customHeight="1">
      <c r="A2562" s="67"/>
      <c r="B2562" s="71"/>
    </row>
    <row r="2563" spans="1:2" ht="18" customHeight="1">
      <c r="A2563" s="67"/>
      <c r="B2563" s="71"/>
    </row>
    <row r="2564" spans="1:2" ht="18" customHeight="1">
      <c r="A2564" s="67"/>
      <c r="B2564" s="71"/>
    </row>
    <row r="2565" spans="1:2" ht="18" customHeight="1">
      <c r="A2565" s="67"/>
      <c r="B2565" s="71"/>
    </row>
    <row r="2566" spans="1:2" ht="18" customHeight="1">
      <c r="A2566" s="67"/>
      <c r="B2566" s="71"/>
    </row>
    <row r="2567" spans="1:2" ht="18" customHeight="1">
      <c r="A2567" s="67"/>
      <c r="B2567" s="71"/>
    </row>
    <row r="2568" spans="1:2" ht="18" customHeight="1">
      <c r="A2568" s="67"/>
      <c r="B2568" s="71"/>
    </row>
    <row r="2569" spans="1:2" ht="18" customHeight="1">
      <c r="A2569" s="67"/>
      <c r="B2569" s="71"/>
    </row>
    <row r="2570" spans="1:2" ht="18" customHeight="1">
      <c r="A2570" s="67"/>
      <c r="B2570" s="71"/>
    </row>
    <row r="2571" spans="1:2" ht="18" customHeight="1">
      <c r="A2571" s="67"/>
      <c r="B2571" s="71"/>
    </row>
    <row r="2572" spans="1:2" ht="18" customHeight="1">
      <c r="A2572" s="67"/>
      <c r="B2572" s="71"/>
    </row>
    <row r="2573" spans="1:2" ht="18" customHeight="1">
      <c r="A2573" s="67"/>
      <c r="B2573" s="71"/>
    </row>
    <row r="2574" spans="1:2" ht="18" customHeight="1">
      <c r="A2574" s="67"/>
      <c r="B2574" s="71"/>
    </row>
    <row r="2575" spans="1:2" ht="18" customHeight="1">
      <c r="A2575" s="67"/>
      <c r="B2575" s="71"/>
    </row>
    <row r="2576" spans="1:2" ht="18" customHeight="1">
      <c r="A2576" s="67"/>
      <c r="B2576" s="71"/>
    </row>
    <row r="2577" spans="1:2" ht="18" customHeight="1">
      <c r="A2577" s="67"/>
      <c r="B2577" s="71"/>
    </row>
    <row r="2578" spans="1:2" ht="18" customHeight="1">
      <c r="A2578" s="67"/>
      <c r="B2578" s="71"/>
    </row>
    <row r="2579" spans="1:2" ht="18" customHeight="1">
      <c r="A2579" s="67"/>
      <c r="B2579" s="71"/>
    </row>
    <row r="2580" spans="1:2" ht="18" customHeight="1">
      <c r="A2580" s="67"/>
      <c r="B2580" s="71"/>
    </row>
    <row r="2581" spans="1:2" ht="18" customHeight="1">
      <c r="A2581" s="67"/>
      <c r="B2581" s="71"/>
    </row>
    <row r="2582" spans="1:2" ht="18" customHeight="1">
      <c r="A2582" s="67"/>
      <c r="B2582" s="71"/>
    </row>
    <row r="2583" spans="1:2" ht="18" customHeight="1">
      <c r="A2583" s="67"/>
      <c r="B2583" s="71"/>
    </row>
    <row r="2584" spans="1:2" ht="18" customHeight="1">
      <c r="A2584" s="67"/>
      <c r="B2584" s="71"/>
    </row>
    <row r="2585" spans="1:2" ht="18" customHeight="1">
      <c r="A2585" s="67"/>
      <c r="B2585" s="71"/>
    </row>
    <row r="2586" spans="1:2" ht="18" customHeight="1">
      <c r="A2586" s="67"/>
      <c r="B2586" s="71"/>
    </row>
    <row r="2587" spans="1:2" ht="18" customHeight="1">
      <c r="A2587" s="67"/>
      <c r="B2587" s="71"/>
    </row>
    <row r="2588" spans="1:2" ht="18" customHeight="1">
      <c r="A2588" s="67"/>
      <c r="B2588" s="71"/>
    </row>
    <row r="2589" spans="1:2" ht="18" customHeight="1">
      <c r="A2589" s="67"/>
      <c r="B2589" s="71"/>
    </row>
    <row r="2590" spans="1:2" ht="18" customHeight="1">
      <c r="A2590" s="67"/>
      <c r="B2590" s="71"/>
    </row>
    <row r="2591" spans="1:2" ht="18" customHeight="1">
      <c r="A2591" s="67"/>
      <c r="B2591" s="71"/>
    </row>
    <row r="2592" spans="1:2" ht="18" customHeight="1">
      <c r="A2592" s="67"/>
      <c r="B2592" s="71"/>
    </row>
    <row r="2593" spans="1:2" ht="18" customHeight="1">
      <c r="A2593" s="67"/>
      <c r="B2593" s="71"/>
    </row>
    <row r="2594" spans="1:2" ht="18" customHeight="1">
      <c r="A2594" s="67"/>
      <c r="B2594" s="71"/>
    </row>
    <row r="2595" spans="1:2" ht="18" customHeight="1">
      <c r="A2595" s="67"/>
      <c r="B2595" s="71"/>
    </row>
    <row r="2596" spans="1:2" ht="18" customHeight="1">
      <c r="A2596" s="67"/>
      <c r="B2596" s="71"/>
    </row>
    <row r="2597" spans="1:2" ht="18" customHeight="1">
      <c r="A2597" s="67"/>
      <c r="B2597" s="71"/>
    </row>
    <row r="2598" spans="1:2" ht="18" customHeight="1">
      <c r="A2598" s="67"/>
      <c r="B2598" s="71"/>
    </row>
    <row r="2599" spans="1:2" ht="18" customHeight="1">
      <c r="A2599" s="67"/>
      <c r="B2599" s="71"/>
    </row>
    <row r="2600" spans="1:2" ht="18" customHeight="1">
      <c r="A2600" s="67"/>
      <c r="B2600" s="71"/>
    </row>
    <row r="2601" spans="1:2" ht="18" customHeight="1">
      <c r="A2601" s="67"/>
      <c r="B2601" s="71"/>
    </row>
    <row r="2602" spans="1:2" ht="18" customHeight="1">
      <c r="A2602" s="67"/>
      <c r="B2602" s="71"/>
    </row>
    <row r="2603" spans="1:2" ht="18" customHeight="1">
      <c r="A2603" s="67"/>
      <c r="B2603" s="71"/>
    </row>
    <row r="2604" spans="1:2" ht="18" customHeight="1">
      <c r="A2604" s="67"/>
      <c r="B2604" s="71"/>
    </row>
    <row r="2605" spans="1:2" ht="18" customHeight="1">
      <c r="A2605" s="67"/>
      <c r="B2605" s="71"/>
    </row>
    <row r="2606" spans="1:2" ht="18" customHeight="1">
      <c r="A2606" s="67"/>
      <c r="B2606" s="71"/>
    </row>
    <row r="2607" spans="1:2" ht="18" customHeight="1">
      <c r="A2607" s="67"/>
      <c r="B2607" s="71"/>
    </row>
    <row r="2608" spans="1:2" ht="18" customHeight="1">
      <c r="A2608" s="67"/>
      <c r="B2608" s="71"/>
    </row>
    <row r="2609" spans="1:2" ht="18" customHeight="1">
      <c r="A2609" s="67"/>
      <c r="B2609" s="71"/>
    </row>
    <row r="2610" spans="1:2" ht="18" customHeight="1">
      <c r="A2610" s="67"/>
      <c r="B2610" s="71"/>
    </row>
    <row r="2611" spans="1:2" ht="18" customHeight="1">
      <c r="A2611" s="67"/>
      <c r="B2611" s="71"/>
    </row>
    <row r="2612" spans="1:2" ht="18" customHeight="1">
      <c r="A2612" s="67"/>
      <c r="B2612" s="71"/>
    </row>
    <row r="2613" spans="1:2" ht="18" customHeight="1">
      <c r="A2613" s="67"/>
      <c r="B2613" s="71"/>
    </row>
    <row r="2614" spans="1:2" ht="18" customHeight="1">
      <c r="A2614" s="67"/>
      <c r="B2614" s="71"/>
    </row>
    <row r="2615" spans="1:2" ht="18" customHeight="1">
      <c r="A2615" s="67"/>
      <c r="B2615" s="71"/>
    </row>
    <row r="2616" spans="1:2" ht="18" customHeight="1">
      <c r="A2616" s="67"/>
      <c r="B2616" s="71"/>
    </row>
    <row r="2617" spans="1:2" ht="18" customHeight="1">
      <c r="A2617" s="67"/>
      <c r="B2617" s="71"/>
    </row>
    <row r="2618" spans="1:2" ht="18" customHeight="1">
      <c r="A2618" s="67"/>
      <c r="B2618" s="71"/>
    </row>
    <row r="2619" spans="1:2" ht="18" customHeight="1">
      <c r="A2619" s="67"/>
      <c r="B2619" s="71"/>
    </row>
    <row r="2620" spans="1:2" ht="18" customHeight="1">
      <c r="A2620" s="67"/>
      <c r="B2620" s="71"/>
    </row>
    <row r="2621" spans="1:2" ht="18" customHeight="1">
      <c r="A2621" s="67"/>
      <c r="B2621" s="71"/>
    </row>
    <row r="2622" spans="1:2" ht="18" customHeight="1">
      <c r="A2622" s="67"/>
      <c r="B2622" s="71"/>
    </row>
    <row r="2623" spans="1:2" ht="18" customHeight="1">
      <c r="A2623" s="67"/>
      <c r="B2623" s="71"/>
    </row>
    <row r="2624" spans="1:2" ht="18" customHeight="1">
      <c r="A2624" s="67"/>
      <c r="B2624" s="71"/>
    </row>
    <row r="2625" spans="1:2" ht="18" customHeight="1">
      <c r="A2625" s="67"/>
      <c r="B2625" s="71"/>
    </row>
    <row r="2626" spans="1:2" ht="18" customHeight="1">
      <c r="A2626" s="67"/>
      <c r="B2626" s="71"/>
    </row>
    <row r="2627" spans="1:2" ht="18" customHeight="1">
      <c r="A2627" s="67"/>
      <c r="B2627" s="71"/>
    </row>
    <row r="2628" spans="1:2" ht="18" customHeight="1">
      <c r="A2628" s="67"/>
      <c r="B2628" s="71"/>
    </row>
    <row r="2629" spans="1:2" ht="18" customHeight="1">
      <c r="A2629" s="67"/>
      <c r="B2629" s="71"/>
    </row>
    <row r="2630" spans="1:2" ht="18" customHeight="1">
      <c r="A2630" s="67"/>
      <c r="B2630" s="71"/>
    </row>
    <row r="2631" spans="1:2" ht="18" customHeight="1">
      <c r="A2631" s="67"/>
      <c r="B2631" s="71"/>
    </row>
    <row r="2632" spans="1:2" ht="18" customHeight="1">
      <c r="A2632" s="67"/>
      <c r="B2632" s="71"/>
    </row>
    <row r="2633" spans="1:2" ht="18" customHeight="1">
      <c r="A2633" s="67"/>
      <c r="B2633" s="71"/>
    </row>
    <row r="2634" spans="1:2" ht="18" customHeight="1">
      <c r="A2634" s="67"/>
      <c r="B2634" s="71"/>
    </row>
    <row r="2635" spans="1:2" ht="18" customHeight="1">
      <c r="A2635" s="67"/>
      <c r="B2635" s="71"/>
    </row>
    <row r="2636" spans="1:2" ht="18" customHeight="1">
      <c r="A2636" s="67"/>
      <c r="B2636" s="71"/>
    </row>
    <row r="2637" spans="1:2" ht="18" customHeight="1">
      <c r="A2637" s="67"/>
      <c r="B2637" s="71"/>
    </row>
    <row r="2638" spans="1:2" ht="18" customHeight="1">
      <c r="A2638" s="67"/>
      <c r="B2638" s="71"/>
    </row>
    <row r="2639" spans="1:2" ht="18" customHeight="1">
      <c r="A2639" s="67"/>
      <c r="B2639" s="71"/>
    </row>
    <row r="2640" spans="1:2" ht="18" customHeight="1">
      <c r="A2640" s="67"/>
      <c r="B2640" s="71"/>
    </row>
    <row r="2641" spans="1:2" ht="18" customHeight="1">
      <c r="A2641" s="67"/>
      <c r="B2641" s="71"/>
    </row>
    <row r="2642" spans="1:2" ht="18" customHeight="1">
      <c r="A2642" s="67"/>
      <c r="B2642" s="71"/>
    </row>
    <row r="2643" spans="1:2" ht="18" customHeight="1">
      <c r="A2643" s="67"/>
      <c r="B2643" s="71"/>
    </row>
    <row r="2644" spans="1:2" ht="18" customHeight="1">
      <c r="A2644" s="67"/>
      <c r="B2644" s="71"/>
    </row>
    <row r="2645" spans="1:2" ht="18" customHeight="1">
      <c r="A2645" s="67"/>
      <c r="B2645" s="71"/>
    </row>
    <row r="2646" spans="1:2" ht="18" customHeight="1">
      <c r="A2646" s="67"/>
      <c r="B2646" s="71"/>
    </row>
    <row r="2647" spans="1:2" ht="18" customHeight="1">
      <c r="A2647" s="67"/>
      <c r="B2647" s="71"/>
    </row>
    <row r="2648" spans="1:2" ht="18" customHeight="1">
      <c r="A2648" s="67"/>
      <c r="B2648" s="71"/>
    </row>
    <row r="2649" spans="1:2" ht="18" customHeight="1">
      <c r="A2649" s="67"/>
      <c r="B2649" s="71"/>
    </row>
    <row r="2650" spans="1:2" ht="18" customHeight="1">
      <c r="A2650" s="67"/>
      <c r="B2650" s="71"/>
    </row>
    <row r="2651" spans="1:2" ht="18" customHeight="1">
      <c r="A2651" s="67"/>
      <c r="B2651" s="71"/>
    </row>
    <row r="2652" spans="1:2" ht="18" customHeight="1">
      <c r="A2652" s="67"/>
      <c r="B2652" s="71"/>
    </row>
    <row r="2653" spans="1:2" ht="18" customHeight="1">
      <c r="A2653" s="67"/>
      <c r="B2653" s="71"/>
    </row>
    <row r="2654" spans="1:2" ht="18" customHeight="1">
      <c r="A2654" s="67"/>
      <c r="B2654" s="71"/>
    </row>
    <row r="2655" spans="1:2" ht="18" customHeight="1">
      <c r="A2655" s="67"/>
      <c r="B2655" s="71"/>
    </row>
    <row r="2656" spans="1:2" ht="18" customHeight="1">
      <c r="A2656" s="67"/>
      <c r="B2656" s="71"/>
    </row>
    <row r="2657" spans="1:2" ht="18" customHeight="1">
      <c r="A2657" s="67"/>
      <c r="B2657" s="71"/>
    </row>
    <row r="2658" spans="1:2" ht="18" customHeight="1">
      <c r="A2658" s="67"/>
      <c r="B2658" s="71"/>
    </row>
    <row r="2659" spans="1:2" ht="18" customHeight="1">
      <c r="A2659" s="67"/>
      <c r="B2659" s="71"/>
    </row>
    <row r="2660" spans="1:2" ht="18" customHeight="1">
      <c r="A2660" s="67"/>
      <c r="B2660" s="71"/>
    </row>
    <row r="2661" spans="1:2" ht="18" customHeight="1">
      <c r="A2661" s="67"/>
      <c r="B2661" s="71"/>
    </row>
    <row r="2662" spans="1:2" ht="18" customHeight="1">
      <c r="A2662" s="67"/>
      <c r="B2662" s="71"/>
    </row>
    <row r="2663" spans="1:2" ht="18" customHeight="1">
      <c r="A2663" s="67"/>
      <c r="B2663" s="71"/>
    </row>
    <row r="2664" spans="1:2" ht="18" customHeight="1">
      <c r="A2664" s="67"/>
      <c r="B2664" s="71"/>
    </row>
    <row r="2665" spans="1:2" ht="18" customHeight="1">
      <c r="A2665" s="67"/>
      <c r="B2665" s="71"/>
    </row>
    <row r="2666" spans="1:2" ht="18" customHeight="1">
      <c r="A2666" s="67"/>
      <c r="B2666" s="71"/>
    </row>
    <row r="2667" spans="1:2" ht="18" customHeight="1">
      <c r="A2667" s="67"/>
      <c r="B2667" s="71"/>
    </row>
    <row r="2668" spans="1:2" ht="18" customHeight="1">
      <c r="A2668" s="67"/>
      <c r="B2668" s="71"/>
    </row>
    <row r="2669" spans="1:2" ht="18" customHeight="1">
      <c r="A2669" s="67"/>
      <c r="B2669" s="71"/>
    </row>
    <row r="2670" spans="1:2" ht="18" customHeight="1">
      <c r="A2670" s="67"/>
      <c r="B2670" s="71"/>
    </row>
    <row r="2671" spans="1:2" ht="18" customHeight="1">
      <c r="A2671" s="67"/>
      <c r="B2671" s="71"/>
    </row>
    <row r="2672" spans="1:2" ht="18" customHeight="1">
      <c r="A2672" s="67"/>
      <c r="B2672" s="71"/>
    </row>
    <row r="2673" spans="1:2" ht="18" customHeight="1">
      <c r="A2673" s="67"/>
      <c r="B2673" s="71"/>
    </row>
    <row r="2674" spans="1:2" ht="18" customHeight="1">
      <c r="A2674" s="67"/>
      <c r="B2674" s="71"/>
    </row>
    <row r="2675" spans="1:2" ht="18" customHeight="1">
      <c r="A2675" s="67"/>
      <c r="B2675" s="71"/>
    </row>
    <row r="2676" spans="1:2" ht="18" customHeight="1">
      <c r="A2676" s="67"/>
      <c r="B2676" s="71"/>
    </row>
    <row r="2677" spans="1:2" ht="18" customHeight="1">
      <c r="A2677" s="67"/>
      <c r="B2677" s="71"/>
    </row>
    <row r="2678" spans="1:2" ht="18" customHeight="1">
      <c r="A2678" s="67"/>
      <c r="B2678" s="71"/>
    </row>
    <row r="2679" spans="1:2" ht="18" customHeight="1">
      <c r="A2679" s="67"/>
      <c r="B2679" s="71"/>
    </row>
    <row r="2680" spans="1:2" ht="18" customHeight="1">
      <c r="A2680" s="67"/>
      <c r="B2680" s="71"/>
    </row>
    <row r="2681" spans="1:2" ht="18" customHeight="1">
      <c r="A2681" s="67"/>
      <c r="B2681" s="71"/>
    </row>
    <row r="2682" spans="1:2" ht="18" customHeight="1">
      <c r="A2682" s="67"/>
      <c r="B2682" s="71"/>
    </row>
    <row r="2683" spans="1:2" ht="18" customHeight="1">
      <c r="A2683" s="67"/>
      <c r="B2683" s="71"/>
    </row>
    <row r="2684" spans="1:2" ht="18" customHeight="1">
      <c r="A2684" s="67"/>
      <c r="B2684" s="71"/>
    </row>
    <row r="2685" spans="1:2" ht="18" customHeight="1">
      <c r="A2685" s="67"/>
      <c r="B2685" s="71"/>
    </row>
    <row r="2686" spans="1:2" ht="18" customHeight="1">
      <c r="A2686" s="67"/>
      <c r="B2686" s="71"/>
    </row>
    <row r="2687" spans="1:2" ht="18" customHeight="1">
      <c r="A2687" s="67"/>
      <c r="B2687" s="71"/>
    </row>
    <row r="2688" spans="1:2" ht="18" customHeight="1">
      <c r="A2688" s="67"/>
      <c r="B2688" s="71"/>
    </row>
    <row r="2689" spans="1:2" ht="18" customHeight="1">
      <c r="A2689" s="67"/>
      <c r="B2689" s="71"/>
    </row>
    <row r="2690" spans="1:2" ht="18" customHeight="1">
      <c r="A2690" s="67"/>
      <c r="B2690" s="71"/>
    </row>
    <row r="2691" spans="1:2" ht="18" customHeight="1">
      <c r="A2691" s="67"/>
      <c r="B2691" s="71"/>
    </row>
    <row r="2692" spans="1:2" ht="18" customHeight="1">
      <c r="A2692" s="67"/>
      <c r="B2692" s="71"/>
    </row>
    <row r="2693" spans="1:2" ht="18" customHeight="1">
      <c r="A2693" s="67"/>
      <c r="B2693" s="71"/>
    </row>
    <row r="2694" spans="1:2" ht="18" customHeight="1">
      <c r="A2694" s="67"/>
      <c r="B2694" s="71"/>
    </row>
    <row r="2695" spans="1:2" ht="18" customHeight="1">
      <c r="A2695" s="67"/>
      <c r="B2695" s="71"/>
    </row>
    <row r="2696" spans="1:2" ht="18" customHeight="1">
      <c r="A2696" s="67"/>
      <c r="B2696" s="71"/>
    </row>
    <row r="2697" spans="1:2" ht="18" customHeight="1">
      <c r="A2697" s="67"/>
      <c r="B2697" s="71"/>
    </row>
    <row r="2698" spans="1:2" ht="18" customHeight="1">
      <c r="A2698" s="67"/>
      <c r="B2698" s="71"/>
    </row>
    <row r="2699" spans="1:2" ht="18" customHeight="1">
      <c r="A2699" s="67"/>
      <c r="B2699" s="71"/>
    </row>
    <row r="2700" spans="1:2" ht="18" customHeight="1">
      <c r="A2700" s="67"/>
      <c r="B2700" s="71"/>
    </row>
    <row r="2701" spans="1:2" ht="18" customHeight="1">
      <c r="A2701" s="67"/>
      <c r="B2701" s="71"/>
    </row>
    <row r="2702" spans="1:2" ht="18" customHeight="1">
      <c r="A2702" s="67"/>
      <c r="B2702" s="71"/>
    </row>
    <row r="2703" spans="1:2" ht="18" customHeight="1">
      <c r="A2703" s="67"/>
      <c r="B2703" s="71"/>
    </row>
    <row r="2704" spans="1:2" ht="18" customHeight="1">
      <c r="A2704" s="67"/>
      <c r="B2704" s="71"/>
    </row>
    <row r="2705" spans="1:2" ht="18" customHeight="1">
      <c r="A2705" s="67"/>
      <c r="B2705" s="71"/>
    </row>
    <row r="2706" spans="1:2" ht="18" customHeight="1">
      <c r="A2706" s="67"/>
      <c r="B2706" s="71"/>
    </row>
    <row r="2707" spans="1:2" ht="18" customHeight="1">
      <c r="A2707" s="67"/>
      <c r="B2707" s="71"/>
    </row>
    <row r="2708" spans="1:2" ht="18" customHeight="1">
      <c r="A2708" s="67"/>
      <c r="B2708" s="71"/>
    </row>
    <row r="2709" spans="1:2" ht="18" customHeight="1">
      <c r="A2709" s="67"/>
      <c r="B2709" s="71"/>
    </row>
    <row r="2710" spans="1:2" ht="18" customHeight="1">
      <c r="A2710" s="67"/>
      <c r="B2710" s="71"/>
    </row>
    <row r="2711" spans="1:2" ht="18" customHeight="1">
      <c r="A2711" s="67"/>
      <c r="B2711" s="71"/>
    </row>
    <row r="2712" spans="1:2" ht="18" customHeight="1">
      <c r="A2712" s="67"/>
      <c r="B2712" s="71"/>
    </row>
    <row r="2713" spans="1:2" ht="18" customHeight="1">
      <c r="A2713" s="67"/>
      <c r="B2713" s="71"/>
    </row>
    <row r="2714" spans="1:2" ht="18" customHeight="1">
      <c r="A2714" s="67"/>
      <c r="B2714" s="71"/>
    </row>
    <row r="2715" spans="1:2" ht="18" customHeight="1">
      <c r="A2715" s="67"/>
      <c r="B2715" s="71"/>
    </row>
    <row r="2716" spans="1:2" ht="18" customHeight="1">
      <c r="A2716" s="67"/>
      <c r="B2716" s="71"/>
    </row>
    <row r="2717" spans="1:2" ht="18" customHeight="1">
      <c r="A2717" s="67"/>
      <c r="B2717" s="71"/>
    </row>
    <row r="2718" spans="1:2" ht="18" customHeight="1">
      <c r="A2718" s="67"/>
      <c r="B2718" s="71"/>
    </row>
    <row r="2719" spans="1:2" ht="18" customHeight="1">
      <c r="A2719" s="67"/>
      <c r="B2719" s="71"/>
    </row>
    <row r="2720" spans="1:2" ht="18" customHeight="1">
      <c r="A2720" s="67"/>
      <c r="B2720" s="71"/>
    </row>
    <row r="2721" spans="1:2" ht="18" customHeight="1">
      <c r="A2721" s="67"/>
      <c r="B2721" s="71"/>
    </row>
    <row r="2722" spans="1:2" ht="18" customHeight="1">
      <c r="A2722" s="67"/>
      <c r="B2722" s="71"/>
    </row>
    <row r="2723" spans="1:2" ht="18" customHeight="1">
      <c r="A2723" s="67"/>
      <c r="B2723" s="71"/>
    </row>
    <row r="2724" spans="1:2" ht="18" customHeight="1">
      <c r="A2724" s="67"/>
      <c r="B2724" s="71"/>
    </row>
    <row r="2725" spans="1:2" ht="18" customHeight="1">
      <c r="A2725" s="67"/>
      <c r="B2725" s="71"/>
    </row>
    <row r="2726" spans="1:2" ht="18" customHeight="1">
      <c r="A2726" s="67"/>
      <c r="B2726" s="71"/>
    </row>
    <row r="2727" spans="1:2" ht="18" customHeight="1">
      <c r="A2727" s="67"/>
      <c r="B2727" s="71"/>
    </row>
    <row r="2728" spans="1:2" ht="18" customHeight="1">
      <c r="A2728" s="67"/>
      <c r="B2728" s="71"/>
    </row>
    <row r="2729" spans="1:2" ht="18" customHeight="1">
      <c r="A2729" s="67"/>
      <c r="B2729" s="71"/>
    </row>
    <row r="2730" spans="1:2" ht="18" customHeight="1">
      <c r="A2730" s="67"/>
      <c r="B2730" s="71"/>
    </row>
    <row r="2731" spans="1:2" ht="18" customHeight="1">
      <c r="A2731" s="67"/>
      <c r="B2731" s="71"/>
    </row>
    <row r="2732" spans="1:2" ht="18" customHeight="1">
      <c r="A2732" s="67"/>
      <c r="B2732" s="71"/>
    </row>
    <row r="2733" spans="1:2" ht="18" customHeight="1">
      <c r="A2733" s="67"/>
      <c r="B2733" s="71"/>
    </row>
    <row r="2734" spans="1:2" ht="18" customHeight="1">
      <c r="A2734" s="67"/>
      <c r="B2734" s="71"/>
    </row>
    <row r="2735" spans="1:2" ht="18" customHeight="1">
      <c r="A2735" s="67"/>
      <c r="B2735" s="71"/>
    </row>
    <row r="2736" spans="1:2" ht="18" customHeight="1">
      <c r="A2736" s="67"/>
      <c r="B2736" s="71"/>
    </row>
    <row r="2737" spans="1:2" ht="18" customHeight="1">
      <c r="A2737" s="67"/>
      <c r="B2737" s="71"/>
    </row>
    <row r="2738" spans="1:2" ht="18" customHeight="1">
      <c r="A2738" s="67"/>
      <c r="B2738" s="71"/>
    </row>
    <row r="2739" spans="1:2" ht="18" customHeight="1">
      <c r="A2739" s="67"/>
      <c r="B2739" s="71"/>
    </row>
    <row r="2740" spans="1:2" ht="18" customHeight="1">
      <c r="A2740" s="67"/>
      <c r="B2740" s="71"/>
    </row>
    <row r="2741" spans="1:2" ht="18" customHeight="1">
      <c r="A2741" s="67"/>
      <c r="B2741" s="71"/>
    </row>
    <row r="2742" spans="1:2" ht="18" customHeight="1">
      <c r="A2742" s="67"/>
      <c r="B2742" s="71"/>
    </row>
    <row r="2743" spans="1:2" ht="18" customHeight="1">
      <c r="A2743" s="67"/>
      <c r="B2743" s="71"/>
    </row>
    <row r="2744" spans="1:2" ht="18" customHeight="1">
      <c r="A2744" s="67"/>
      <c r="B2744" s="71"/>
    </row>
    <row r="2745" spans="1:2" ht="18" customHeight="1">
      <c r="A2745" s="67"/>
      <c r="B2745" s="71"/>
    </row>
    <row r="2746" spans="1:2" ht="18" customHeight="1">
      <c r="A2746" s="67"/>
      <c r="B2746" s="71"/>
    </row>
    <row r="2747" spans="1:2" ht="18" customHeight="1">
      <c r="A2747" s="67"/>
      <c r="B2747" s="71"/>
    </row>
    <row r="2748" spans="1:2" ht="18" customHeight="1">
      <c r="A2748" s="67"/>
      <c r="B2748" s="71"/>
    </row>
    <row r="2749" spans="1:2" ht="18" customHeight="1">
      <c r="A2749" s="67"/>
      <c r="B2749" s="71"/>
    </row>
    <row r="2750" spans="1:2" ht="18" customHeight="1">
      <c r="A2750" s="67"/>
      <c r="B2750" s="71"/>
    </row>
    <row r="2751" spans="1:2" ht="18" customHeight="1">
      <c r="A2751" s="67"/>
      <c r="B2751" s="71"/>
    </row>
    <row r="2752" spans="1:2" ht="18" customHeight="1">
      <c r="A2752" s="67"/>
      <c r="B2752" s="71"/>
    </row>
    <row r="2753" spans="1:2" ht="18" customHeight="1">
      <c r="A2753" s="67"/>
      <c r="B2753" s="71"/>
    </row>
    <row r="2754" spans="1:2" ht="18" customHeight="1">
      <c r="A2754" s="67"/>
      <c r="B2754" s="71"/>
    </row>
    <row r="2755" spans="1:2" ht="18" customHeight="1">
      <c r="A2755" s="67"/>
      <c r="B2755" s="71"/>
    </row>
    <row r="2756" spans="1:2" ht="18" customHeight="1">
      <c r="A2756" s="67"/>
      <c r="B2756" s="71"/>
    </row>
    <row r="2757" spans="1:2" ht="18" customHeight="1">
      <c r="A2757" s="67"/>
      <c r="B2757" s="71"/>
    </row>
    <row r="2758" spans="1:2" ht="18" customHeight="1">
      <c r="A2758" s="67"/>
      <c r="B2758" s="71"/>
    </row>
    <row r="2759" spans="1:2" ht="18" customHeight="1">
      <c r="A2759" s="67"/>
      <c r="B2759" s="71"/>
    </row>
    <row r="2760" spans="1:2" ht="18" customHeight="1">
      <c r="A2760" s="67"/>
      <c r="B2760" s="71"/>
    </row>
    <row r="2761" spans="1:2" ht="18" customHeight="1">
      <c r="A2761" s="67"/>
      <c r="B2761" s="71"/>
    </row>
    <row r="2762" spans="1:2" ht="18" customHeight="1">
      <c r="A2762" s="67"/>
      <c r="B2762" s="71"/>
    </row>
    <row r="2763" spans="1:2" ht="18" customHeight="1">
      <c r="A2763" s="67"/>
      <c r="B2763" s="71"/>
    </row>
    <row r="2764" spans="1:2" ht="18" customHeight="1">
      <c r="A2764" s="67"/>
      <c r="B2764" s="71"/>
    </row>
    <row r="2765" spans="1:2" ht="18" customHeight="1">
      <c r="A2765" s="67"/>
      <c r="B2765" s="71"/>
    </row>
    <row r="2766" spans="1:2" ht="18" customHeight="1">
      <c r="A2766" s="67"/>
      <c r="B2766" s="71"/>
    </row>
    <row r="2767" spans="1:2" ht="18" customHeight="1">
      <c r="A2767" s="67"/>
      <c r="B2767" s="71"/>
    </row>
    <row r="2768" spans="1:2" ht="18" customHeight="1">
      <c r="A2768" s="67"/>
      <c r="B2768" s="71"/>
    </row>
    <row r="2769" spans="1:2" ht="18" customHeight="1">
      <c r="A2769" s="67"/>
      <c r="B2769" s="71"/>
    </row>
    <row r="2770" spans="1:2" ht="18" customHeight="1">
      <c r="A2770" s="67"/>
      <c r="B2770" s="71"/>
    </row>
    <row r="2771" spans="1:2" ht="18" customHeight="1">
      <c r="A2771" s="67"/>
      <c r="B2771" s="71"/>
    </row>
    <row r="2772" spans="1:2" ht="18" customHeight="1">
      <c r="A2772" s="67"/>
      <c r="B2772" s="71"/>
    </row>
    <row r="2773" spans="1:2" ht="18" customHeight="1">
      <c r="A2773" s="67"/>
      <c r="B2773" s="71"/>
    </row>
    <row r="2774" spans="1:2" ht="18" customHeight="1">
      <c r="A2774" s="67"/>
      <c r="B2774" s="71"/>
    </row>
    <row r="2775" spans="1:2" ht="18" customHeight="1">
      <c r="A2775" s="67"/>
      <c r="B2775" s="71"/>
    </row>
    <row r="2776" spans="1:2" ht="18" customHeight="1">
      <c r="A2776" s="67"/>
      <c r="B2776" s="71"/>
    </row>
    <row r="2777" spans="1:2" ht="18" customHeight="1">
      <c r="A2777" s="67"/>
      <c r="B2777" s="71"/>
    </row>
    <row r="2778" spans="1:2" ht="18" customHeight="1">
      <c r="A2778" s="67"/>
      <c r="B2778" s="71"/>
    </row>
    <row r="2779" spans="1:2" ht="18" customHeight="1">
      <c r="A2779" s="67"/>
      <c r="B2779" s="71"/>
    </row>
    <row r="2780" spans="1:2" ht="18" customHeight="1">
      <c r="A2780" s="67"/>
      <c r="B2780" s="71"/>
    </row>
    <row r="2781" spans="1:2" ht="18" customHeight="1">
      <c r="A2781" s="67"/>
      <c r="B2781" s="71"/>
    </row>
    <row r="2782" spans="1:2" ht="18" customHeight="1">
      <c r="A2782" s="67"/>
      <c r="B2782" s="71"/>
    </row>
    <row r="2783" spans="1:2" ht="18" customHeight="1">
      <c r="A2783" s="67"/>
      <c r="B2783" s="71"/>
    </row>
    <row r="2784" spans="1:2" ht="18" customHeight="1">
      <c r="A2784" s="67"/>
      <c r="B2784" s="71"/>
    </row>
    <row r="2785" spans="1:2" ht="18" customHeight="1">
      <c r="A2785" s="67"/>
      <c r="B2785" s="71"/>
    </row>
    <row r="2786" spans="1:2" ht="18" customHeight="1">
      <c r="A2786" s="67"/>
      <c r="B2786" s="71"/>
    </row>
    <row r="2787" spans="1:2" ht="18" customHeight="1">
      <c r="A2787" s="67"/>
      <c r="B2787" s="71"/>
    </row>
    <row r="2788" spans="1:2" ht="18" customHeight="1">
      <c r="A2788" s="67"/>
      <c r="B2788" s="71"/>
    </row>
    <row r="2789" spans="1:2" ht="18" customHeight="1">
      <c r="A2789" s="67"/>
      <c r="B2789" s="71"/>
    </row>
    <row r="2790" spans="1:2" ht="18" customHeight="1">
      <c r="A2790" s="67"/>
      <c r="B2790" s="71"/>
    </row>
    <row r="2791" spans="1:2" ht="18" customHeight="1">
      <c r="A2791" s="67"/>
      <c r="B2791" s="71"/>
    </row>
    <row r="2792" spans="1:2" ht="18" customHeight="1">
      <c r="A2792" s="67"/>
      <c r="B2792" s="71"/>
    </row>
    <row r="2793" spans="1:2" ht="18" customHeight="1">
      <c r="A2793" s="67"/>
      <c r="B2793" s="71"/>
    </row>
    <row r="2794" spans="1:2" ht="18" customHeight="1">
      <c r="A2794" s="67"/>
      <c r="B2794" s="71"/>
    </row>
    <row r="2795" spans="1:2" ht="18" customHeight="1">
      <c r="A2795" s="67"/>
      <c r="B2795" s="71"/>
    </row>
    <row r="2796" spans="1:2" ht="18" customHeight="1">
      <c r="A2796" s="67"/>
      <c r="B2796" s="71"/>
    </row>
    <row r="2797" spans="1:2" ht="18" customHeight="1">
      <c r="A2797" s="67"/>
      <c r="B2797" s="71"/>
    </row>
    <row r="2798" spans="1:2" ht="18" customHeight="1">
      <c r="A2798" s="67"/>
      <c r="B2798" s="71"/>
    </row>
    <row r="2799" spans="1:2" ht="18" customHeight="1">
      <c r="A2799" s="67"/>
      <c r="B2799" s="71"/>
    </row>
    <row r="2800" spans="1:2" ht="18" customHeight="1">
      <c r="A2800" s="67"/>
      <c r="B2800" s="71"/>
    </row>
    <row r="2801" spans="1:2" ht="18" customHeight="1">
      <c r="A2801" s="67"/>
      <c r="B2801" s="71"/>
    </row>
    <row r="2802" spans="1:2" ht="18" customHeight="1">
      <c r="A2802" s="67"/>
      <c r="B2802" s="71"/>
    </row>
    <row r="2803" spans="1:2" ht="18" customHeight="1">
      <c r="A2803" s="67"/>
      <c r="B2803" s="71"/>
    </row>
    <row r="2804" spans="1:2" ht="18" customHeight="1">
      <c r="A2804" s="67"/>
      <c r="B2804" s="71"/>
    </row>
    <row r="2805" spans="1:2" ht="18" customHeight="1">
      <c r="A2805" s="67"/>
      <c r="B2805" s="71"/>
    </row>
    <row r="2806" spans="1:2" ht="18" customHeight="1">
      <c r="A2806" s="67"/>
      <c r="B2806" s="71"/>
    </row>
    <row r="2807" spans="1:2" ht="18" customHeight="1">
      <c r="A2807" s="67"/>
      <c r="B2807" s="71"/>
    </row>
    <row r="2808" spans="1:2" ht="18" customHeight="1">
      <c r="A2808" s="67"/>
      <c r="B2808" s="71"/>
    </row>
    <row r="2809" spans="1:2" ht="18" customHeight="1">
      <c r="A2809" s="67"/>
      <c r="B2809" s="71"/>
    </row>
    <row r="2810" spans="1:2" ht="18" customHeight="1">
      <c r="A2810" s="67"/>
      <c r="B2810" s="71"/>
    </row>
    <row r="2811" spans="1:2" ht="18" customHeight="1">
      <c r="A2811" s="67"/>
      <c r="B2811" s="71"/>
    </row>
    <row r="2812" spans="1:2" ht="18" customHeight="1">
      <c r="A2812" s="67"/>
      <c r="B2812" s="71"/>
    </row>
    <row r="2813" spans="1:2" ht="18" customHeight="1">
      <c r="A2813" s="67"/>
      <c r="B2813" s="71"/>
    </row>
    <row r="2814" spans="1:2" ht="18" customHeight="1">
      <c r="A2814" s="67"/>
      <c r="B2814" s="71"/>
    </row>
    <row r="2815" spans="1:2" ht="18" customHeight="1">
      <c r="A2815" s="67"/>
      <c r="B2815" s="71"/>
    </row>
    <row r="2816" spans="1:2" ht="18" customHeight="1">
      <c r="A2816" s="67"/>
      <c r="B2816" s="71"/>
    </row>
    <row r="2817" spans="1:2" ht="18" customHeight="1">
      <c r="A2817" s="67"/>
      <c r="B2817" s="71"/>
    </row>
    <row r="2818" spans="1:2" ht="18" customHeight="1">
      <c r="A2818" s="67"/>
      <c r="B2818" s="71"/>
    </row>
    <row r="2819" spans="1:2" ht="18" customHeight="1">
      <c r="A2819" s="67"/>
      <c r="B2819" s="71"/>
    </row>
    <row r="2820" spans="1:2" ht="18" customHeight="1">
      <c r="A2820" s="67"/>
      <c r="B2820" s="71"/>
    </row>
    <row r="2821" spans="1:2" ht="18" customHeight="1">
      <c r="A2821" s="67"/>
      <c r="B2821" s="71"/>
    </row>
    <row r="2822" spans="1:2" ht="18" customHeight="1">
      <c r="A2822" s="67"/>
      <c r="B2822" s="71"/>
    </row>
    <row r="2823" spans="1:2" ht="18" customHeight="1">
      <c r="A2823" s="67"/>
      <c r="B2823" s="71"/>
    </row>
    <row r="2824" spans="1:2" ht="18" customHeight="1">
      <c r="A2824" s="67"/>
      <c r="B2824" s="71"/>
    </row>
    <row r="2825" spans="1:2" ht="18" customHeight="1">
      <c r="A2825" s="67"/>
      <c r="B2825" s="71"/>
    </row>
    <row r="2826" spans="1:2" ht="18" customHeight="1">
      <c r="A2826" s="67"/>
      <c r="B2826" s="71"/>
    </row>
    <row r="2827" spans="1:2" ht="18" customHeight="1">
      <c r="A2827" s="67"/>
      <c r="B2827" s="71"/>
    </row>
    <row r="2828" spans="1:2" ht="18" customHeight="1">
      <c r="A2828" s="67"/>
      <c r="B2828" s="71"/>
    </row>
    <row r="2829" spans="1:2" ht="18" customHeight="1">
      <c r="A2829" s="67"/>
      <c r="B2829" s="71"/>
    </row>
    <row r="2830" spans="1:2" ht="18" customHeight="1">
      <c r="A2830" s="67"/>
      <c r="B2830" s="71"/>
    </row>
    <row r="2831" spans="1:2" ht="18" customHeight="1">
      <c r="A2831" s="67"/>
      <c r="B2831" s="71"/>
    </row>
    <row r="2832" spans="1:2" ht="18" customHeight="1">
      <c r="A2832" s="67"/>
      <c r="B2832" s="71"/>
    </row>
    <row r="2833" spans="1:2" ht="18" customHeight="1">
      <c r="A2833" s="67"/>
      <c r="B2833" s="71"/>
    </row>
    <row r="2834" spans="1:2" ht="18" customHeight="1">
      <c r="A2834" s="67"/>
      <c r="B2834" s="71"/>
    </row>
    <row r="2835" spans="1:2" ht="18" customHeight="1">
      <c r="A2835" s="67"/>
      <c r="B2835" s="71"/>
    </row>
    <row r="2836" spans="1:2" ht="18" customHeight="1">
      <c r="A2836" s="67"/>
      <c r="B2836" s="71"/>
    </row>
    <row r="2837" spans="1:2" ht="18" customHeight="1">
      <c r="A2837" s="67"/>
      <c r="B2837" s="71"/>
    </row>
    <row r="2838" spans="1:2" ht="18" customHeight="1">
      <c r="A2838" s="67"/>
      <c r="B2838" s="71"/>
    </row>
    <row r="2839" spans="1:2" ht="18" customHeight="1">
      <c r="A2839" s="67"/>
      <c r="B2839" s="71"/>
    </row>
    <row r="2840" spans="1:2" ht="18" customHeight="1">
      <c r="A2840" s="67"/>
      <c r="B2840" s="71"/>
    </row>
    <row r="2841" spans="1:2" ht="18" customHeight="1">
      <c r="A2841" s="67"/>
      <c r="B2841" s="71"/>
    </row>
    <row r="2842" spans="1:2" ht="18" customHeight="1">
      <c r="A2842" s="67"/>
      <c r="B2842" s="71"/>
    </row>
    <row r="2843" spans="1:2" ht="18" customHeight="1">
      <c r="A2843" s="67"/>
      <c r="B2843" s="71"/>
    </row>
    <row r="2844" spans="1:2" ht="18" customHeight="1">
      <c r="A2844" s="67"/>
      <c r="B2844" s="71"/>
    </row>
    <row r="2845" spans="1:2" ht="18" customHeight="1">
      <c r="A2845" s="67"/>
      <c r="B2845" s="71"/>
    </row>
    <row r="2846" spans="1:2" ht="18" customHeight="1">
      <c r="A2846" s="67"/>
      <c r="B2846" s="71"/>
    </row>
    <row r="2847" spans="1:2" ht="18" customHeight="1">
      <c r="A2847" s="67"/>
      <c r="B2847" s="71"/>
    </row>
    <row r="2848" spans="1:2" ht="18" customHeight="1">
      <c r="A2848" s="67"/>
      <c r="B2848" s="71"/>
    </row>
    <row r="2849" spans="1:2" ht="18" customHeight="1">
      <c r="A2849" s="67"/>
      <c r="B2849" s="71"/>
    </row>
    <row r="2850" spans="1:2" ht="18" customHeight="1">
      <c r="A2850" s="67"/>
      <c r="B2850" s="71"/>
    </row>
    <row r="2851" spans="1:2" ht="18" customHeight="1">
      <c r="A2851" s="67"/>
      <c r="B2851" s="71"/>
    </row>
    <row r="2852" spans="1:2" ht="18" customHeight="1">
      <c r="A2852" s="67"/>
      <c r="B2852" s="71"/>
    </row>
    <row r="2853" spans="1:2" ht="18" customHeight="1">
      <c r="A2853" s="67"/>
      <c r="B2853" s="71"/>
    </row>
    <row r="2854" spans="1:2" ht="18" customHeight="1">
      <c r="A2854" s="67"/>
      <c r="B2854" s="71"/>
    </row>
    <row r="2855" spans="1:2" ht="18" customHeight="1">
      <c r="A2855" s="67"/>
      <c r="B2855" s="71"/>
    </row>
    <row r="2856" spans="1:2" ht="18" customHeight="1">
      <c r="A2856" s="67"/>
      <c r="B2856" s="71"/>
    </row>
    <row r="2857" spans="1:2" ht="18" customHeight="1">
      <c r="A2857" s="67"/>
      <c r="B2857" s="71"/>
    </row>
    <row r="2858" spans="1:2" ht="18" customHeight="1">
      <c r="A2858" s="67"/>
      <c r="B2858" s="71"/>
    </row>
    <row r="2859" spans="1:2" ht="18" customHeight="1">
      <c r="A2859" s="67"/>
      <c r="B2859" s="71"/>
    </row>
    <row r="2860" spans="1:2" ht="18" customHeight="1">
      <c r="A2860" s="67"/>
      <c r="B2860" s="71"/>
    </row>
    <row r="2861" spans="1:2" ht="18" customHeight="1">
      <c r="A2861" s="67"/>
      <c r="B2861" s="71"/>
    </row>
    <row r="2862" spans="1:2" ht="18" customHeight="1">
      <c r="A2862" s="67"/>
      <c r="B2862" s="71"/>
    </row>
    <row r="2863" spans="1:2" ht="18" customHeight="1">
      <c r="A2863" s="67"/>
      <c r="B2863" s="71"/>
    </row>
    <row r="2864" spans="1:2" ht="18" customHeight="1">
      <c r="A2864" s="67"/>
      <c r="B2864" s="71"/>
    </row>
    <row r="2865" spans="1:2" ht="18" customHeight="1">
      <c r="A2865" s="67"/>
      <c r="B2865" s="71"/>
    </row>
    <row r="2866" spans="1:2" ht="18" customHeight="1">
      <c r="A2866" s="67"/>
      <c r="B2866" s="71"/>
    </row>
    <row r="2867" spans="1:2" ht="18" customHeight="1">
      <c r="A2867" s="67"/>
      <c r="B2867" s="71"/>
    </row>
    <row r="2868" spans="1:2" ht="18" customHeight="1">
      <c r="A2868" s="67"/>
      <c r="B2868" s="71"/>
    </row>
    <row r="2869" spans="1:2" ht="18" customHeight="1">
      <c r="A2869" s="67"/>
      <c r="B2869" s="71"/>
    </row>
    <row r="2870" spans="1:2" ht="18" customHeight="1">
      <c r="A2870" s="67"/>
      <c r="B2870" s="71"/>
    </row>
    <row r="2871" spans="1:2" ht="18" customHeight="1">
      <c r="A2871" s="67"/>
      <c r="B2871" s="71"/>
    </row>
    <row r="2872" spans="1:2" ht="18" customHeight="1">
      <c r="A2872" s="67"/>
      <c r="B2872" s="71"/>
    </row>
    <row r="2873" spans="1:2" ht="18" customHeight="1">
      <c r="A2873" s="67"/>
      <c r="B2873" s="71"/>
    </row>
    <row r="2874" spans="1:2" ht="18" customHeight="1">
      <c r="A2874" s="67"/>
      <c r="B2874" s="71"/>
    </row>
    <row r="2875" spans="1:2" ht="18" customHeight="1">
      <c r="A2875" s="67"/>
      <c r="B2875" s="71"/>
    </row>
    <row r="2876" spans="1:2" ht="18" customHeight="1">
      <c r="A2876" s="67"/>
      <c r="B2876" s="71"/>
    </row>
    <row r="2877" spans="1:2" ht="18" customHeight="1">
      <c r="A2877" s="67"/>
      <c r="B2877" s="71"/>
    </row>
    <row r="2878" spans="1:2" ht="18" customHeight="1">
      <c r="A2878" s="67"/>
      <c r="B2878" s="71"/>
    </row>
    <row r="2879" spans="1:2" ht="18" customHeight="1">
      <c r="A2879" s="67"/>
      <c r="B2879" s="71"/>
    </row>
    <row r="2880" spans="1:2" ht="18" customHeight="1">
      <c r="A2880" s="67"/>
      <c r="B2880" s="71"/>
    </row>
    <row r="2881" spans="1:2" ht="18" customHeight="1">
      <c r="A2881" s="67"/>
      <c r="B2881" s="71"/>
    </row>
    <row r="2882" spans="1:2" ht="18" customHeight="1">
      <c r="A2882" s="67"/>
      <c r="B2882" s="71"/>
    </row>
    <row r="2883" spans="1:2" ht="18" customHeight="1">
      <c r="A2883" s="67"/>
      <c r="B2883" s="71"/>
    </row>
    <row r="2884" spans="1:2" ht="18" customHeight="1">
      <c r="A2884" s="67"/>
      <c r="B2884" s="71"/>
    </row>
    <row r="2885" spans="1:2" ht="18" customHeight="1">
      <c r="A2885" s="67"/>
      <c r="B2885" s="71"/>
    </row>
    <row r="2886" spans="1:2" ht="18" customHeight="1">
      <c r="A2886" s="67"/>
      <c r="B2886" s="71"/>
    </row>
    <row r="2887" spans="1:2" ht="18" customHeight="1">
      <c r="A2887" s="67"/>
      <c r="B2887" s="71"/>
    </row>
    <row r="2888" spans="1:2" ht="18" customHeight="1">
      <c r="A2888" s="67"/>
      <c r="B2888" s="71"/>
    </row>
    <row r="2889" spans="1:2" ht="18" customHeight="1">
      <c r="A2889" s="67"/>
      <c r="B2889" s="71"/>
    </row>
    <row r="2890" spans="1:2" ht="18" customHeight="1">
      <c r="A2890" s="67"/>
      <c r="B2890" s="71"/>
    </row>
    <row r="2891" spans="1:2" ht="18" customHeight="1">
      <c r="A2891" s="67"/>
      <c r="B2891" s="71"/>
    </row>
    <row r="2892" spans="1:2" ht="18" customHeight="1">
      <c r="A2892" s="67"/>
      <c r="B2892" s="71"/>
    </row>
    <row r="2893" spans="1:2" ht="18" customHeight="1">
      <c r="A2893" s="67"/>
      <c r="B2893" s="71"/>
    </row>
    <row r="2894" spans="1:2" ht="18" customHeight="1">
      <c r="A2894" s="67"/>
      <c r="B2894" s="71"/>
    </row>
    <row r="2895" spans="1:2" ht="18" customHeight="1">
      <c r="A2895" s="67"/>
      <c r="B2895" s="71"/>
    </row>
    <row r="2896" spans="1:2" ht="18" customHeight="1">
      <c r="A2896" s="67"/>
      <c r="B2896" s="71"/>
    </row>
    <row r="2897" spans="1:2" ht="18" customHeight="1">
      <c r="A2897" s="67"/>
      <c r="B2897" s="71"/>
    </row>
    <row r="2898" spans="1:2" ht="18" customHeight="1">
      <c r="A2898" s="67"/>
      <c r="B2898" s="71"/>
    </row>
    <row r="2899" spans="1:2" ht="18" customHeight="1">
      <c r="A2899" s="67"/>
      <c r="B2899" s="71"/>
    </row>
    <row r="2900" spans="1:2" ht="18" customHeight="1">
      <c r="A2900" s="67"/>
      <c r="B2900" s="71"/>
    </row>
    <row r="2901" spans="1:2" ht="18" customHeight="1">
      <c r="A2901" s="67"/>
      <c r="B2901" s="71"/>
    </row>
    <row r="2902" spans="1:2" ht="18" customHeight="1">
      <c r="A2902" s="67"/>
      <c r="B2902" s="71"/>
    </row>
    <row r="2903" spans="1:2" ht="18" customHeight="1">
      <c r="A2903" s="67"/>
      <c r="B2903" s="71"/>
    </row>
    <row r="2904" spans="1:2" ht="18" customHeight="1">
      <c r="A2904" s="67"/>
      <c r="B2904" s="71"/>
    </row>
    <row r="2905" spans="1:2" ht="18" customHeight="1">
      <c r="A2905" s="67"/>
      <c r="B2905" s="71"/>
    </row>
    <row r="2906" spans="1:2" ht="18" customHeight="1">
      <c r="A2906" s="67"/>
      <c r="B2906" s="71"/>
    </row>
    <row r="2907" spans="1:2" ht="18" customHeight="1">
      <c r="A2907" s="67"/>
      <c r="B2907" s="71"/>
    </row>
    <row r="2908" spans="1:2" ht="18" customHeight="1">
      <c r="A2908" s="67"/>
      <c r="B2908" s="71"/>
    </row>
    <row r="2909" spans="1:2" ht="18" customHeight="1">
      <c r="A2909" s="67"/>
      <c r="B2909" s="71"/>
    </row>
    <row r="2910" spans="1:2" ht="18" customHeight="1">
      <c r="A2910" s="67"/>
      <c r="B2910" s="71"/>
    </row>
    <row r="2911" spans="1:2" ht="18" customHeight="1">
      <c r="A2911" s="67"/>
      <c r="B2911" s="71"/>
    </row>
    <row r="2912" spans="1:2" ht="18" customHeight="1">
      <c r="A2912" s="67"/>
      <c r="B2912" s="71"/>
    </row>
    <row r="2913" spans="1:2" ht="18" customHeight="1">
      <c r="A2913" s="67"/>
      <c r="B2913" s="71"/>
    </row>
    <row r="2914" spans="1:2" ht="18" customHeight="1">
      <c r="A2914" s="67"/>
      <c r="B2914" s="71"/>
    </row>
    <row r="2915" spans="1:2" ht="18" customHeight="1">
      <c r="A2915" s="67"/>
      <c r="B2915" s="71"/>
    </row>
    <row r="2916" spans="1:2" ht="18" customHeight="1">
      <c r="A2916" s="67"/>
      <c r="B2916" s="71"/>
    </row>
    <row r="2917" spans="1:2" ht="18" customHeight="1">
      <c r="A2917" s="67"/>
      <c r="B2917" s="71"/>
    </row>
    <row r="2918" spans="1:2" ht="18" customHeight="1">
      <c r="A2918" s="67"/>
      <c r="B2918" s="71"/>
    </row>
    <row r="2919" spans="1:2" ht="18" customHeight="1">
      <c r="A2919" s="67"/>
      <c r="B2919" s="71"/>
    </row>
    <row r="2920" spans="1:2" ht="18" customHeight="1">
      <c r="A2920" s="67"/>
      <c r="B2920" s="71"/>
    </row>
    <row r="2921" spans="1:2" ht="18" customHeight="1">
      <c r="A2921" s="67"/>
      <c r="B2921" s="71"/>
    </row>
    <row r="2922" spans="1:2" ht="18" customHeight="1">
      <c r="A2922" s="67"/>
      <c r="B2922" s="71"/>
    </row>
    <row r="2923" spans="1:2" ht="18" customHeight="1">
      <c r="A2923" s="67"/>
      <c r="B2923" s="71"/>
    </row>
    <row r="2924" spans="1:2" ht="18" customHeight="1">
      <c r="A2924" s="67"/>
      <c r="B2924" s="71"/>
    </row>
    <row r="2925" spans="1:2" ht="18" customHeight="1">
      <c r="A2925" s="67"/>
      <c r="B2925" s="71"/>
    </row>
    <row r="2926" spans="1:2" ht="18" customHeight="1">
      <c r="A2926" s="67"/>
      <c r="B2926" s="71"/>
    </row>
    <row r="2927" spans="1:2" ht="18" customHeight="1">
      <c r="A2927" s="67"/>
      <c r="B2927" s="71"/>
    </row>
    <row r="2928" spans="1:2" ht="18" customHeight="1">
      <c r="A2928" s="67"/>
      <c r="B2928" s="71"/>
    </row>
    <row r="2929" spans="1:2" ht="18" customHeight="1">
      <c r="A2929" s="67"/>
      <c r="B2929" s="71"/>
    </row>
    <row r="2930" spans="1:2" ht="18" customHeight="1">
      <c r="A2930" s="67"/>
      <c r="B2930" s="71"/>
    </row>
    <row r="2931" spans="1:2" ht="18" customHeight="1">
      <c r="A2931" s="67"/>
      <c r="B2931" s="71"/>
    </row>
    <row r="2932" spans="1:2" ht="18" customHeight="1">
      <c r="A2932" s="67"/>
      <c r="B2932" s="71"/>
    </row>
    <row r="2933" spans="1:2" ht="18" customHeight="1">
      <c r="A2933" s="67"/>
      <c r="B2933" s="71"/>
    </row>
    <row r="2934" spans="1:2" ht="18" customHeight="1">
      <c r="A2934" s="67"/>
      <c r="B2934" s="71"/>
    </row>
    <row r="2935" spans="1:2" ht="18" customHeight="1">
      <c r="A2935" s="67"/>
      <c r="B2935" s="71"/>
    </row>
    <row r="2936" spans="1:2" ht="18" customHeight="1">
      <c r="A2936" s="67"/>
      <c r="B2936" s="71"/>
    </row>
    <row r="2937" spans="1:2" ht="18" customHeight="1">
      <c r="A2937" s="67"/>
      <c r="B2937" s="71"/>
    </row>
    <row r="2938" spans="1:2" ht="18" customHeight="1">
      <c r="A2938" s="67"/>
      <c r="B2938" s="71"/>
    </row>
    <row r="2939" spans="1:2" ht="18" customHeight="1">
      <c r="A2939" s="67"/>
      <c r="B2939" s="71"/>
    </row>
    <row r="2940" spans="1:2" ht="18" customHeight="1">
      <c r="A2940" s="67"/>
      <c r="B2940" s="71"/>
    </row>
    <row r="2941" spans="1:2" ht="18" customHeight="1">
      <c r="A2941" s="67"/>
      <c r="B2941" s="71"/>
    </row>
    <row r="2942" spans="1:2" ht="18" customHeight="1">
      <c r="A2942" s="67"/>
      <c r="B2942" s="71"/>
    </row>
    <row r="2943" spans="1:2" ht="18" customHeight="1">
      <c r="A2943" s="67"/>
      <c r="B2943" s="71"/>
    </row>
    <row r="2944" spans="1:2" ht="18" customHeight="1">
      <c r="A2944" s="67"/>
      <c r="B2944" s="71"/>
    </row>
    <row r="2945" spans="1:2" ht="18" customHeight="1">
      <c r="A2945" s="67"/>
      <c r="B2945" s="71"/>
    </row>
    <row r="2946" spans="1:2" ht="18" customHeight="1">
      <c r="A2946" s="67"/>
      <c r="B2946" s="71"/>
    </row>
    <row r="2947" spans="1:2" ht="18" customHeight="1">
      <c r="A2947" s="67"/>
      <c r="B2947" s="71"/>
    </row>
    <row r="2948" spans="1:2" ht="18" customHeight="1">
      <c r="A2948" s="67"/>
      <c r="B2948" s="71"/>
    </row>
    <row r="2949" spans="1:2" ht="18" customHeight="1">
      <c r="A2949" s="67"/>
      <c r="B2949" s="71"/>
    </row>
    <row r="2950" spans="1:2" ht="18" customHeight="1">
      <c r="A2950" s="67"/>
      <c r="B2950" s="71"/>
    </row>
    <row r="2951" spans="1:2" ht="18" customHeight="1">
      <c r="A2951" s="67"/>
      <c r="B2951" s="71"/>
    </row>
    <row r="2952" spans="1:2" ht="18" customHeight="1">
      <c r="A2952" s="67"/>
      <c r="B2952" s="71"/>
    </row>
    <row r="2953" spans="1:2" ht="18" customHeight="1">
      <c r="A2953" s="67"/>
      <c r="B2953" s="71"/>
    </row>
    <row r="2954" spans="1:2" ht="18" customHeight="1">
      <c r="A2954" s="67"/>
      <c r="B2954" s="71"/>
    </row>
    <row r="2955" spans="1:2" ht="18" customHeight="1">
      <c r="A2955" s="67"/>
      <c r="B2955" s="71"/>
    </row>
    <row r="2956" spans="1:2" ht="18" customHeight="1">
      <c r="A2956" s="67"/>
      <c r="B2956" s="71"/>
    </row>
    <row r="2957" spans="1:2" ht="18" customHeight="1">
      <c r="A2957" s="67"/>
      <c r="B2957" s="71"/>
    </row>
    <row r="2958" spans="1:2" ht="18" customHeight="1">
      <c r="A2958" s="67"/>
      <c r="B2958" s="71"/>
    </row>
    <row r="2959" spans="1:2" ht="18" customHeight="1">
      <c r="A2959" s="67"/>
      <c r="B2959" s="71"/>
    </row>
    <row r="2960" spans="1:2" ht="18" customHeight="1">
      <c r="A2960" s="67"/>
      <c r="B2960" s="71"/>
    </row>
    <row r="2961" spans="1:2" ht="18" customHeight="1">
      <c r="A2961" s="67"/>
      <c r="B2961" s="71"/>
    </row>
    <row r="2962" spans="1:2" ht="18" customHeight="1">
      <c r="A2962" s="67"/>
      <c r="B2962" s="71"/>
    </row>
    <row r="2963" spans="1:2" ht="18" customHeight="1">
      <c r="A2963" s="67"/>
      <c r="B2963" s="71"/>
    </row>
    <row r="2964" spans="1:2" ht="18" customHeight="1">
      <c r="A2964" s="67"/>
      <c r="B2964" s="71"/>
    </row>
    <row r="2965" spans="1:2" ht="18" customHeight="1">
      <c r="A2965" s="67"/>
      <c r="B2965" s="71"/>
    </row>
    <row r="2966" spans="1:2" ht="18" customHeight="1">
      <c r="A2966" s="67"/>
      <c r="B2966" s="71"/>
    </row>
    <row r="2967" spans="1:2" ht="18" customHeight="1">
      <c r="A2967" s="67"/>
      <c r="B2967" s="71"/>
    </row>
    <row r="2968" spans="1:2" ht="18" customHeight="1">
      <c r="A2968" s="67"/>
      <c r="B2968" s="71"/>
    </row>
    <row r="2969" spans="1:2" ht="18" customHeight="1">
      <c r="A2969" s="67"/>
      <c r="B2969" s="71"/>
    </row>
    <row r="2970" spans="1:2" ht="18" customHeight="1">
      <c r="A2970" s="67"/>
      <c r="B2970" s="71"/>
    </row>
    <row r="2971" spans="1:2" ht="18" customHeight="1">
      <c r="A2971" s="67"/>
      <c r="B2971" s="71"/>
    </row>
    <row r="2972" spans="1:2" ht="18" customHeight="1">
      <c r="A2972" s="67"/>
      <c r="B2972" s="71"/>
    </row>
    <row r="2973" spans="1:2" ht="18" customHeight="1">
      <c r="A2973" s="67"/>
      <c r="B2973" s="71"/>
    </row>
    <row r="2974" spans="1:2" ht="18" customHeight="1">
      <c r="A2974" s="67"/>
      <c r="B2974" s="71"/>
    </row>
    <row r="2975" spans="1:2" ht="18" customHeight="1">
      <c r="A2975" s="67"/>
      <c r="B2975" s="71"/>
    </row>
    <row r="2976" spans="1:2" ht="18" customHeight="1">
      <c r="A2976" s="67"/>
      <c r="B2976" s="71"/>
    </row>
    <row r="2977" spans="1:2" ht="18" customHeight="1">
      <c r="A2977" s="67"/>
      <c r="B2977" s="71"/>
    </row>
    <row r="2978" spans="1:2" ht="18" customHeight="1">
      <c r="A2978" s="67"/>
      <c r="B2978" s="71"/>
    </row>
    <row r="2979" spans="1:2" ht="18" customHeight="1">
      <c r="A2979" s="67"/>
      <c r="B2979" s="71"/>
    </row>
    <row r="2980" spans="1:2" ht="18" customHeight="1">
      <c r="A2980" s="67"/>
      <c r="B2980" s="71"/>
    </row>
    <row r="2981" spans="1:2" ht="18" customHeight="1">
      <c r="A2981" s="67"/>
      <c r="B2981" s="71"/>
    </row>
    <row r="2982" spans="1:2" ht="18" customHeight="1">
      <c r="A2982" s="67"/>
      <c r="B2982" s="71"/>
    </row>
    <row r="2983" spans="1:2" ht="18" customHeight="1">
      <c r="A2983" s="67"/>
      <c r="B2983" s="71"/>
    </row>
    <row r="2984" spans="1:2" ht="18" customHeight="1">
      <c r="A2984" s="67"/>
      <c r="B2984" s="71"/>
    </row>
    <row r="2985" spans="1:2" ht="18" customHeight="1">
      <c r="A2985" s="67"/>
      <c r="B2985" s="71"/>
    </row>
    <row r="2986" spans="1:2" ht="18" customHeight="1">
      <c r="A2986" s="67"/>
      <c r="B2986" s="71"/>
    </row>
    <row r="2987" spans="1:2" ht="18" customHeight="1">
      <c r="A2987" s="67"/>
      <c r="B2987" s="71"/>
    </row>
    <row r="2988" spans="1:2" ht="18" customHeight="1">
      <c r="A2988" s="67"/>
      <c r="B2988" s="71"/>
    </row>
    <row r="2989" spans="1:2" ht="18" customHeight="1">
      <c r="A2989" s="67"/>
      <c r="B2989" s="71"/>
    </row>
    <row r="2990" spans="1:2" ht="18" customHeight="1">
      <c r="A2990" s="67"/>
      <c r="B2990" s="71"/>
    </row>
    <row r="2991" spans="1:2" ht="18" customHeight="1">
      <c r="A2991" s="67"/>
      <c r="B2991" s="71"/>
    </row>
    <row r="2992" spans="1:2" ht="18" customHeight="1">
      <c r="A2992" s="67"/>
      <c r="B2992" s="71"/>
    </row>
    <row r="2993" spans="1:2" ht="18" customHeight="1">
      <c r="A2993" s="67"/>
      <c r="B2993" s="71"/>
    </row>
    <row r="2994" spans="1:2" ht="18" customHeight="1">
      <c r="A2994" s="67"/>
      <c r="B2994" s="71"/>
    </row>
    <row r="2995" spans="1:2" ht="18" customHeight="1">
      <c r="A2995" s="67"/>
      <c r="B2995" s="71"/>
    </row>
    <row r="2996" spans="1:2" ht="18" customHeight="1">
      <c r="A2996" s="67"/>
      <c r="B2996" s="71"/>
    </row>
    <row r="2997" spans="1:2" ht="18" customHeight="1">
      <c r="A2997" s="67"/>
      <c r="B2997" s="71"/>
    </row>
    <row r="2998" spans="1:2" ht="18" customHeight="1">
      <c r="A2998" s="67"/>
      <c r="B2998" s="71"/>
    </row>
    <row r="2999" spans="1:2" ht="18" customHeight="1">
      <c r="A2999" s="67"/>
      <c r="B2999" s="71"/>
    </row>
    <row r="3000" spans="1:2" ht="18" customHeight="1">
      <c r="A3000" s="67"/>
      <c r="B3000" s="71"/>
    </row>
    <row r="3001" spans="1:2" ht="18" customHeight="1">
      <c r="A3001" s="67"/>
      <c r="B3001" s="71"/>
    </row>
    <row r="3002" spans="1:2" ht="18" customHeight="1">
      <c r="A3002" s="67"/>
      <c r="B3002" s="71"/>
    </row>
    <row r="3003" spans="1:2" ht="18" customHeight="1">
      <c r="A3003" s="67"/>
      <c r="B3003" s="71"/>
    </row>
    <row r="3004" spans="1:2" ht="18" customHeight="1">
      <c r="A3004" s="67"/>
      <c r="B3004" s="71"/>
    </row>
    <row r="3005" spans="1:2" ht="18" customHeight="1">
      <c r="A3005" s="67"/>
      <c r="B3005" s="71"/>
    </row>
    <row r="3006" spans="1:2" ht="18" customHeight="1">
      <c r="A3006" s="67"/>
      <c r="B3006" s="71"/>
    </row>
    <row r="3007" spans="1:2" ht="18" customHeight="1">
      <c r="A3007" s="67"/>
      <c r="B3007" s="71"/>
    </row>
    <row r="3008" spans="1:2" ht="18" customHeight="1">
      <c r="A3008" s="67"/>
      <c r="B3008" s="71"/>
    </row>
    <row r="3009" spans="1:2" ht="18" customHeight="1">
      <c r="A3009" s="67"/>
      <c r="B3009" s="71"/>
    </row>
    <row r="3010" spans="1:2" ht="18" customHeight="1">
      <c r="A3010" s="67"/>
      <c r="B3010" s="71"/>
    </row>
    <row r="3011" spans="1:2" ht="18" customHeight="1">
      <c r="A3011" s="67"/>
      <c r="B3011" s="71"/>
    </row>
    <row r="3012" spans="1:2" ht="18" customHeight="1">
      <c r="A3012" s="67"/>
      <c r="B3012" s="71"/>
    </row>
    <row r="3013" spans="1:2" ht="18" customHeight="1">
      <c r="A3013" s="67"/>
      <c r="B3013" s="71"/>
    </row>
    <row r="3014" spans="1:2" ht="18" customHeight="1">
      <c r="A3014" s="67"/>
      <c r="B3014" s="71"/>
    </row>
    <row r="3015" spans="1:2" ht="18" customHeight="1">
      <c r="A3015" s="67"/>
      <c r="B3015" s="71"/>
    </row>
    <row r="3016" spans="1:2" ht="18" customHeight="1">
      <c r="A3016" s="67"/>
      <c r="B3016" s="71"/>
    </row>
    <row r="3017" spans="1:2" ht="18" customHeight="1">
      <c r="A3017" s="67"/>
      <c r="B3017" s="71"/>
    </row>
    <row r="3018" spans="1:2" ht="18" customHeight="1">
      <c r="A3018" s="67"/>
      <c r="B3018" s="71"/>
    </row>
    <row r="3019" spans="1:2" ht="18" customHeight="1">
      <c r="A3019" s="67"/>
      <c r="B3019" s="71"/>
    </row>
    <row r="3020" spans="1:2" ht="18" customHeight="1">
      <c r="A3020" s="67"/>
      <c r="B3020" s="71"/>
    </row>
    <row r="3021" spans="1:2" ht="18" customHeight="1">
      <c r="A3021" s="67"/>
      <c r="B3021" s="71"/>
    </row>
    <row r="3022" spans="1:2" ht="18" customHeight="1">
      <c r="A3022" s="67"/>
      <c r="B3022" s="71"/>
    </row>
    <row r="3023" spans="1:2" ht="18" customHeight="1">
      <c r="A3023" s="67"/>
      <c r="B3023" s="71"/>
    </row>
    <row r="3024" spans="1:2" ht="18" customHeight="1">
      <c r="A3024" s="67"/>
      <c r="B3024" s="71"/>
    </row>
    <row r="3025" spans="1:2" ht="18" customHeight="1">
      <c r="A3025" s="67"/>
      <c r="B3025" s="71"/>
    </row>
    <row r="3026" spans="1:2" ht="18" customHeight="1">
      <c r="A3026" s="67"/>
      <c r="B3026" s="71"/>
    </row>
    <row r="3027" spans="1:2" ht="18" customHeight="1">
      <c r="A3027" s="67"/>
      <c r="B3027" s="71"/>
    </row>
    <row r="3028" spans="1:2" ht="18" customHeight="1">
      <c r="A3028" s="67"/>
      <c r="B3028" s="71"/>
    </row>
    <row r="3029" spans="1:2" ht="18" customHeight="1">
      <c r="A3029" s="67"/>
      <c r="B3029" s="71"/>
    </row>
    <row r="3030" spans="1:2" ht="18" customHeight="1">
      <c r="A3030" s="67"/>
      <c r="B3030" s="71"/>
    </row>
    <row r="3031" spans="1:2" ht="18" customHeight="1">
      <c r="A3031" s="67"/>
      <c r="B3031" s="71"/>
    </row>
    <row r="3032" spans="1:2" ht="18" customHeight="1">
      <c r="A3032" s="67"/>
      <c r="B3032" s="71"/>
    </row>
    <row r="3033" spans="1:2" ht="18" customHeight="1">
      <c r="A3033" s="67"/>
      <c r="B3033" s="71"/>
    </row>
    <row r="3034" spans="1:2" ht="18" customHeight="1">
      <c r="A3034" s="67"/>
      <c r="B3034" s="71"/>
    </row>
    <row r="3035" spans="1:2" ht="18" customHeight="1">
      <c r="A3035" s="67"/>
      <c r="B3035" s="71"/>
    </row>
    <row r="3036" spans="1:2" ht="18" customHeight="1">
      <c r="A3036" s="67"/>
      <c r="B3036" s="71"/>
    </row>
    <row r="3037" spans="1:2" ht="18" customHeight="1">
      <c r="A3037" s="67"/>
      <c r="B3037" s="71"/>
    </row>
    <row r="3038" spans="1:2" ht="18" customHeight="1">
      <c r="A3038" s="67"/>
      <c r="B3038" s="71"/>
    </row>
    <row r="3039" spans="1:2" ht="18" customHeight="1">
      <c r="A3039" s="67"/>
      <c r="B3039" s="71"/>
    </row>
    <row r="3040" spans="1:2" ht="18" customHeight="1">
      <c r="A3040" s="67"/>
      <c r="B3040" s="71"/>
    </row>
    <row r="3041" spans="1:2" ht="18" customHeight="1">
      <c r="A3041" s="67"/>
      <c r="B3041" s="71"/>
    </row>
    <row r="3042" spans="1:2" ht="18" customHeight="1">
      <c r="A3042" s="67"/>
      <c r="B3042" s="71"/>
    </row>
    <row r="3043" spans="1:2" ht="18" customHeight="1">
      <c r="A3043" s="67"/>
      <c r="B3043" s="71"/>
    </row>
    <row r="3044" spans="1:2" ht="18" customHeight="1">
      <c r="A3044" s="67"/>
      <c r="B3044" s="71"/>
    </row>
    <row r="3045" spans="1:2" ht="18" customHeight="1">
      <c r="A3045" s="67"/>
      <c r="B3045" s="71"/>
    </row>
    <row r="3046" spans="1:2" ht="18" customHeight="1">
      <c r="A3046" s="67"/>
      <c r="B3046" s="71"/>
    </row>
    <row r="3047" spans="1:2" ht="18" customHeight="1">
      <c r="A3047" s="67"/>
      <c r="B3047" s="71"/>
    </row>
    <row r="3048" spans="1:2" ht="18" customHeight="1">
      <c r="A3048" s="67"/>
      <c r="B3048" s="71"/>
    </row>
    <row r="3049" spans="1:2" ht="18" customHeight="1">
      <c r="A3049" s="67"/>
      <c r="B3049" s="71"/>
    </row>
    <row r="3050" spans="1:2" ht="18" customHeight="1">
      <c r="A3050" s="67"/>
      <c r="B3050" s="71"/>
    </row>
    <row r="3051" spans="1:2" ht="18" customHeight="1">
      <c r="A3051" s="67"/>
      <c r="B3051" s="71"/>
    </row>
    <row r="3052" spans="1:2" ht="18" customHeight="1">
      <c r="A3052" s="67"/>
      <c r="B3052" s="71"/>
    </row>
    <row r="3053" spans="1:2" ht="18" customHeight="1">
      <c r="A3053" s="67"/>
      <c r="B3053" s="71"/>
    </row>
    <row r="3054" spans="1:2" ht="18" customHeight="1">
      <c r="A3054" s="67"/>
      <c r="B3054" s="71"/>
    </row>
    <row r="3055" spans="1:2" ht="18" customHeight="1">
      <c r="A3055" s="67"/>
      <c r="B3055" s="71"/>
    </row>
    <row r="3056" spans="1:2" ht="18" customHeight="1">
      <c r="A3056" s="67"/>
      <c r="B3056" s="71"/>
    </row>
    <row r="3057" spans="1:2" ht="18" customHeight="1">
      <c r="A3057" s="67"/>
      <c r="B3057" s="71"/>
    </row>
    <row r="3058" spans="1:2" ht="18" customHeight="1">
      <c r="A3058" s="67"/>
      <c r="B3058" s="71"/>
    </row>
    <row r="3059" spans="1:2" ht="18" customHeight="1">
      <c r="A3059" s="67"/>
      <c r="B3059" s="71"/>
    </row>
    <row r="3060" spans="1:2" ht="18" customHeight="1">
      <c r="A3060" s="67"/>
      <c r="B3060" s="71"/>
    </row>
    <row r="3061" spans="1:2" ht="18" customHeight="1">
      <c r="A3061" s="67"/>
      <c r="B3061" s="71"/>
    </row>
    <row r="3062" spans="1:2" ht="18" customHeight="1">
      <c r="A3062" s="67"/>
      <c r="B3062" s="71"/>
    </row>
    <row r="3063" spans="1:2" ht="18" customHeight="1">
      <c r="A3063" s="67"/>
      <c r="B3063" s="71"/>
    </row>
    <row r="3064" spans="1:2" ht="18" customHeight="1">
      <c r="A3064" s="67"/>
      <c r="B3064" s="71"/>
    </row>
    <row r="3065" spans="1:2" ht="18" customHeight="1">
      <c r="A3065" s="67"/>
      <c r="B3065" s="71"/>
    </row>
    <row r="3066" spans="1:2" ht="18" customHeight="1">
      <c r="A3066" s="67"/>
      <c r="B3066" s="71"/>
    </row>
    <row r="3067" spans="1:2" ht="18" customHeight="1">
      <c r="A3067" s="67"/>
      <c r="B3067" s="71"/>
    </row>
    <row r="3068" spans="1:2" ht="18" customHeight="1">
      <c r="A3068" s="67"/>
      <c r="B3068" s="71"/>
    </row>
    <row r="3069" spans="1:2" ht="18" customHeight="1">
      <c r="A3069" s="67"/>
      <c r="B3069" s="71"/>
    </row>
    <row r="3070" spans="1:2" ht="18" customHeight="1">
      <c r="A3070" s="67"/>
      <c r="B3070" s="71"/>
    </row>
    <row r="3071" spans="1:2" ht="18" customHeight="1">
      <c r="A3071" s="67"/>
      <c r="B3071" s="71"/>
    </row>
    <row r="3072" spans="1:2" ht="18" customHeight="1">
      <c r="A3072" s="67"/>
      <c r="B3072" s="71"/>
    </row>
    <row r="3073" spans="1:2" ht="18" customHeight="1">
      <c r="A3073" s="67"/>
      <c r="B3073" s="71"/>
    </row>
    <row r="3074" spans="1:2" ht="18" customHeight="1">
      <c r="A3074" s="67"/>
      <c r="B3074" s="71"/>
    </row>
    <row r="3075" spans="1:2" ht="18" customHeight="1">
      <c r="A3075" s="67"/>
      <c r="B3075" s="71"/>
    </row>
    <row r="3076" spans="1:2" ht="18" customHeight="1">
      <c r="A3076" s="67"/>
      <c r="B3076" s="71"/>
    </row>
    <row r="3077" spans="1:2" ht="18" customHeight="1">
      <c r="A3077" s="67"/>
      <c r="B3077" s="71"/>
    </row>
    <row r="3078" spans="1:2" ht="18" customHeight="1">
      <c r="A3078" s="67"/>
      <c r="B3078" s="71"/>
    </row>
    <row r="3079" spans="1:2" ht="18" customHeight="1">
      <c r="A3079" s="67"/>
      <c r="B3079" s="71"/>
    </row>
    <row r="3080" spans="1:2" ht="18" customHeight="1">
      <c r="A3080" s="67"/>
      <c r="B3080" s="71"/>
    </row>
    <row r="3081" spans="1:2" ht="18" customHeight="1">
      <c r="A3081" s="67"/>
      <c r="B3081" s="71"/>
    </row>
    <row r="3082" spans="1:2" ht="18" customHeight="1">
      <c r="A3082" s="67"/>
      <c r="B3082" s="71"/>
    </row>
    <row r="3083" spans="1:2" ht="18" customHeight="1">
      <c r="A3083" s="67"/>
      <c r="B3083" s="71"/>
    </row>
    <row r="3084" spans="1:2" ht="18" customHeight="1">
      <c r="A3084" s="67"/>
      <c r="B3084" s="71"/>
    </row>
    <row r="3085" spans="1:2" ht="18" customHeight="1">
      <c r="A3085" s="67"/>
      <c r="B3085" s="71"/>
    </row>
    <row r="3086" spans="1:2" ht="18" customHeight="1">
      <c r="A3086" s="67"/>
      <c r="B3086" s="71"/>
    </row>
    <row r="3087" spans="1:2" ht="18" customHeight="1">
      <c r="A3087" s="67"/>
      <c r="B3087" s="71"/>
    </row>
    <row r="3088" spans="1:2" ht="18" customHeight="1">
      <c r="A3088" s="67"/>
      <c r="B3088" s="71"/>
    </row>
    <row r="3089" spans="1:2" ht="18" customHeight="1">
      <c r="A3089" s="67"/>
      <c r="B3089" s="71"/>
    </row>
    <row r="3090" spans="1:2" ht="18" customHeight="1">
      <c r="A3090" s="67"/>
      <c r="B3090" s="71"/>
    </row>
    <row r="3091" spans="1:2" ht="18" customHeight="1">
      <c r="A3091" s="67"/>
      <c r="B3091" s="71"/>
    </row>
    <row r="3092" spans="1:2" ht="18" customHeight="1">
      <c r="A3092" s="67"/>
      <c r="B3092" s="71"/>
    </row>
    <row r="3093" spans="1:2" ht="18" customHeight="1">
      <c r="A3093" s="67"/>
      <c r="B3093" s="71"/>
    </row>
    <row r="3094" spans="1:2" ht="18" customHeight="1">
      <c r="A3094" s="67"/>
      <c r="B3094" s="71"/>
    </row>
    <row r="3095" spans="1:2" ht="18" customHeight="1">
      <c r="A3095" s="67"/>
      <c r="B3095" s="71"/>
    </row>
    <row r="3096" spans="1:2" ht="18" customHeight="1">
      <c r="A3096" s="67"/>
      <c r="B3096" s="71"/>
    </row>
    <row r="3097" spans="1:2" ht="18" customHeight="1">
      <c r="A3097" s="67"/>
      <c r="B3097" s="71"/>
    </row>
    <row r="3098" spans="1:2" ht="18" customHeight="1">
      <c r="A3098" s="67"/>
      <c r="B3098" s="71"/>
    </row>
    <row r="3099" spans="1:2" ht="18" customHeight="1">
      <c r="A3099" s="67"/>
      <c r="B3099" s="71"/>
    </row>
    <row r="3100" spans="1:2" ht="18" customHeight="1">
      <c r="A3100" s="67"/>
      <c r="B3100" s="71"/>
    </row>
    <row r="3101" spans="1:2" ht="18" customHeight="1">
      <c r="A3101" s="67"/>
      <c r="B3101" s="71"/>
    </row>
    <row r="3102" spans="1:2" ht="18" customHeight="1">
      <c r="A3102" s="67"/>
      <c r="B3102" s="71"/>
    </row>
    <row r="3103" spans="1:2" ht="18" customHeight="1">
      <c r="A3103" s="67"/>
      <c r="B3103" s="71"/>
    </row>
    <row r="3104" spans="1:2" ht="18" customHeight="1">
      <c r="A3104" s="67"/>
      <c r="B3104" s="71"/>
    </row>
    <row r="3105" spans="1:2" ht="18" customHeight="1">
      <c r="A3105" s="67"/>
      <c r="B3105" s="71"/>
    </row>
    <row r="3106" spans="1:2" ht="18" customHeight="1">
      <c r="A3106" s="67"/>
      <c r="B3106" s="71"/>
    </row>
    <row r="3107" spans="1:2" ht="18" customHeight="1">
      <c r="A3107" s="67"/>
      <c r="B3107" s="71"/>
    </row>
    <row r="3108" spans="1:2" ht="18" customHeight="1">
      <c r="A3108" s="67"/>
      <c r="B3108" s="71"/>
    </row>
    <row r="3109" spans="1:2" ht="18" customHeight="1">
      <c r="A3109" s="67"/>
      <c r="B3109" s="71"/>
    </row>
    <row r="3110" spans="1:2" ht="18" customHeight="1">
      <c r="A3110" s="67"/>
      <c r="B3110" s="71"/>
    </row>
    <row r="3111" spans="1:2" ht="18" customHeight="1">
      <c r="A3111" s="67"/>
      <c r="B3111" s="71"/>
    </row>
    <row r="3112" spans="1:2" ht="18" customHeight="1">
      <c r="A3112" s="67"/>
      <c r="B3112" s="71"/>
    </row>
    <row r="3113" spans="1:2" ht="18" customHeight="1">
      <c r="A3113" s="67"/>
      <c r="B3113" s="71"/>
    </row>
    <row r="3114" spans="1:2" ht="18" customHeight="1">
      <c r="A3114" s="67"/>
      <c r="B3114" s="71"/>
    </row>
    <row r="3115" spans="1:2" ht="18" customHeight="1">
      <c r="A3115" s="67"/>
      <c r="B3115" s="71"/>
    </row>
    <row r="3116" spans="1:2" ht="18" customHeight="1">
      <c r="A3116" s="67"/>
      <c r="B3116" s="71"/>
    </row>
    <row r="3117" spans="1:2" ht="18" customHeight="1">
      <c r="A3117" s="67"/>
      <c r="B3117" s="71"/>
    </row>
    <row r="3118" spans="1:2" ht="18" customHeight="1">
      <c r="A3118" s="67"/>
      <c r="B3118" s="71"/>
    </row>
    <row r="3119" spans="1:2" ht="18" customHeight="1">
      <c r="A3119" s="67"/>
      <c r="B3119" s="71"/>
    </row>
    <row r="3120" spans="1:2" ht="18" customHeight="1">
      <c r="A3120" s="67"/>
      <c r="B3120" s="71"/>
    </row>
    <row r="3121" spans="1:2" ht="18" customHeight="1">
      <c r="A3121" s="67"/>
      <c r="B3121" s="71"/>
    </row>
    <row r="3122" spans="1:2" ht="18" customHeight="1">
      <c r="A3122" s="67"/>
      <c r="B3122" s="71"/>
    </row>
    <row r="3123" spans="1:2" ht="18" customHeight="1">
      <c r="A3123" s="67"/>
      <c r="B3123" s="71"/>
    </row>
    <row r="3124" spans="1:2" ht="18" customHeight="1">
      <c r="A3124" s="67"/>
      <c r="B3124" s="71"/>
    </row>
    <row r="3125" spans="1:2" ht="18" customHeight="1">
      <c r="A3125" s="67"/>
      <c r="B3125" s="71"/>
    </row>
    <row r="3126" spans="1:2" ht="18" customHeight="1">
      <c r="A3126" s="67"/>
      <c r="B3126" s="71"/>
    </row>
    <row r="3127" spans="1:2" ht="18" customHeight="1">
      <c r="A3127" s="67"/>
      <c r="B3127" s="71"/>
    </row>
    <row r="3128" spans="1:2" ht="18" customHeight="1">
      <c r="A3128" s="67"/>
      <c r="B3128" s="71"/>
    </row>
    <row r="3129" spans="1:2" ht="18" customHeight="1">
      <c r="A3129" s="67"/>
      <c r="B3129" s="71"/>
    </row>
    <row r="3130" spans="1:2" ht="18" customHeight="1">
      <c r="A3130" s="67"/>
      <c r="B3130" s="71"/>
    </row>
    <row r="3131" spans="1:2" ht="18" customHeight="1">
      <c r="A3131" s="67"/>
      <c r="B3131" s="71"/>
    </row>
    <row r="3132" spans="1:2" ht="18" customHeight="1">
      <c r="A3132" s="67"/>
      <c r="B3132" s="71"/>
    </row>
    <row r="3133" spans="1:2" ht="18" customHeight="1">
      <c r="A3133" s="67"/>
      <c r="B3133" s="71"/>
    </row>
    <row r="3134" spans="1:2" ht="18" customHeight="1">
      <c r="A3134" s="67"/>
      <c r="B3134" s="71"/>
    </row>
    <row r="3135" spans="1:2" ht="18" customHeight="1">
      <c r="A3135" s="67"/>
      <c r="B3135" s="71"/>
    </row>
    <row r="3136" spans="1:2" ht="18" customHeight="1">
      <c r="A3136" s="67"/>
      <c r="B3136" s="71"/>
    </row>
    <row r="3137" spans="1:2" ht="18" customHeight="1">
      <c r="A3137" s="67"/>
      <c r="B3137" s="71"/>
    </row>
    <row r="3138" spans="1:2" ht="18" customHeight="1">
      <c r="A3138" s="67"/>
      <c r="B3138" s="71"/>
    </row>
    <row r="3139" spans="1:2" ht="18" customHeight="1">
      <c r="A3139" s="67"/>
      <c r="B3139" s="71"/>
    </row>
    <row r="3140" spans="1:2" ht="18" customHeight="1">
      <c r="A3140" s="67"/>
      <c r="B3140" s="71"/>
    </row>
    <row r="3141" spans="1:2" ht="18" customHeight="1">
      <c r="A3141" s="67"/>
      <c r="B3141" s="71"/>
    </row>
    <row r="3142" spans="1:2" ht="18" customHeight="1">
      <c r="A3142" s="67"/>
      <c r="B3142" s="71"/>
    </row>
    <row r="3143" spans="1:2" ht="18" customHeight="1">
      <c r="A3143" s="67"/>
      <c r="B3143" s="71"/>
    </row>
    <row r="3144" spans="1:2" ht="18" customHeight="1">
      <c r="A3144" s="67"/>
      <c r="B3144" s="71"/>
    </row>
    <row r="3145" spans="1:2" ht="18" customHeight="1">
      <c r="A3145" s="67"/>
      <c r="B3145" s="71"/>
    </row>
    <row r="3146" spans="1:2" ht="18" customHeight="1">
      <c r="A3146" s="67"/>
      <c r="B3146" s="71"/>
    </row>
    <row r="3147" spans="1:2" ht="18" customHeight="1">
      <c r="A3147" s="67"/>
      <c r="B3147" s="71"/>
    </row>
    <row r="3148" spans="1:2" ht="18" customHeight="1">
      <c r="A3148" s="67"/>
      <c r="B3148" s="71"/>
    </row>
    <row r="3149" spans="1:2" ht="18" customHeight="1">
      <c r="A3149" s="67"/>
      <c r="B3149" s="71"/>
    </row>
    <row r="3150" spans="1:2" ht="18" customHeight="1">
      <c r="A3150" s="67"/>
      <c r="B3150" s="71"/>
    </row>
    <row r="3151" spans="1:2" ht="18" customHeight="1">
      <c r="A3151" s="67"/>
      <c r="B3151" s="71"/>
    </row>
    <row r="3152" spans="1:2" ht="18" customHeight="1">
      <c r="A3152" s="67"/>
      <c r="B3152" s="71"/>
    </row>
    <row r="3153" spans="1:2" ht="18" customHeight="1">
      <c r="A3153" s="67"/>
      <c r="B3153" s="71"/>
    </row>
    <row r="3154" spans="1:2" ht="18" customHeight="1">
      <c r="A3154" s="67"/>
      <c r="B3154" s="71"/>
    </row>
    <row r="3155" spans="1:2" ht="18" customHeight="1">
      <c r="A3155" s="67"/>
      <c r="B3155" s="71"/>
    </row>
    <row r="3156" spans="1:2" ht="18" customHeight="1">
      <c r="A3156" s="67"/>
      <c r="B3156" s="71"/>
    </row>
    <row r="3157" spans="1:2" ht="18" customHeight="1">
      <c r="A3157" s="67"/>
      <c r="B3157" s="71"/>
    </row>
    <row r="3158" spans="1:2" ht="18" customHeight="1">
      <c r="A3158" s="67"/>
      <c r="B3158" s="71"/>
    </row>
    <row r="3159" spans="1:2" ht="18" customHeight="1">
      <c r="A3159" s="67"/>
      <c r="B3159" s="71"/>
    </row>
    <row r="3160" spans="1:2" ht="18" customHeight="1">
      <c r="A3160" s="67"/>
      <c r="B3160" s="71"/>
    </row>
    <row r="3161" spans="1:2" ht="18" customHeight="1">
      <c r="A3161" s="67"/>
      <c r="B3161" s="71"/>
    </row>
    <row r="3162" spans="1:2" ht="18" customHeight="1">
      <c r="A3162" s="67"/>
      <c r="B3162" s="71"/>
    </row>
    <row r="3163" spans="1:2" ht="18" customHeight="1">
      <c r="A3163" s="67"/>
      <c r="B3163" s="71"/>
    </row>
    <row r="3164" spans="1:2" ht="18" customHeight="1">
      <c r="A3164" s="67"/>
      <c r="B3164" s="71"/>
    </row>
    <row r="3165" spans="1:2" ht="18" customHeight="1">
      <c r="A3165" s="67"/>
      <c r="B3165" s="71"/>
    </row>
    <row r="3166" spans="1:2" ht="18" customHeight="1">
      <c r="A3166" s="67"/>
      <c r="B3166" s="71"/>
    </row>
    <row r="3167" spans="1:2" ht="18" customHeight="1">
      <c r="A3167" s="67"/>
      <c r="B3167" s="71"/>
    </row>
    <row r="3168" spans="1:2" ht="18" customHeight="1">
      <c r="A3168" s="67"/>
      <c r="B3168" s="71"/>
    </row>
    <row r="3169" spans="1:2" ht="18" customHeight="1">
      <c r="A3169" s="67"/>
      <c r="B3169" s="71"/>
    </row>
    <row r="3170" spans="1:2" ht="18" customHeight="1">
      <c r="A3170" s="67"/>
      <c r="B3170" s="71"/>
    </row>
    <row r="3171" spans="1:2" ht="18" customHeight="1">
      <c r="A3171" s="67"/>
      <c r="B3171" s="71"/>
    </row>
    <row r="3172" spans="1:2" ht="18" customHeight="1">
      <c r="A3172" s="67"/>
      <c r="B3172" s="71"/>
    </row>
    <row r="3173" spans="1:2" ht="18" customHeight="1">
      <c r="A3173" s="67"/>
      <c r="B3173" s="71"/>
    </row>
    <row r="3174" spans="1:2" ht="18" customHeight="1">
      <c r="A3174" s="67"/>
      <c r="B3174" s="71"/>
    </row>
    <row r="3175" spans="1:2" ht="18" customHeight="1">
      <c r="A3175" s="67"/>
      <c r="B3175" s="71"/>
    </row>
    <row r="3176" spans="1:2" ht="18" customHeight="1">
      <c r="A3176" s="67"/>
      <c r="B3176" s="71"/>
    </row>
    <row r="3177" spans="1:2" ht="18" customHeight="1">
      <c r="A3177" s="67"/>
      <c r="B3177" s="71"/>
    </row>
    <row r="3178" spans="1:2" ht="18" customHeight="1">
      <c r="A3178" s="67"/>
      <c r="B3178" s="71"/>
    </row>
    <row r="3179" spans="1:2" ht="18" customHeight="1">
      <c r="A3179" s="67"/>
      <c r="B3179" s="71"/>
    </row>
    <row r="3180" spans="1:2" ht="18" customHeight="1">
      <c r="A3180" s="67"/>
      <c r="B3180" s="71"/>
    </row>
    <row r="3181" spans="1:2" ht="18" customHeight="1">
      <c r="A3181" s="67"/>
      <c r="B3181" s="71"/>
    </row>
    <row r="3182" spans="1:2" ht="18" customHeight="1">
      <c r="A3182" s="67"/>
      <c r="B3182" s="71"/>
    </row>
    <row r="3183" spans="1:2" ht="18" customHeight="1">
      <c r="A3183" s="67"/>
      <c r="B3183" s="71"/>
    </row>
    <row r="3184" spans="1:2" ht="18" customHeight="1">
      <c r="A3184" s="67"/>
      <c r="B3184" s="71"/>
    </row>
    <row r="3185" spans="1:2" ht="18" customHeight="1">
      <c r="A3185" s="67"/>
      <c r="B3185" s="71"/>
    </row>
    <row r="3186" spans="1:2" ht="18" customHeight="1">
      <c r="A3186" s="67"/>
      <c r="B3186" s="71"/>
    </row>
    <row r="3187" spans="1:2" ht="18" customHeight="1">
      <c r="A3187" s="67"/>
      <c r="B3187" s="71"/>
    </row>
    <row r="3188" spans="1:2" ht="18" customHeight="1">
      <c r="A3188" s="67"/>
      <c r="B3188" s="71"/>
    </row>
    <row r="3189" spans="1:2" ht="18" customHeight="1">
      <c r="A3189" s="67"/>
      <c r="B3189" s="71"/>
    </row>
    <row r="3190" spans="1:2" ht="18" customHeight="1">
      <c r="A3190" s="67"/>
      <c r="B3190" s="71"/>
    </row>
    <row r="3191" spans="1:2" ht="18" customHeight="1">
      <c r="A3191" s="67"/>
      <c r="B3191" s="71"/>
    </row>
    <row r="3192" spans="1:2" ht="18" customHeight="1">
      <c r="A3192" s="67"/>
      <c r="B3192" s="71"/>
    </row>
    <row r="3193" spans="1:2" ht="18" customHeight="1">
      <c r="A3193" s="67"/>
      <c r="B3193" s="71"/>
    </row>
    <row r="3194" spans="1:2" ht="18" customHeight="1">
      <c r="A3194" s="67"/>
      <c r="B3194" s="71"/>
    </row>
    <row r="3195" spans="1:2" ht="18" customHeight="1">
      <c r="A3195" s="67"/>
      <c r="B3195" s="71"/>
    </row>
    <row r="3196" spans="1:2" ht="18" customHeight="1">
      <c r="A3196" s="67"/>
      <c r="B3196" s="71"/>
    </row>
    <row r="3197" spans="1:2" ht="18" customHeight="1">
      <c r="A3197" s="67"/>
      <c r="B3197" s="71"/>
    </row>
    <row r="3198" spans="1:2" ht="18" customHeight="1">
      <c r="A3198" s="67"/>
      <c r="B3198" s="71"/>
    </row>
    <row r="3199" spans="1:2" ht="18" customHeight="1">
      <c r="A3199" s="67"/>
      <c r="B3199" s="71"/>
    </row>
    <row r="3200" spans="1:2" ht="18" customHeight="1">
      <c r="A3200" s="67"/>
      <c r="B3200" s="71"/>
    </row>
    <row r="3201" spans="1:2" ht="18" customHeight="1">
      <c r="A3201" s="67"/>
      <c r="B3201" s="71"/>
    </row>
    <row r="3202" spans="1:2" ht="18" customHeight="1">
      <c r="A3202" s="67"/>
      <c r="B3202" s="71"/>
    </row>
    <row r="3203" spans="1:2" ht="18" customHeight="1">
      <c r="A3203" s="67"/>
      <c r="B3203" s="71"/>
    </row>
    <row r="3204" spans="1:2" ht="18" customHeight="1">
      <c r="A3204" s="67"/>
      <c r="B3204" s="71"/>
    </row>
    <row r="3205" spans="1:2" ht="18" customHeight="1">
      <c r="A3205" s="67"/>
      <c r="B3205" s="71"/>
    </row>
    <row r="3206" spans="1:2" ht="18" customHeight="1">
      <c r="A3206" s="67"/>
      <c r="B3206" s="71"/>
    </row>
    <row r="3207" spans="1:2" ht="18" customHeight="1">
      <c r="A3207" s="67"/>
      <c r="B3207" s="71"/>
    </row>
    <row r="3208" spans="1:2" ht="18" customHeight="1">
      <c r="A3208" s="67"/>
      <c r="B3208" s="71"/>
    </row>
    <row r="3209" spans="1:2" ht="18" customHeight="1">
      <c r="A3209" s="67"/>
      <c r="B3209" s="71"/>
    </row>
    <row r="3210" spans="1:2" ht="18" customHeight="1">
      <c r="A3210" s="67"/>
      <c r="B3210" s="71"/>
    </row>
    <row r="3211" spans="1:2" ht="18" customHeight="1">
      <c r="A3211" s="67"/>
      <c r="B3211" s="71"/>
    </row>
    <row r="3212" spans="1:2" ht="18" customHeight="1">
      <c r="A3212" s="67"/>
      <c r="B3212" s="71"/>
    </row>
    <row r="3213" spans="1:2" ht="18" customHeight="1">
      <c r="A3213" s="67"/>
      <c r="B3213" s="71"/>
    </row>
    <row r="3214" spans="1:2" ht="18" customHeight="1">
      <c r="A3214" s="67"/>
      <c r="B3214" s="71"/>
    </row>
    <row r="3215" spans="1:2" ht="18" customHeight="1">
      <c r="A3215" s="67"/>
      <c r="B3215" s="71"/>
    </row>
    <row r="3216" spans="1:2" ht="18" customHeight="1">
      <c r="A3216" s="67"/>
      <c r="B3216" s="71"/>
    </row>
    <row r="3217" spans="1:2" ht="18" customHeight="1">
      <c r="A3217" s="67"/>
      <c r="B3217" s="71"/>
    </row>
    <row r="3218" spans="1:2" ht="18" customHeight="1">
      <c r="A3218" s="67"/>
      <c r="B3218" s="71"/>
    </row>
    <row r="3219" spans="1:2" ht="18" customHeight="1">
      <c r="A3219" s="67"/>
      <c r="B3219" s="71"/>
    </row>
    <row r="3220" spans="1:2" ht="18" customHeight="1">
      <c r="A3220" s="67"/>
      <c r="B3220" s="71"/>
    </row>
    <row r="3221" spans="1:2" ht="18" customHeight="1">
      <c r="A3221" s="67"/>
      <c r="B3221" s="71"/>
    </row>
    <row r="3222" spans="1:2" ht="18" customHeight="1">
      <c r="A3222" s="67"/>
      <c r="B3222" s="71"/>
    </row>
    <row r="3223" spans="1:2" ht="18" customHeight="1">
      <c r="A3223" s="67"/>
      <c r="B3223" s="71"/>
    </row>
    <row r="3224" spans="1:2" ht="18" customHeight="1">
      <c r="A3224" s="67"/>
      <c r="B3224" s="71"/>
    </row>
    <row r="3225" spans="1:2" ht="18" customHeight="1">
      <c r="A3225" s="67"/>
      <c r="B3225" s="71"/>
    </row>
    <row r="3226" spans="1:2" ht="18" customHeight="1">
      <c r="A3226" s="67"/>
      <c r="B3226" s="71"/>
    </row>
    <row r="3227" spans="1:2" ht="18" customHeight="1">
      <c r="A3227" s="67"/>
      <c r="B3227" s="71"/>
    </row>
    <row r="3228" spans="1:2" ht="18" customHeight="1">
      <c r="A3228" s="67"/>
      <c r="B3228" s="71"/>
    </row>
    <row r="3229" spans="1:2" ht="18" customHeight="1">
      <c r="A3229" s="67"/>
      <c r="B3229" s="71"/>
    </row>
    <row r="3230" spans="1:2" ht="18" customHeight="1">
      <c r="A3230" s="67"/>
      <c r="B3230" s="71"/>
    </row>
    <row r="3231" spans="1:2" ht="18" customHeight="1">
      <c r="A3231" s="67"/>
      <c r="B3231" s="71"/>
    </row>
    <row r="3232" spans="1:2" ht="18" customHeight="1">
      <c r="A3232" s="67"/>
      <c r="B3232" s="71"/>
    </row>
    <row r="3233" spans="1:2" ht="18" customHeight="1">
      <c r="A3233" s="67"/>
      <c r="B3233" s="71"/>
    </row>
    <row r="3234" spans="1:2" ht="18" customHeight="1">
      <c r="A3234" s="67"/>
      <c r="B3234" s="71"/>
    </row>
    <row r="3235" spans="1:2" ht="18" customHeight="1">
      <c r="A3235" s="67"/>
      <c r="B3235" s="71"/>
    </row>
    <row r="3236" spans="1:2" ht="18" customHeight="1">
      <c r="A3236" s="67"/>
      <c r="B3236" s="71"/>
    </row>
    <row r="3237" spans="1:2" ht="18" customHeight="1">
      <c r="A3237" s="67"/>
      <c r="B3237" s="71"/>
    </row>
    <row r="3238" spans="1:2" ht="18" customHeight="1">
      <c r="A3238" s="67"/>
      <c r="B3238" s="71"/>
    </row>
    <row r="3239" spans="1:2" ht="18" customHeight="1">
      <c r="A3239" s="67"/>
      <c r="B3239" s="71"/>
    </row>
    <row r="3240" spans="1:2" ht="18" customHeight="1">
      <c r="A3240" s="67"/>
      <c r="B3240" s="71"/>
    </row>
    <row r="3241" spans="1:2" ht="18" customHeight="1">
      <c r="A3241" s="67"/>
      <c r="B3241" s="71"/>
    </row>
    <row r="3242" spans="1:2" ht="18" customHeight="1">
      <c r="A3242" s="67"/>
      <c r="B3242" s="71"/>
    </row>
    <row r="3243" spans="1:2" ht="18" customHeight="1">
      <c r="A3243" s="67"/>
      <c r="B3243" s="71"/>
    </row>
    <row r="3244" spans="1:2" ht="18" customHeight="1">
      <c r="A3244" s="67"/>
      <c r="B3244" s="71"/>
    </row>
    <row r="3245" spans="1:2" ht="18" customHeight="1">
      <c r="A3245" s="67"/>
      <c r="B3245" s="71"/>
    </row>
    <row r="3246" spans="1:2" ht="18" customHeight="1">
      <c r="A3246" s="67"/>
      <c r="B3246" s="71"/>
    </row>
    <row r="3247" spans="1:2" ht="18" customHeight="1">
      <c r="A3247" s="67"/>
      <c r="B3247" s="71"/>
    </row>
    <row r="3248" spans="1:2" ht="18" customHeight="1">
      <c r="A3248" s="67"/>
      <c r="B3248" s="71"/>
    </row>
    <row r="3249" spans="1:2" ht="18" customHeight="1">
      <c r="A3249" s="67"/>
      <c r="B3249" s="71"/>
    </row>
    <row r="3250" spans="1:2" ht="18" customHeight="1">
      <c r="A3250" s="67"/>
      <c r="B3250" s="71"/>
    </row>
    <row r="3251" spans="1:2" ht="18" customHeight="1">
      <c r="A3251" s="67"/>
      <c r="B3251" s="71"/>
    </row>
    <row r="3252" spans="1:2" ht="18" customHeight="1">
      <c r="A3252" s="67"/>
      <c r="B3252" s="71"/>
    </row>
    <row r="3253" spans="1:2" ht="18" customHeight="1">
      <c r="A3253" s="67"/>
      <c r="B3253" s="71"/>
    </row>
    <row r="3254" spans="1:2" ht="18" customHeight="1">
      <c r="A3254" s="67"/>
      <c r="B3254" s="71"/>
    </row>
    <row r="3255" spans="1:2" ht="18" customHeight="1">
      <c r="A3255" s="67"/>
      <c r="B3255" s="71"/>
    </row>
    <row r="3256" spans="1:2" ht="18" customHeight="1">
      <c r="A3256" s="67"/>
      <c r="B3256" s="71"/>
    </row>
    <row r="3257" spans="1:2" ht="18" customHeight="1">
      <c r="A3257" s="67"/>
      <c r="B3257" s="71"/>
    </row>
    <row r="3258" spans="1:2" ht="18" customHeight="1">
      <c r="A3258" s="67"/>
      <c r="B3258" s="71"/>
    </row>
    <row r="3259" spans="1:2" ht="18" customHeight="1">
      <c r="A3259" s="67"/>
      <c r="B3259" s="71"/>
    </row>
    <row r="3260" spans="1:2" ht="18" customHeight="1">
      <c r="A3260" s="67"/>
      <c r="B3260" s="71"/>
    </row>
    <row r="3261" spans="1:2" ht="18" customHeight="1">
      <c r="A3261" s="67"/>
      <c r="B3261" s="71"/>
    </row>
    <row r="3262" spans="1:2" ht="18" customHeight="1">
      <c r="A3262" s="67"/>
      <c r="B3262" s="71"/>
    </row>
    <row r="3263" spans="1:2" ht="18" customHeight="1">
      <c r="A3263" s="67"/>
      <c r="B3263" s="71"/>
    </row>
    <row r="3264" spans="1:2" ht="18" customHeight="1">
      <c r="A3264" s="67"/>
      <c r="B3264" s="71"/>
    </row>
    <row r="3265" spans="1:2" ht="18" customHeight="1">
      <c r="A3265" s="67"/>
      <c r="B3265" s="71"/>
    </row>
    <row r="3266" spans="1:2" ht="18" customHeight="1">
      <c r="A3266" s="67"/>
      <c r="B3266" s="71"/>
    </row>
    <row r="3267" spans="1:2" ht="18" customHeight="1">
      <c r="A3267" s="67"/>
      <c r="B3267" s="71"/>
    </row>
    <row r="3268" spans="1:2" ht="18" customHeight="1">
      <c r="A3268" s="67"/>
      <c r="B3268" s="71"/>
    </row>
    <row r="3269" spans="1:2" ht="18" customHeight="1">
      <c r="A3269" s="67"/>
      <c r="B3269" s="71"/>
    </row>
    <row r="3270" spans="1:2" ht="18" customHeight="1">
      <c r="A3270" s="67"/>
      <c r="B3270" s="71"/>
    </row>
    <row r="3271" spans="1:2" ht="18" customHeight="1">
      <c r="A3271" s="67"/>
      <c r="B3271" s="71"/>
    </row>
    <row r="3272" spans="1:2" ht="18" customHeight="1">
      <c r="A3272" s="67"/>
      <c r="B3272" s="71"/>
    </row>
    <row r="3273" spans="1:2" ht="18" customHeight="1">
      <c r="A3273" s="67"/>
      <c r="B3273" s="71"/>
    </row>
    <row r="3274" spans="1:2" ht="18" customHeight="1">
      <c r="A3274" s="67"/>
      <c r="B3274" s="71"/>
    </row>
    <row r="3275" spans="1:2" ht="18" customHeight="1">
      <c r="A3275" s="67"/>
      <c r="B3275" s="71"/>
    </row>
    <row r="3276" spans="1:2" ht="18" customHeight="1">
      <c r="A3276" s="67"/>
      <c r="B3276" s="71"/>
    </row>
    <row r="3277" spans="1:2" ht="18" customHeight="1">
      <c r="A3277" s="67"/>
      <c r="B3277" s="71"/>
    </row>
    <row r="3278" spans="1:2" ht="18" customHeight="1">
      <c r="A3278" s="67"/>
      <c r="B3278" s="71"/>
    </row>
    <row r="3279" spans="1:2" ht="18" customHeight="1">
      <c r="A3279" s="67"/>
      <c r="B3279" s="71"/>
    </row>
    <row r="3280" spans="1:2" ht="18" customHeight="1">
      <c r="A3280" s="67"/>
      <c r="B3280" s="71"/>
    </row>
    <row r="3281" spans="1:2" ht="18" customHeight="1">
      <c r="A3281" s="67"/>
      <c r="B3281" s="71"/>
    </row>
    <row r="3282" spans="1:2" ht="18" customHeight="1">
      <c r="A3282" s="67"/>
      <c r="B3282" s="71"/>
    </row>
    <row r="3283" spans="1:2" ht="18" customHeight="1">
      <c r="A3283" s="67"/>
      <c r="B3283" s="71"/>
    </row>
    <row r="3284" spans="1:2" ht="18" customHeight="1">
      <c r="A3284" s="67"/>
      <c r="B3284" s="71"/>
    </row>
    <row r="3285" spans="1:2" ht="18" customHeight="1">
      <c r="A3285" s="67"/>
      <c r="B3285" s="71"/>
    </row>
    <row r="3286" spans="1:2" ht="18" customHeight="1">
      <c r="A3286" s="67"/>
      <c r="B3286" s="71"/>
    </row>
    <row r="3287" spans="1:2" ht="18" customHeight="1">
      <c r="A3287" s="67"/>
      <c r="B3287" s="71"/>
    </row>
    <row r="3288" spans="1:2" ht="18" customHeight="1">
      <c r="A3288" s="67"/>
      <c r="B3288" s="71"/>
    </row>
    <row r="3289" spans="1:2" ht="18" customHeight="1">
      <c r="A3289" s="67"/>
      <c r="B3289" s="71"/>
    </row>
    <row r="3290" spans="1:2" ht="18" customHeight="1">
      <c r="A3290" s="67"/>
      <c r="B3290" s="71"/>
    </row>
    <row r="3291" spans="1:2" ht="18" customHeight="1">
      <c r="A3291" s="67"/>
      <c r="B3291" s="71"/>
    </row>
    <row r="3292" spans="1:2" ht="18" customHeight="1">
      <c r="A3292" s="67"/>
      <c r="B3292" s="71"/>
    </row>
    <row r="3293" spans="1:2" ht="18" customHeight="1">
      <c r="A3293" s="67"/>
      <c r="B3293" s="71"/>
    </row>
    <row r="3294" spans="1:2" ht="18" customHeight="1">
      <c r="A3294" s="67"/>
      <c r="B3294" s="71"/>
    </row>
    <row r="3295" spans="1:2" ht="18" customHeight="1">
      <c r="A3295" s="67"/>
      <c r="B3295" s="71"/>
    </row>
    <row r="3296" spans="1:2" ht="18" customHeight="1">
      <c r="A3296" s="67"/>
      <c r="B3296" s="71"/>
    </row>
    <row r="3297" spans="1:2" ht="18" customHeight="1">
      <c r="A3297" s="67"/>
      <c r="B3297" s="71"/>
    </row>
    <row r="3298" spans="1:2" ht="18" customHeight="1">
      <c r="A3298" s="67"/>
      <c r="B3298" s="71"/>
    </row>
    <row r="3299" spans="1:2" ht="18" customHeight="1">
      <c r="A3299" s="67"/>
      <c r="B3299" s="71"/>
    </row>
    <row r="3300" spans="1:2" ht="18" customHeight="1">
      <c r="A3300" s="67"/>
      <c r="B3300" s="71"/>
    </row>
    <row r="3301" spans="1:2" ht="18" customHeight="1">
      <c r="A3301" s="67"/>
      <c r="B3301" s="71"/>
    </row>
    <row r="3302" spans="1:2" ht="18" customHeight="1">
      <c r="A3302" s="67"/>
      <c r="B3302" s="71"/>
    </row>
    <row r="3303" spans="1:2" ht="18" customHeight="1">
      <c r="A3303" s="67"/>
      <c r="B3303" s="71"/>
    </row>
    <row r="3304" spans="1:2" ht="18" customHeight="1">
      <c r="A3304" s="67"/>
      <c r="B3304" s="71"/>
    </row>
    <row r="3305" spans="1:2" ht="18" customHeight="1">
      <c r="A3305" s="67"/>
      <c r="B3305" s="71"/>
    </row>
    <row r="3306" spans="1:2" ht="18" customHeight="1">
      <c r="A3306" s="67"/>
      <c r="B3306" s="71"/>
    </row>
    <row r="3307" spans="1:2" ht="18" customHeight="1">
      <c r="A3307" s="67"/>
      <c r="B3307" s="71"/>
    </row>
    <row r="3308" spans="1:2" ht="18" customHeight="1">
      <c r="A3308" s="67"/>
      <c r="B3308" s="71"/>
    </row>
    <row r="3309" spans="1:2" ht="18" customHeight="1">
      <c r="A3309" s="67"/>
      <c r="B3309" s="71"/>
    </row>
    <row r="3310" spans="1:2" ht="18" customHeight="1">
      <c r="A3310" s="67"/>
      <c r="B3310" s="71"/>
    </row>
    <row r="3311" spans="1:2" ht="18" customHeight="1">
      <c r="A3311" s="67"/>
      <c r="B3311" s="71"/>
    </row>
    <row r="3312" spans="1:2" ht="18" customHeight="1">
      <c r="A3312" s="67"/>
      <c r="B3312" s="71"/>
    </row>
    <row r="3313" spans="1:2" ht="18" customHeight="1">
      <c r="A3313" s="67"/>
      <c r="B3313" s="71"/>
    </row>
    <row r="3314" spans="1:2" ht="18" customHeight="1">
      <c r="A3314" s="67"/>
      <c r="B3314" s="71"/>
    </row>
    <row r="3315" spans="1:2" ht="18" customHeight="1">
      <c r="A3315" s="67"/>
      <c r="B3315" s="71"/>
    </row>
    <row r="3316" spans="1:2" ht="18" customHeight="1">
      <c r="A3316" s="67"/>
      <c r="B3316" s="71"/>
    </row>
    <row r="3317" spans="1:2" ht="18" customHeight="1">
      <c r="A3317" s="67"/>
      <c r="B3317" s="71"/>
    </row>
    <row r="3318" spans="1:2" ht="18" customHeight="1">
      <c r="A3318" s="67"/>
      <c r="B3318" s="71"/>
    </row>
    <row r="3319" spans="1:2" ht="18" customHeight="1">
      <c r="A3319" s="67"/>
      <c r="B3319" s="71"/>
    </row>
    <row r="3320" spans="1:2" ht="18" customHeight="1">
      <c r="A3320" s="67"/>
      <c r="B3320" s="71"/>
    </row>
    <row r="3321" spans="1:2" ht="18" customHeight="1">
      <c r="A3321" s="67"/>
      <c r="B3321" s="71"/>
    </row>
    <row r="3322" spans="1:2" ht="18" customHeight="1">
      <c r="A3322" s="67"/>
      <c r="B3322" s="71"/>
    </row>
    <row r="3323" spans="1:2" ht="18" customHeight="1">
      <c r="A3323" s="67"/>
      <c r="B3323" s="71"/>
    </row>
    <row r="3324" spans="1:2" ht="18" customHeight="1">
      <c r="A3324" s="67"/>
      <c r="B3324" s="71"/>
    </row>
    <row r="3325" spans="1:2" ht="18" customHeight="1">
      <c r="A3325" s="67"/>
      <c r="B3325" s="71"/>
    </row>
    <row r="3326" spans="1:2" ht="18" customHeight="1">
      <c r="A3326" s="67"/>
      <c r="B3326" s="71"/>
    </row>
    <row r="3327" spans="1:2" ht="18" customHeight="1">
      <c r="A3327" s="67"/>
      <c r="B3327" s="71"/>
    </row>
    <row r="3328" spans="1:2" ht="18" customHeight="1">
      <c r="A3328" s="67"/>
      <c r="B3328" s="71"/>
    </row>
    <row r="3329" spans="1:2" ht="18" customHeight="1">
      <c r="A3329" s="67"/>
      <c r="B3329" s="71"/>
    </row>
    <row r="3330" spans="1:2" ht="18" customHeight="1">
      <c r="A3330" s="67"/>
      <c r="B3330" s="71"/>
    </row>
    <row r="3331" spans="1:2" ht="18" customHeight="1">
      <c r="A3331" s="67"/>
      <c r="B3331" s="71"/>
    </row>
    <row r="3332" spans="1:2" ht="18" customHeight="1">
      <c r="A3332" s="67"/>
      <c r="B3332" s="71"/>
    </row>
    <row r="3333" spans="1:2" ht="18" customHeight="1">
      <c r="A3333" s="67"/>
      <c r="B3333" s="71"/>
    </row>
    <row r="3334" spans="1:2" ht="18" customHeight="1">
      <c r="A3334" s="67"/>
      <c r="B3334" s="71"/>
    </row>
    <row r="3335" spans="1:2" ht="18" customHeight="1">
      <c r="A3335" s="67"/>
      <c r="B3335" s="71"/>
    </row>
    <row r="3336" spans="1:2" ht="18" customHeight="1">
      <c r="A3336" s="67"/>
      <c r="B3336" s="71"/>
    </row>
    <row r="3337" spans="1:2" ht="18" customHeight="1">
      <c r="A3337" s="67"/>
      <c r="B3337" s="71"/>
    </row>
    <row r="3338" spans="1:2" ht="18" customHeight="1">
      <c r="A3338" s="67"/>
      <c r="B3338" s="71"/>
    </row>
    <row r="3339" spans="1:2" ht="18" customHeight="1">
      <c r="A3339" s="67"/>
      <c r="B3339" s="71"/>
    </row>
    <row r="3340" spans="1:2" ht="18" customHeight="1">
      <c r="A3340" s="67"/>
      <c r="B3340" s="71"/>
    </row>
    <row r="3341" spans="1:2" ht="18" customHeight="1">
      <c r="A3341" s="67"/>
      <c r="B3341" s="71"/>
    </row>
    <row r="3342" spans="1:2" ht="18" customHeight="1">
      <c r="A3342" s="67"/>
      <c r="B3342" s="71"/>
    </row>
    <row r="3343" spans="1:2" ht="18" customHeight="1">
      <c r="A3343" s="67"/>
      <c r="B3343" s="71"/>
    </row>
    <row r="3344" spans="1:2" ht="18" customHeight="1">
      <c r="A3344" s="67"/>
      <c r="B3344" s="71"/>
    </row>
    <row r="3345" spans="1:2" ht="18" customHeight="1">
      <c r="A3345" s="67"/>
      <c r="B3345" s="71"/>
    </row>
    <row r="3346" spans="1:2" ht="18" customHeight="1">
      <c r="A3346" s="67"/>
      <c r="B3346" s="71"/>
    </row>
    <row r="3347" spans="1:2" ht="18" customHeight="1">
      <c r="A3347" s="67"/>
      <c r="B3347" s="71"/>
    </row>
    <row r="3348" spans="1:2" ht="18" customHeight="1">
      <c r="A3348" s="67"/>
      <c r="B3348" s="71"/>
    </row>
    <row r="3349" spans="1:2" ht="18" customHeight="1">
      <c r="A3349" s="67"/>
      <c r="B3349" s="71"/>
    </row>
    <row r="3350" spans="1:2" ht="18" customHeight="1">
      <c r="A3350" s="67"/>
      <c r="B3350" s="71"/>
    </row>
    <row r="3351" spans="1:2" ht="18" customHeight="1">
      <c r="A3351" s="67"/>
      <c r="B3351" s="71"/>
    </row>
    <row r="3352" spans="1:2" ht="18" customHeight="1">
      <c r="A3352" s="67"/>
      <c r="B3352" s="71"/>
    </row>
    <row r="3353" spans="1:2" ht="18" customHeight="1">
      <c r="A3353" s="67"/>
      <c r="B3353" s="71"/>
    </row>
    <row r="3354" spans="1:2" ht="18" customHeight="1">
      <c r="A3354" s="67"/>
      <c r="B3354" s="71"/>
    </row>
    <row r="3355" spans="1:2" ht="18" customHeight="1">
      <c r="A3355" s="67"/>
      <c r="B3355" s="71"/>
    </row>
    <row r="3356" spans="1:2" ht="18" customHeight="1">
      <c r="A3356" s="67"/>
      <c r="B3356" s="71"/>
    </row>
    <row r="3357" spans="1:2" ht="18" customHeight="1">
      <c r="A3357" s="67"/>
      <c r="B3357" s="71"/>
    </row>
    <row r="3358" spans="1:2" ht="18" customHeight="1">
      <c r="A3358" s="67"/>
      <c r="B3358" s="71"/>
    </row>
    <row r="3359" spans="1:2" ht="18" customHeight="1">
      <c r="A3359" s="67"/>
      <c r="B3359" s="71"/>
    </row>
    <row r="3360" spans="1:2" ht="18" customHeight="1">
      <c r="A3360" s="67"/>
      <c r="B3360" s="71"/>
    </row>
    <row r="3361" spans="1:2" ht="18" customHeight="1">
      <c r="A3361" s="67"/>
      <c r="B3361" s="71"/>
    </row>
    <row r="3362" spans="1:2" ht="18" customHeight="1">
      <c r="A3362" s="67"/>
      <c r="B3362" s="71"/>
    </row>
    <row r="3363" spans="1:2" ht="18" customHeight="1">
      <c r="A3363" s="67"/>
      <c r="B3363" s="71"/>
    </row>
    <row r="3364" spans="1:2" ht="18" customHeight="1">
      <c r="A3364" s="67"/>
      <c r="B3364" s="71"/>
    </row>
    <row r="3365" spans="1:2" ht="18" customHeight="1">
      <c r="A3365" s="67"/>
      <c r="B3365" s="71"/>
    </row>
    <row r="3366" spans="1:2" ht="18" customHeight="1">
      <c r="A3366" s="67"/>
      <c r="B3366" s="71"/>
    </row>
    <row r="3367" spans="1:2" ht="18" customHeight="1">
      <c r="A3367" s="67"/>
      <c r="B3367" s="71"/>
    </row>
    <row r="3368" spans="1:2" ht="18" customHeight="1">
      <c r="A3368" s="67"/>
      <c r="B3368" s="71"/>
    </row>
    <row r="3369" spans="1:2" ht="18" customHeight="1">
      <c r="A3369" s="67"/>
      <c r="B3369" s="71"/>
    </row>
    <row r="3370" spans="1:2" ht="18" customHeight="1">
      <c r="A3370" s="67"/>
      <c r="B3370" s="71"/>
    </row>
    <row r="3371" spans="1:2" ht="18" customHeight="1">
      <c r="A3371" s="67"/>
      <c r="B3371" s="71"/>
    </row>
    <row r="3372" spans="1:2" ht="18" customHeight="1">
      <c r="A3372" s="67"/>
      <c r="B3372" s="71"/>
    </row>
    <row r="3373" spans="1:2" ht="18" customHeight="1">
      <c r="A3373" s="67"/>
      <c r="B3373" s="71"/>
    </row>
    <row r="3374" spans="1:2" ht="18" customHeight="1">
      <c r="A3374" s="67"/>
      <c r="B3374" s="71"/>
    </row>
    <row r="3375" spans="1:2" ht="18" customHeight="1">
      <c r="A3375" s="67"/>
      <c r="B3375" s="71"/>
    </row>
    <row r="3376" spans="1:2" ht="18" customHeight="1">
      <c r="A3376" s="67"/>
      <c r="B3376" s="71"/>
    </row>
    <row r="3377" spans="1:2" ht="18" customHeight="1">
      <c r="A3377" s="67"/>
      <c r="B3377" s="71"/>
    </row>
    <row r="3378" spans="1:2" ht="18" customHeight="1">
      <c r="A3378" s="67"/>
      <c r="B3378" s="71"/>
    </row>
    <row r="3379" spans="1:2" ht="18" customHeight="1">
      <c r="A3379" s="67"/>
      <c r="B3379" s="71"/>
    </row>
    <row r="3380" spans="1:2" ht="18" customHeight="1">
      <c r="A3380" s="67"/>
      <c r="B3380" s="71"/>
    </row>
    <row r="3381" spans="1:2" ht="18" customHeight="1">
      <c r="A3381" s="67"/>
      <c r="B3381" s="71"/>
    </row>
    <row r="3382" spans="1:2" ht="18" customHeight="1">
      <c r="A3382" s="67"/>
      <c r="B3382" s="71"/>
    </row>
    <row r="3383" spans="1:2" ht="18" customHeight="1">
      <c r="A3383" s="67"/>
      <c r="B3383" s="71"/>
    </row>
    <row r="3384" spans="1:2" ht="18" customHeight="1">
      <c r="A3384" s="67"/>
      <c r="B3384" s="71"/>
    </row>
    <row r="3385" spans="1:2" ht="18" customHeight="1">
      <c r="A3385" s="67"/>
      <c r="B3385" s="71"/>
    </row>
    <row r="3386" spans="1:2" ht="18" customHeight="1">
      <c r="A3386" s="67"/>
      <c r="B3386" s="71"/>
    </row>
    <row r="3387" spans="1:2" ht="18" customHeight="1">
      <c r="A3387" s="67"/>
      <c r="B3387" s="71"/>
    </row>
    <row r="3388" spans="1:2" ht="18" customHeight="1">
      <c r="A3388" s="67"/>
      <c r="B3388" s="71"/>
    </row>
    <row r="3389" spans="1:2" ht="18" customHeight="1">
      <c r="A3389" s="67"/>
      <c r="B3389" s="71"/>
    </row>
    <row r="3390" spans="1:2" ht="18" customHeight="1">
      <c r="A3390" s="67"/>
      <c r="B3390" s="71"/>
    </row>
    <row r="3391" spans="1:2" ht="18" customHeight="1">
      <c r="A3391" s="67"/>
      <c r="B3391" s="71"/>
    </row>
    <row r="3392" spans="1:2" ht="18" customHeight="1">
      <c r="A3392" s="67"/>
      <c r="B3392" s="71"/>
    </row>
    <row r="3393" spans="1:2" ht="18" customHeight="1">
      <c r="A3393" s="67"/>
      <c r="B3393" s="71"/>
    </row>
    <row r="3394" spans="1:2" ht="18" customHeight="1">
      <c r="A3394" s="67"/>
      <c r="B3394" s="71"/>
    </row>
    <row r="3395" spans="1:2" ht="18" customHeight="1">
      <c r="A3395" s="67"/>
      <c r="B3395" s="71"/>
    </row>
    <row r="3396" spans="1:2" ht="18" customHeight="1">
      <c r="A3396" s="67"/>
      <c r="B3396" s="71"/>
    </row>
    <row r="3397" spans="1:2" ht="18" customHeight="1">
      <c r="A3397" s="67"/>
      <c r="B3397" s="71"/>
    </row>
    <row r="3398" spans="1:2" ht="18" customHeight="1">
      <c r="A3398" s="67"/>
      <c r="B3398" s="71"/>
    </row>
    <row r="3399" spans="1:2" ht="18" customHeight="1">
      <c r="A3399" s="67"/>
      <c r="B3399" s="71"/>
    </row>
    <row r="3400" spans="1:2" ht="18" customHeight="1">
      <c r="A3400" s="67"/>
      <c r="B3400" s="71"/>
    </row>
    <row r="3401" spans="1:2" ht="18" customHeight="1">
      <c r="A3401" s="67"/>
      <c r="B3401" s="71"/>
    </row>
    <row r="3402" spans="1:2" ht="18" customHeight="1">
      <c r="A3402" s="67"/>
      <c r="B3402" s="71"/>
    </row>
    <row r="3403" spans="1:2" ht="18" customHeight="1">
      <c r="A3403" s="67"/>
      <c r="B3403" s="71"/>
    </row>
    <row r="3404" spans="1:2" ht="18" customHeight="1">
      <c r="A3404" s="67"/>
      <c r="B3404" s="71"/>
    </row>
    <row r="3405" spans="1:2" ht="18" customHeight="1">
      <c r="A3405" s="67"/>
      <c r="B3405" s="71"/>
    </row>
    <row r="3406" spans="1:2" ht="18" customHeight="1">
      <c r="A3406" s="67"/>
      <c r="B3406" s="71"/>
    </row>
    <row r="3407" spans="1:2" ht="18" customHeight="1">
      <c r="A3407" s="67"/>
      <c r="B3407" s="71"/>
    </row>
    <row r="3408" spans="1:2" ht="18" customHeight="1">
      <c r="A3408" s="67"/>
      <c r="B3408" s="71"/>
    </row>
    <row r="3409" spans="1:2" ht="18" customHeight="1">
      <c r="A3409" s="67"/>
      <c r="B3409" s="71"/>
    </row>
    <row r="3410" spans="1:2" ht="18" customHeight="1">
      <c r="A3410" s="67"/>
      <c r="B3410" s="71"/>
    </row>
    <row r="3411" spans="1:2" ht="18" customHeight="1">
      <c r="A3411" s="67"/>
      <c r="B3411" s="71"/>
    </row>
    <row r="3412" spans="1:2" ht="18" customHeight="1">
      <c r="A3412" s="67"/>
      <c r="B3412" s="71"/>
    </row>
    <row r="3413" spans="1:2" ht="18" customHeight="1">
      <c r="A3413" s="67"/>
      <c r="B3413" s="71"/>
    </row>
    <row r="3414" spans="1:2" ht="18" customHeight="1">
      <c r="A3414" s="67"/>
      <c r="B3414" s="71"/>
    </row>
    <row r="3415" spans="1:2" ht="18" customHeight="1">
      <c r="A3415" s="67"/>
      <c r="B3415" s="71"/>
    </row>
    <row r="3416" spans="1:2" ht="18" customHeight="1">
      <c r="A3416" s="67"/>
      <c r="B3416" s="71"/>
    </row>
    <row r="3417" spans="1:2" ht="18" customHeight="1">
      <c r="A3417" s="67"/>
      <c r="B3417" s="71"/>
    </row>
    <row r="3418" spans="1:2" ht="18" customHeight="1">
      <c r="A3418" s="67"/>
      <c r="B3418" s="71"/>
    </row>
    <row r="3419" spans="1:2" ht="18" customHeight="1">
      <c r="A3419" s="67"/>
      <c r="B3419" s="71"/>
    </row>
    <row r="3420" spans="1:2" ht="18" customHeight="1">
      <c r="A3420" s="67"/>
      <c r="B3420" s="71"/>
    </row>
    <row r="3421" spans="1:2" ht="18" customHeight="1">
      <c r="A3421" s="67"/>
      <c r="B3421" s="71"/>
    </row>
    <row r="3422" spans="1:2" ht="18" customHeight="1">
      <c r="A3422" s="67"/>
      <c r="B3422" s="71"/>
    </row>
    <row r="3423" spans="1:2" ht="18" customHeight="1">
      <c r="A3423" s="67"/>
      <c r="B3423" s="71"/>
    </row>
    <row r="3424" spans="1:2" ht="18" customHeight="1">
      <c r="A3424" s="67"/>
      <c r="B3424" s="71"/>
    </row>
    <row r="3425" spans="1:2" ht="18" customHeight="1">
      <c r="A3425" s="67"/>
      <c r="B3425" s="71"/>
    </row>
    <row r="3426" spans="1:2" ht="18" customHeight="1">
      <c r="A3426" s="67"/>
      <c r="B3426" s="71"/>
    </row>
    <row r="3427" spans="1:2" ht="18" customHeight="1">
      <c r="A3427" s="67"/>
      <c r="B3427" s="71"/>
    </row>
    <row r="3428" spans="1:2" ht="18" customHeight="1">
      <c r="A3428" s="67"/>
      <c r="B3428" s="71"/>
    </row>
    <row r="3429" spans="1:2" ht="18" customHeight="1">
      <c r="A3429" s="67"/>
      <c r="B3429" s="71"/>
    </row>
    <row r="3430" spans="1:2" ht="18" customHeight="1">
      <c r="A3430" s="67"/>
      <c r="B3430" s="71"/>
    </row>
    <row r="3431" spans="1:2" ht="18" customHeight="1">
      <c r="A3431" s="67"/>
      <c r="B3431" s="71"/>
    </row>
    <row r="3432" spans="1:2" ht="18" customHeight="1">
      <c r="A3432" s="67"/>
      <c r="B3432" s="71"/>
    </row>
    <row r="3433" spans="1:2" ht="18" customHeight="1">
      <c r="A3433" s="67"/>
      <c r="B3433" s="71"/>
    </row>
    <row r="3434" spans="1:2" ht="18" customHeight="1">
      <c r="A3434" s="67"/>
      <c r="B3434" s="71"/>
    </row>
    <row r="3435" spans="1:2" ht="18" customHeight="1">
      <c r="A3435" s="67"/>
      <c r="B3435" s="71"/>
    </row>
    <row r="3436" spans="1:2" ht="18" customHeight="1">
      <c r="A3436" s="67"/>
      <c r="B3436" s="71"/>
    </row>
    <row r="3437" spans="1:2" ht="18" customHeight="1">
      <c r="A3437" s="67"/>
      <c r="B3437" s="71"/>
    </row>
    <row r="3438" spans="1:2" ht="18" customHeight="1">
      <c r="A3438" s="67"/>
      <c r="B3438" s="71"/>
    </row>
    <row r="3439" spans="1:2" ht="18" customHeight="1">
      <c r="A3439" s="67"/>
      <c r="B3439" s="71"/>
    </row>
    <row r="3440" spans="1:2" ht="18" customHeight="1">
      <c r="A3440" s="67"/>
      <c r="B3440" s="71"/>
    </row>
    <row r="3441" spans="1:2" ht="18" customHeight="1">
      <c r="A3441" s="67"/>
      <c r="B3441" s="71"/>
    </row>
    <row r="3442" spans="1:2" ht="18" customHeight="1">
      <c r="A3442" s="67"/>
      <c r="B3442" s="71"/>
    </row>
    <row r="3443" spans="1:2" ht="18" customHeight="1">
      <c r="A3443" s="67"/>
      <c r="B3443" s="71"/>
    </row>
    <row r="3444" spans="1:2" ht="18" customHeight="1">
      <c r="A3444" s="67"/>
      <c r="B3444" s="71"/>
    </row>
    <row r="3445" spans="1:2" ht="18" customHeight="1">
      <c r="A3445" s="67"/>
      <c r="B3445" s="71"/>
    </row>
    <row r="3446" spans="1:2" ht="18" customHeight="1">
      <c r="A3446" s="67"/>
      <c r="B3446" s="71"/>
    </row>
    <row r="3447" spans="1:2" ht="18" customHeight="1">
      <c r="A3447" s="67"/>
      <c r="B3447" s="71"/>
    </row>
    <row r="3448" spans="1:2" ht="18" customHeight="1">
      <c r="A3448" s="67"/>
      <c r="B3448" s="71"/>
    </row>
    <row r="3449" spans="1:2" ht="18" customHeight="1">
      <c r="A3449" s="67"/>
      <c r="B3449" s="71"/>
    </row>
    <row r="3450" spans="1:2" ht="18" customHeight="1">
      <c r="A3450" s="67"/>
      <c r="B3450" s="71"/>
    </row>
    <row r="3451" spans="1:2" ht="18" customHeight="1">
      <c r="A3451" s="67"/>
      <c r="B3451" s="71"/>
    </row>
    <row r="3452" spans="1:2" ht="18" customHeight="1">
      <c r="A3452" s="67"/>
      <c r="B3452" s="71"/>
    </row>
    <row r="3453" spans="1:2" ht="18" customHeight="1">
      <c r="A3453" s="67"/>
      <c r="B3453" s="71"/>
    </row>
    <row r="3454" spans="1:2" ht="18" customHeight="1">
      <c r="A3454" s="67"/>
      <c r="B3454" s="71"/>
    </row>
    <row r="3455" spans="1:2" ht="18" customHeight="1">
      <c r="A3455" s="67"/>
      <c r="B3455" s="71"/>
    </row>
    <row r="3456" spans="1:2" ht="18" customHeight="1">
      <c r="A3456" s="67"/>
      <c r="B3456" s="71"/>
    </row>
    <row r="3457" spans="1:2" ht="18" customHeight="1">
      <c r="A3457" s="67"/>
      <c r="B3457" s="71"/>
    </row>
    <row r="3458" spans="1:2" ht="18" customHeight="1">
      <c r="A3458" s="67"/>
      <c r="B3458" s="71"/>
    </row>
    <row r="3459" spans="1:2" ht="18" customHeight="1">
      <c r="A3459" s="67"/>
      <c r="B3459" s="71"/>
    </row>
    <row r="3460" spans="1:2" ht="18" customHeight="1">
      <c r="A3460" s="67"/>
      <c r="B3460" s="71"/>
    </row>
    <row r="3461" spans="1:2" ht="18" customHeight="1">
      <c r="A3461" s="67"/>
      <c r="B3461" s="71"/>
    </row>
    <row r="3462" spans="1:2" ht="18" customHeight="1">
      <c r="A3462" s="67"/>
      <c r="B3462" s="71"/>
    </row>
    <row r="3463" spans="1:2" ht="18" customHeight="1">
      <c r="A3463" s="67"/>
      <c r="B3463" s="71"/>
    </row>
    <row r="3464" spans="1:2" ht="18" customHeight="1">
      <c r="A3464" s="67"/>
      <c r="B3464" s="71"/>
    </row>
    <row r="3465" spans="1:2" ht="18" customHeight="1">
      <c r="A3465" s="67"/>
      <c r="B3465" s="71"/>
    </row>
    <row r="3466" spans="1:2" ht="18" customHeight="1">
      <c r="A3466" s="67"/>
      <c r="B3466" s="71"/>
    </row>
    <row r="3467" spans="1:2" ht="18" customHeight="1">
      <c r="A3467" s="67"/>
      <c r="B3467" s="71"/>
    </row>
    <row r="3468" spans="1:2" ht="18" customHeight="1">
      <c r="A3468" s="67"/>
      <c r="B3468" s="71"/>
    </row>
    <row r="3469" spans="1:2" ht="18" customHeight="1">
      <c r="A3469" s="67"/>
      <c r="B3469" s="71"/>
    </row>
    <row r="3470" spans="1:2" ht="18" customHeight="1">
      <c r="A3470" s="67"/>
      <c r="B3470" s="71"/>
    </row>
    <row r="3471" spans="1:2" ht="18" customHeight="1">
      <c r="A3471" s="67"/>
      <c r="B3471" s="71"/>
    </row>
    <row r="3472" spans="1:2" ht="18" customHeight="1">
      <c r="A3472" s="67"/>
      <c r="B3472" s="71"/>
    </row>
    <row r="3473" spans="1:2" ht="18" customHeight="1">
      <c r="A3473" s="67"/>
      <c r="B3473" s="71"/>
    </row>
    <row r="3474" spans="1:2" ht="18" customHeight="1">
      <c r="A3474" s="67"/>
      <c r="B3474" s="71"/>
    </row>
    <row r="3475" spans="1:2" ht="18" customHeight="1">
      <c r="A3475" s="67"/>
      <c r="B3475" s="71"/>
    </row>
    <row r="3476" spans="1:2" ht="18" customHeight="1">
      <c r="A3476" s="67"/>
      <c r="B3476" s="71"/>
    </row>
    <row r="3477" spans="1:2" ht="18" customHeight="1">
      <c r="A3477" s="67"/>
      <c r="B3477" s="71"/>
    </row>
    <row r="3478" spans="1:2" ht="18" customHeight="1">
      <c r="A3478" s="67"/>
      <c r="B3478" s="71"/>
    </row>
    <row r="3479" spans="1:2" ht="18" customHeight="1">
      <c r="A3479" s="67"/>
      <c r="B3479" s="71"/>
    </row>
    <row r="3480" spans="1:2" ht="18" customHeight="1">
      <c r="A3480" s="67"/>
      <c r="B3480" s="71"/>
    </row>
    <row r="3481" spans="1:2" ht="18" customHeight="1">
      <c r="A3481" s="67"/>
      <c r="B3481" s="71"/>
    </row>
    <row r="3482" spans="1:2" ht="18" customHeight="1">
      <c r="A3482" s="67"/>
      <c r="B3482" s="71"/>
    </row>
    <row r="3483" spans="1:2" ht="18" customHeight="1">
      <c r="A3483" s="67"/>
      <c r="B3483" s="71"/>
    </row>
    <row r="3484" spans="1:2" ht="18" customHeight="1">
      <c r="A3484" s="67"/>
      <c r="B3484" s="71"/>
    </row>
    <row r="3485" spans="1:2" ht="18" customHeight="1">
      <c r="A3485" s="67"/>
      <c r="B3485" s="71"/>
    </row>
    <row r="3486" spans="1:2" ht="18" customHeight="1">
      <c r="A3486" s="67"/>
      <c r="B3486" s="71"/>
    </row>
    <row r="3487" spans="1:2" ht="18" customHeight="1">
      <c r="A3487" s="67"/>
      <c r="B3487" s="71"/>
    </row>
    <row r="3488" spans="1:2" ht="18" customHeight="1">
      <c r="A3488" s="67"/>
      <c r="B3488" s="71"/>
    </row>
    <row r="3489" spans="1:2" ht="18" customHeight="1">
      <c r="A3489" s="67"/>
      <c r="B3489" s="71"/>
    </row>
    <row r="3490" spans="1:2" ht="18" customHeight="1">
      <c r="A3490" s="67"/>
      <c r="B3490" s="71"/>
    </row>
    <row r="3491" spans="1:2" ht="18" customHeight="1">
      <c r="A3491" s="67"/>
      <c r="B3491" s="71"/>
    </row>
    <row r="3492" spans="1:2" ht="18" customHeight="1">
      <c r="A3492" s="67"/>
      <c r="B3492" s="71"/>
    </row>
    <row r="3493" spans="1:2" ht="18" customHeight="1">
      <c r="A3493" s="67"/>
      <c r="B3493" s="71"/>
    </row>
    <row r="3494" spans="1:2" ht="18" customHeight="1">
      <c r="A3494" s="67"/>
      <c r="B3494" s="71"/>
    </row>
    <row r="3495" spans="1:2" ht="18" customHeight="1">
      <c r="A3495" s="67"/>
      <c r="B3495" s="71"/>
    </row>
    <row r="3496" spans="1:2" ht="18" customHeight="1">
      <c r="A3496" s="67"/>
      <c r="B3496" s="71"/>
    </row>
    <row r="3497" spans="1:2" ht="18" customHeight="1">
      <c r="A3497" s="67"/>
      <c r="B3497" s="71"/>
    </row>
    <row r="3498" spans="1:2" ht="18" customHeight="1">
      <c r="A3498" s="67"/>
      <c r="B3498" s="71"/>
    </row>
    <row r="3499" spans="1:2" ht="18" customHeight="1">
      <c r="A3499" s="67"/>
      <c r="B3499" s="71"/>
    </row>
    <row r="3500" spans="1:2" ht="18" customHeight="1">
      <c r="A3500" s="67"/>
      <c r="B3500" s="71"/>
    </row>
    <row r="3501" spans="1:2" ht="18" customHeight="1">
      <c r="A3501" s="67"/>
      <c r="B3501" s="71"/>
    </row>
    <row r="3502" spans="1:2" ht="18" customHeight="1">
      <c r="A3502" s="67"/>
      <c r="B3502" s="71"/>
    </row>
    <row r="3503" spans="1:2" ht="18" customHeight="1">
      <c r="A3503" s="67"/>
      <c r="B3503" s="71"/>
    </row>
    <row r="3504" spans="1:2" ht="18" customHeight="1">
      <c r="A3504" s="67"/>
      <c r="B3504" s="71"/>
    </row>
    <row r="3505" spans="1:2" ht="18" customHeight="1">
      <c r="A3505" s="67"/>
      <c r="B3505" s="71"/>
    </row>
    <row r="3506" spans="1:2" ht="18" customHeight="1">
      <c r="A3506" s="67"/>
      <c r="B3506" s="71"/>
    </row>
    <row r="3507" spans="1:2" ht="18" customHeight="1">
      <c r="A3507" s="67"/>
      <c r="B3507" s="71"/>
    </row>
    <row r="3508" spans="1:2" ht="18" customHeight="1">
      <c r="A3508" s="67"/>
      <c r="B3508" s="71"/>
    </row>
    <row r="3509" spans="1:2" ht="18" customHeight="1">
      <c r="A3509" s="67"/>
      <c r="B3509" s="71"/>
    </row>
    <row r="3510" spans="1:2" ht="18" customHeight="1">
      <c r="A3510" s="67"/>
      <c r="B3510" s="71"/>
    </row>
    <row r="3511" spans="1:2" ht="18" customHeight="1">
      <c r="A3511" s="67"/>
      <c r="B3511" s="71"/>
    </row>
    <row r="3512" spans="1:2" ht="18" customHeight="1">
      <c r="A3512" s="67"/>
      <c r="B3512" s="71"/>
    </row>
    <row r="3513" spans="1:2" ht="18" customHeight="1">
      <c r="A3513" s="67"/>
      <c r="B3513" s="71"/>
    </row>
    <row r="3514" spans="1:2" ht="18" customHeight="1">
      <c r="A3514" s="67"/>
      <c r="B3514" s="71"/>
    </row>
    <row r="3515" spans="1:2" ht="18" customHeight="1">
      <c r="A3515" s="67"/>
      <c r="B3515" s="71"/>
    </row>
    <row r="3516" spans="1:2" ht="18" customHeight="1">
      <c r="A3516" s="67"/>
      <c r="B3516" s="71"/>
    </row>
    <row r="3517" spans="1:2" ht="18" customHeight="1">
      <c r="A3517" s="67"/>
      <c r="B3517" s="71"/>
    </row>
    <row r="3518" spans="1:2" ht="18" customHeight="1">
      <c r="A3518" s="67"/>
      <c r="B3518" s="71"/>
    </row>
    <row r="3519" spans="1:2" ht="18" customHeight="1">
      <c r="A3519" s="67"/>
      <c r="B3519" s="71"/>
    </row>
    <row r="3520" spans="1:2" ht="18" customHeight="1">
      <c r="A3520" s="67"/>
      <c r="B3520" s="71"/>
    </row>
    <row r="3521" spans="1:2" ht="18" customHeight="1">
      <c r="A3521" s="67"/>
      <c r="B3521" s="71"/>
    </row>
    <row r="3522" spans="1:2" ht="18" customHeight="1">
      <c r="A3522" s="67"/>
      <c r="B3522" s="71"/>
    </row>
    <row r="3523" spans="1:2" ht="18" customHeight="1">
      <c r="A3523" s="67"/>
      <c r="B3523" s="71"/>
    </row>
    <row r="3524" spans="1:2" ht="18" customHeight="1">
      <c r="A3524" s="67"/>
      <c r="B3524" s="71"/>
    </row>
    <row r="3525" spans="1:2" ht="18" customHeight="1">
      <c r="A3525" s="67"/>
      <c r="B3525" s="71"/>
    </row>
    <row r="3526" spans="1:2" ht="18" customHeight="1">
      <c r="A3526" s="67"/>
      <c r="B3526" s="71"/>
    </row>
    <row r="3527" spans="1:2" ht="18" customHeight="1">
      <c r="A3527" s="67"/>
      <c r="B3527" s="71"/>
    </row>
    <row r="3528" spans="1:2" ht="18" customHeight="1">
      <c r="A3528" s="67"/>
      <c r="B3528" s="71"/>
    </row>
    <row r="3529" spans="1:2" ht="18" customHeight="1">
      <c r="A3529" s="67"/>
      <c r="B3529" s="71"/>
    </row>
    <row r="3530" spans="1:2" ht="18" customHeight="1">
      <c r="A3530" s="67"/>
      <c r="B3530" s="71"/>
    </row>
    <row r="3531" spans="1:2" ht="18" customHeight="1">
      <c r="A3531" s="67"/>
      <c r="B3531" s="71"/>
    </row>
    <row r="3532" spans="1:2" ht="18" customHeight="1">
      <c r="A3532" s="67"/>
      <c r="B3532" s="71"/>
    </row>
    <row r="3533" spans="1:2" ht="18" customHeight="1">
      <c r="A3533" s="67"/>
      <c r="B3533" s="71"/>
    </row>
    <row r="3534" spans="1:2" ht="18" customHeight="1">
      <c r="A3534" s="67"/>
      <c r="B3534" s="71"/>
    </row>
    <row r="3535" spans="1:2" ht="18" customHeight="1">
      <c r="A3535" s="67"/>
      <c r="B3535" s="71"/>
    </row>
    <row r="3536" spans="1:2" ht="18" customHeight="1">
      <c r="A3536" s="67"/>
      <c r="B3536" s="71"/>
    </row>
    <row r="3537" spans="1:2" ht="18" customHeight="1">
      <c r="A3537" s="67"/>
      <c r="B3537" s="71"/>
    </row>
    <row r="3538" spans="1:2" ht="18" customHeight="1">
      <c r="A3538" s="67"/>
      <c r="B3538" s="71"/>
    </row>
    <row r="3539" spans="1:2" ht="18" customHeight="1">
      <c r="A3539" s="67"/>
      <c r="B3539" s="71"/>
    </row>
    <row r="3540" spans="1:2" ht="18" customHeight="1">
      <c r="A3540" s="67"/>
      <c r="B3540" s="71"/>
    </row>
    <row r="3541" spans="1:2" ht="18" customHeight="1">
      <c r="A3541" s="67"/>
      <c r="B3541" s="71"/>
    </row>
    <row r="3542" spans="1:2" ht="18" customHeight="1">
      <c r="A3542" s="67"/>
      <c r="B3542" s="71"/>
    </row>
    <row r="3543" spans="1:2" ht="18" customHeight="1">
      <c r="A3543" s="67"/>
      <c r="B3543" s="71"/>
    </row>
    <row r="3544" spans="1:2" ht="18" customHeight="1">
      <c r="A3544" s="67"/>
      <c r="B3544" s="71"/>
    </row>
    <row r="3545" spans="1:2" ht="18" customHeight="1">
      <c r="A3545" s="67"/>
      <c r="B3545" s="71"/>
    </row>
    <row r="3546" spans="1:2" ht="18" customHeight="1">
      <c r="A3546" s="67"/>
      <c r="B3546" s="71"/>
    </row>
    <row r="3547" spans="1:2" ht="18" customHeight="1">
      <c r="A3547" s="67"/>
      <c r="B3547" s="71"/>
    </row>
    <row r="3548" spans="1:2" ht="18" customHeight="1">
      <c r="A3548" s="67"/>
      <c r="B3548" s="71"/>
    </row>
    <row r="3549" spans="1:2" ht="18" customHeight="1">
      <c r="A3549" s="67"/>
      <c r="B3549" s="71"/>
    </row>
    <row r="3550" spans="1:2" ht="18" customHeight="1">
      <c r="A3550" s="67"/>
      <c r="B3550" s="71"/>
    </row>
    <row r="3551" spans="1:2" ht="18" customHeight="1">
      <c r="A3551" s="67"/>
      <c r="B3551" s="71"/>
    </row>
    <row r="3552" spans="1:2" ht="18" customHeight="1">
      <c r="A3552" s="67"/>
      <c r="B3552" s="71"/>
    </row>
    <row r="3553" spans="1:2" ht="18" customHeight="1">
      <c r="A3553" s="67"/>
      <c r="B3553" s="71"/>
    </row>
    <row r="3554" spans="1:2" ht="18" customHeight="1">
      <c r="A3554" s="67"/>
      <c r="B3554" s="71"/>
    </row>
    <row r="3555" spans="1:2" ht="18" customHeight="1">
      <c r="A3555" s="67"/>
      <c r="B3555" s="71"/>
    </row>
    <row r="3556" spans="1:2" ht="18" customHeight="1">
      <c r="A3556" s="67"/>
      <c r="B3556" s="71"/>
    </row>
    <row r="3557" spans="1:2" ht="18" customHeight="1">
      <c r="A3557" s="67"/>
      <c r="B3557" s="71"/>
    </row>
    <row r="3558" spans="1:2" ht="18" customHeight="1">
      <c r="A3558" s="67"/>
      <c r="B3558" s="71"/>
    </row>
    <row r="3559" spans="1:2" ht="18" customHeight="1">
      <c r="A3559" s="67"/>
      <c r="B3559" s="71"/>
    </row>
    <row r="3560" spans="1:2" ht="18" customHeight="1">
      <c r="A3560" s="67"/>
      <c r="B3560" s="71"/>
    </row>
    <row r="3561" spans="1:2" ht="18" customHeight="1">
      <c r="A3561" s="67"/>
      <c r="B3561" s="71"/>
    </row>
    <row r="3562" spans="1:2" ht="18" customHeight="1">
      <c r="A3562" s="67"/>
      <c r="B3562" s="71"/>
    </row>
    <row r="3563" spans="1:2" ht="18" customHeight="1">
      <c r="A3563" s="67"/>
      <c r="B3563" s="71"/>
    </row>
    <row r="3564" spans="1:2" ht="18" customHeight="1">
      <c r="A3564" s="67"/>
      <c r="B3564" s="71"/>
    </row>
    <row r="3565" spans="1:2" ht="18" customHeight="1">
      <c r="A3565" s="67"/>
      <c r="B3565" s="71"/>
    </row>
    <row r="3566" spans="1:2" ht="18" customHeight="1">
      <c r="A3566" s="67"/>
      <c r="B3566" s="71"/>
    </row>
    <row r="3567" spans="1:2" ht="18" customHeight="1">
      <c r="A3567" s="67"/>
      <c r="B3567" s="71"/>
    </row>
    <row r="3568" spans="1:2" ht="18" customHeight="1">
      <c r="A3568" s="67"/>
      <c r="B3568" s="71"/>
    </row>
    <row r="3569" spans="1:2" ht="18" customHeight="1">
      <c r="A3569" s="67"/>
      <c r="B3569" s="71"/>
    </row>
    <row r="3570" spans="1:2" ht="18" customHeight="1">
      <c r="A3570" s="67"/>
      <c r="B3570" s="71"/>
    </row>
    <row r="3571" spans="1:2" ht="18" customHeight="1">
      <c r="A3571" s="67"/>
      <c r="B3571" s="71"/>
    </row>
    <row r="3572" spans="1:2" ht="18" customHeight="1">
      <c r="A3572" s="67"/>
      <c r="B3572" s="71"/>
    </row>
    <row r="3573" spans="1:2" ht="18" customHeight="1">
      <c r="A3573" s="67"/>
      <c r="B3573" s="71"/>
    </row>
    <row r="3574" spans="1:2" ht="18" customHeight="1">
      <c r="A3574" s="67"/>
      <c r="B3574" s="71"/>
    </row>
    <row r="3575" spans="1:2" ht="18" customHeight="1">
      <c r="A3575" s="67"/>
      <c r="B3575" s="71"/>
    </row>
    <row r="3576" spans="1:2" ht="18" customHeight="1">
      <c r="A3576" s="67"/>
      <c r="B3576" s="71"/>
    </row>
    <row r="3577" spans="1:2" ht="18" customHeight="1">
      <c r="A3577" s="67"/>
      <c r="B3577" s="71"/>
    </row>
    <row r="3578" spans="1:2" ht="18" customHeight="1">
      <c r="A3578" s="67"/>
      <c r="B3578" s="71"/>
    </row>
    <row r="3579" spans="1:2" ht="18" customHeight="1">
      <c r="A3579" s="67"/>
      <c r="B3579" s="71"/>
    </row>
    <row r="3580" spans="1:2" ht="18" customHeight="1">
      <c r="A3580" s="67"/>
      <c r="B3580" s="71"/>
    </row>
    <row r="3581" spans="1:2" ht="18" customHeight="1">
      <c r="A3581" s="67"/>
      <c r="B3581" s="71"/>
    </row>
    <row r="3582" spans="1:2" ht="18" customHeight="1">
      <c r="A3582" s="67"/>
      <c r="B3582" s="71"/>
    </row>
    <row r="3583" spans="1:2" ht="18" customHeight="1">
      <c r="A3583" s="67"/>
      <c r="B3583" s="71"/>
    </row>
    <row r="3584" spans="1:2" ht="18" customHeight="1">
      <c r="A3584" s="67"/>
      <c r="B3584" s="71"/>
    </row>
    <row r="3585" spans="1:2" ht="18" customHeight="1">
      <c r="A3585" s="67"/>
      <c r="B3585" s="71"/>
    </row>
    <row r="3586" spans="1:2" ht="18" customHeight="1">
      <c r="A3586" s="67"/>
      <c r="B3586" s="71"/>
    </row>
    <row r="3587" spans="1:2" ht="18" customHeight="1">
      <c r="A3587" s="67"/>
      <c r="B3587" s="71"/>
    </row>
    <row r="3588" spans="1:2" ht="18" customHeight="1">
      <c r="A3588" s="67"/>
      <c r="B3588" s="71"/>
    </row>
    <row r="3589" spans="1:2" ht="18" customHeight="1">
      <c r="A3589" s="67"/>
      <c r="B3589" s="71"/>
    </row>
    <row r="3590" spans="1:2" ht="18" customHeight="1">
      <c r="A3590" s="67"/>
      <c r="B3590" s="71"/>
    </row>
    <row r="3591" spans="1:2" ht="18" customHeight="1">
      <c r="A3591" s="67"/>
      <c r="B3591" s="71"/>
    </row>
    <row r="3592" spans="1:2" ht="18" customHeight="1">
      <c r="A3592" s="67"/>
      <c r="B3592" s="71"/>
    </row>
    <row r="3593" spans="1:2" ht="18" customHeight="1">
      <c r="A3593" s="67"/>
      <c r="B3593" s="71"/>
    </row>
    <row r="3594" spans="1:2" ht="18" customHeight="1">
      <c r="A3594" s="67"/>
      <c r="B3594" s="71"/>
    </row>
    <row r="3595" spans="1:2" ht="18" customHeight="1">
      <c r="A3595" s="67"/>
      <c r="B3595" s="71"/>
    </row>
    <row r="3596" spans="1:2" ht="18" customHeight="1">
      <c r="A3596" s="67"/>
      <c r="B3596" s="71"/>
    </row>
    <row r="3597" spans="1:2" ht="18" customHeight="1">
      <c r="A3597" s="67"/>
      <c r="B3597" s="71"/>
    </row>
    <row r="3598" spans="1:2" ht="18" customHeight="1">
      <c r="A3598" s="67"/>
      <c r="B3598" s="71"/>
    </row>
    <row r="3599" spans="1:2" ht="18" customHeight="1">
      <c r="A3599" s="67"/>
      <c r="B3599" s="71"/>
    </row>
    <row r="3600" spans="1:2" ht="18" customHeight="1">
      <c r="A3600" s="67"/>
      <c r="B3600" s="71"/>
    </row>
    <row r="3601" spans="1:2" ht="18" customHeight="1">
      <c r="A3601" s="67"/>
      <c r="B3601" s="71"/>
    </row>
    <row r="3602" spans="1:2" ht="18" customHeight="1">
      <c r="A3602" s="67"/>
      <c r="B3602" s="71"/>
    </row>
    <row r="3603" spans="1:2" ht="18" customHeight="1">
      <c r="A3603" s="67"/>
      <c r="B3603" s="71"/>
    </row>
    <row r="3604" spans="1:2" ht="18" customHeight="1">
      <c r="A3604" s="67"/>
      <c r="B3604" s="71"/>
    </row>
    <row r="3605" spans="1:2" ht="18" customHeight="1">
      <c r="A3605" s="67"/>
      <c r="B3605" s="71"/>
    </row>
    <row r="3606" spans="1:2" ht="18" customHeight="1">
      <c r="A3606" s="67"/>
      <c r="B3606" s="71"/>
    </row>
    <row r="3607" spans="1:2" ht="18" customHeight="1">
      <c r="A3607" s="67"/>
      <c r="B3607" s="71"/>
    </row>
    <row r="3608" spans="1:2" ht="18" customHeight="1">
      <c r="A3608" s="67"/>
      <c r="B3608" s="71"/>
    </row>
    <row r="3609" spans="1:2" ht="18" customHeight="1">
      <c r="A3609" s="67"/>
      <c r="B3609" s="71"/>
    </row>
    <row r="3610" spans="1:2" ht="18" customHeight="1">
      <c r="A3610" s="67"/>
      <c r="B3610" s="71"/>
    </row>
    <row r="3611" spans="1:2" ht="18" customHeight="1">
      <c r="A3611" s="67"/>
      <c r="B3611" s="71"/>
    </row>
    <row r="3612" spans="1:2" ht="18" customHeight="1">
      <c r="A3612" s="67"/>
      <c r="B3612" s="71"/>
    </row>
    <row r="3613" spans="1:2" ht="18" customHeight="1">
      <c r="A3613" s="67"/>
      <c r="B3613" s="71"/>
    </row>
    <row r="3614" spans="1:2" ht="18" customHeight="1">
      <c r="A3614" s="67"/>
      <c r="B3614" s="71"/>
    </row>
    <row r="3615" spans="1:2" ht="18" customHeight="1">
      <c r="A3615" s="67"/>
      <c r="B3615" s="71"/>
    </row>
    <row r="3616" spans="1:2" ht="18" customHeight="1">
      <c r="A3616" s="67"/>
      <c r="B3616" s="71"/>
    </row>
    <row r="3617" spans="1:2" ht="18" customHeight="1">
      <c r="A3617" s="67"/>
      <c r="B3617" s="71"/>
    </row>
    <row r="3618" spans="1:2" ht="18" customHeight="1">
      <c r="A3618" s="67"/>
      <c r="B3618" s="71"/>
    </row>
    <row r="3619" spans="1:2" ht="18" customHeight="1">
      <c r="A3619" s="67"/>
      <c r="B3619" s="71"/>
    </row>
    <row r="3620" spans="1:2" ht="18" customHeight="1">
      <c r="A3620" s="67"/>
      <c r="B3620" s="71"/>
    </row>
    <row r="3621" spans="1:2" ht="18" customHeight="1">
      <c r="A3621" s="67"/>
      <c r="B3621" s="71"/>
    </row>
    <row r="3622" spans="1:2" ht="18" customHeight="1">
      <c r="A3622" s="67"/>
      <c r="B3622" s="71"/>
    </row>
    <row r="3623" spans="1:2" ht="18" customHeight="1">
      <c r="A3623" s="67"/>
      <c r="B3623" s="71"/>
    </row>
    <row r="3624" spans="1:2" ht="18" customHeight="1">
      <c r="A3624" s="67"/>
      <c r="B3624" s="71"/>
    </row>
    <row r="3625" spans="1:2" ht="18" customHeight="1">
      <c r="A3625" s="67"/>
      <c r="B3625" s="71"/>
    </row>
    <row r="3626" spans="1:2" ht="18" customHeight="1">
      <c r="A3626" s="67"/>
      <c r="B3626" s="71"/>
    </row>
    <row r="3627" spans="1:2" ht="18" customHeight="1">
      <c r="A3627" s="67"/>
      <c r="B3627" s="71"/>
    </row>
    <row r="3628" spans="1:2" ht="18" customHeight="1">
      <c r="A3628" s="67"/>
      <c r="B3628" s="71"/>
    </row>
    <row r="3629" spans="1:2" ht="18" customHeight="1">
      <c r="A3629" s="67"/>
      <c r="B3629" s="71"/>
    </row>
    <row r="3630" spans="1:2" ht="18" customHeight="1">
      <c r="A3630" s="67"/>
      <c r="B3630" s="71"/>
    </row>
    <row r="3631" spans="1:2" ht="18" customHeight="1">
      <c r="A3631" s="67"/>
      <c r="B3631" s="71"/>
    </row>
    <row r="3632" spans="1:2" ht="18" customHeight="1">
      <c r="A3632" s="67"/>
      <c r="B3632" s="71"/>
    </row>
    <row r="3633" spans="1:2" ht="18" customHeight="1">
      <c r="A3633" s="67"/>
      <c r="B3633" s="71"/>
    </row>
    <row r="3634" spans="1:2" ht="18" customHeight="1">
      <c r="A3634" s="67"/>
      <c r="B3634" s="71"/>
    </row>
    <row r="3635" spans="1:2" ht="18" customHeight="1">
      <c r="A3635" s="67"/>
      <c r="B3635" s="71"/>
    </row>
    <row r="3636" spans="1:2" ht="18" customHeight="1">
      <c r="A3636" s="67"/>
      <c r="B3636" s="71"/>
    </row>
    <row r="3637" spans="1:2" ht="18" customHeight="1">
      <c r="A3637" s="67"/>
      <c r="B3637" s="71"/>
    </row>
    <row r="3638" spans="1:2" ht="18" customHeight="1">
      <c r="A3638" s="67"/>
      <c r="B3638" s="71"/>
    </row>
    <row r="3639" spans="1:2" ht="18" customHeight="1">
      <c r="A3639" s="67"/>
      <c r="B3639" s="71"/>
    </row>
    <row r="3640" spans="1:2" ht="18" customHeight="1">
      <c r="A3640" s="67"/>
      <c r="B3640" s="71"/>
    </row>
    <row r="3641" spans="1:2" ht="18" customHeight="1">
      <c r="A3641" s="67"/>
      <c r="B3641" s="71"/>
    </row>
    <row r="3642" spans="1:2" ht="18" customHeight="1">
      <c r="A3642" s="67"/>
      <c r="B3642" s="71"/>
    </row>
    <row r="3643" spans="1:2" ht="18" customHeight="1">
      <c r="A3643" s="67"/>
      <c r="B3643" s="71"/>
    </row>
    <row r="3644" spans="1:2" ht="18" customHeight="1">
      <c r="A3644" s="67"/>
      <c r="B3644" s="71"/>
    </row>
    <row r="3645" spans="1:2" ht="18" customHeight="1">
      <c r="A3645" s="67"/>
      <c r="B3645" s="71"/>
    </row>
    <row r="3646" spans="1:2" ht="18" customHeight="1">
      <c r="A3646" s="67"/>
      <c r="B3646" s="71"/>
    </row>
    <row r="3647" spans="1:2" ht="18" customHeight="1">
      <c r="A3647" s="67"/>
      <c r="B3647" s="71"/>
    </row>
    <row r="3648" spans="1:2" ht="18" customHeight="1">
      <c r="A3648" s="67"/>
      <c r="B3648" s="71"/>
    </row>
    <row r="3649" spans="1:2" ht="18" customHeight="1">
      <c r="A3649" s="67"/>
      <c r="B3649" s="71"/>
    </row>
    <row r="3650" spans="1:2" ht="18" customHeight="1">
      <c r="A3650" s="67"/>
      <c r="B3650" s="71"/>
    </row>
    <row r="3651" spans="1:2" ht="18" customHeight="1">
      <c r="A3651" s="67"/>
      <c r="B3651" s="71"/>
    </row>
    <row r="3652" spans="1:2" ht="18" customHeight="1">
      <c r="A3652" s="67"/>
      <c r="B3652" s="71"/>
    </row>
    <row r="3653" spans="1:2" ht="18" customHeight="1">
      <c r="A3653" s="67"/>
      <c r="B3653" s="71"/>
    </row>
    <row r="3654" spans="1:2" ht="18" customHeight="1">
      <c r="A3654" s="67"/>
      <c r="B3654" s="71"/>
    </row>
    <row r="3655" spans="1:2" ht="18" customHeight="1">
      <c r="A3655" s="67"/>
      <c r="B3655" s="71"/>
    </row>
    <row r="3656" spans="1:2" ht="18" customHeight="1">
      <c r="A3656" s="67"/>
      <c r="B3656" s="71"/>
    </row>
    <row r="3657" spans="1:2" ht="18" customHeight="1">
      <c r="A3657" s="67"/>
      <c r="B3657" s="71"/>
    </row>
    <row r="3658" spans="1:2" ht="18" customHeight="1">
      <c r="A3658" s="67"/>
      <c r="B3658" s="71"/>
    </row>
    <row r="3659" spans="1:2" ht="18" customHeight="1">
      <c r="A3659" s="67"/>
      <c r="B3659" s="71"/>
    </row>
    <row r="3660" spans="1:2" ht="18" customHeight="1">
      <c r="A3660" s="67"/>
      <c r="B3660" s="71"/>
    </row>
    <row r="3661" spans="1:2" ht="18" customHeight="1">
      <c r="A3661" s="67"/>
      <c r="B3661" s="71"/>
    </row>
    <row r="3662" spans="1:2" ht="18" customHeight="1">
      <c r="A3662" s="67"/>
      <c r="B3662" s="71"/>
    </row>
    <row r="3663" spans="1:2" ht="18" customHeight="1">
      <c r="A3663" s="67"/>
      <c r="B3663" s="71"/>
    </row>
    <row r="3664" spans="1:2" ht="18" customHeight="1">
      <c r="A3664" s="67"/>
      <c r="B3664" s="71"/>
    </row>
    <row r="3665" spans="1:2" ht="18" customHeight="1">
      <c r="A3665" s="67"/>
      <c r="B3665" s="71"/>
    </row>
    <row r="3666" spans="1:2" ht="18" customHeight="1">
      <c r="A3666" s="67"/>
      <c r="B3666" s="71"/>
    </row>
    <row r="3667" spans="1:2" ht="18" customHeight="1">
      <c r="A3667" s="67"/>
      <c r="B3667" s="71"/>
    </row>
    <row r="3668" spans="1:2" ht="18" customHeight="1">
      <c r="A3668" s="67"/>
      <c r="B3668" s="71"/>
    </row>
    <row r="3669" spans="1:2" ht="18" customHeight="1">
      <c r="A3669" s="67"/>
      <c r="B3669" s="71"/>
    </row>
    <row r="3670" spans="1:2" ht="18" customHeight="1">
      <c r="A3670" s="67"/>
      <c r="B3670" s="71"/>
    </row>
    <row r="3671" spans="1:2" ht="18" customHeight="1">
      <c r="A3671" s="67"/>
      <c r="B3671" s="71"/>
    </row>
    <row r="3672" spans="1:2" ht="18" customHeight="1">
      <c r="A3672" s="67"/>
      <c r="B3672" s="71"/>
    </row>
    <row r="3673" spans="1:2" ht="18" customHeight="1">
      <c r="A3673" s="67"/>
      <c r="B3673" s="71"/>
    </row>
    <row r="3674" spans="1:2" ht="18" customHeight="1">
      <c r="A3674" s="67"/>
      <c r="B3674" s="71"/>
    </row>
    <row r="3675" spans="1:2" ht="18" customHeight="1">
      <c r="A3675" s="67"/>
      <c r="B3675" s="71"/>
    </row>
    <row r="3676" spans="1:2" ht="18" customHeight="1">
      <c r="A3676" s="67"/>
      <c r="B3676" s="71"/>
    </row>
    <row r="3677" spans="1:2" ht="18" customHeight="1">
      <c r="A3677" s="67"/>
      <c r="B3677" s="71"/>
    </row>
    <row r="3678" spans="1:2" ht="18" customHeight="1">
      <c r="A3678" s="67"/>
      <c r="B3678" s="71"/>
    </row>
    <row r="3679" spans="1:2" ht="18" customHeight="1">
      <c r="A3679" s="67"/>
      <c r="B3679" s="71"/>
    </row>
    <row r="3680" spans="1:2" ht="18" customHeight="1">
      <c r="A3680" s="67"/>
      <c r="B3680" s="71"/>
    </row>
    <row r="3681" spans="1:2" ht="18" customHeight="1">
      <c r="A3681" s="67"/>
      <c r="B3681" s="71"/>
    </row>
    <row r="3682" spans="1:2" ht="18" customHeight="1">
      <c r="A3682" s="67"/>
      <c r="B3682" s="71"/>
    </row>
    <row r="3683" spans="1:2" ht="18" customHeight="1">
      <c r="A3683" s="67"/>
      <c r="B3683" s="71"/>
    </row>
    <row r="3684" spans="1:2" ht="18" customHeight="1">
      <c r="A3684" s="67"/>
      <c r="B3684" s="71"/>
    </row>
    <row r="3685" spans="1:2" ht="18" customHeight="1">
      <c r="A3685" s="67"/>
      <c r="B3685" s="71"/>
    </row>
    <row r="3686" spans="1:2" ht="18" customHeight="1">
      <c r="A3686" s="67"/>
      <c r="B3686" s="71"/>
    </row>
    <row r="3687" spans="1:2" ht="18" customHeight="1">
      <c r="A3687" s="67"/>
      <c r="B3687" s="71"/>
    </row>
    <row r="3688" spans="1:2" ht="18" customHeight="1">
      <c r="A3688" s="67"/>
      <c r="B3688" s="71"/>
    </row>
    <row r="3689" spans="1:2" ht="18" customHeight="1">
      <c r="A3689" s="67"/>
      <c r="B3689" s="71"/>
    </row>
    <row r="3690" spans="1:2" ht="18" customHeight="1">
      <c r="A3690" s="67"/>
      <c r="B3690" s="71"/>
    </row>
    <row r="3691" spans="1:2" ht="18" customHeight="1">
      <c r="A3691" s="67"/>
      <c r="B3691" s="71"/>
    </row>
    <row r="3692" spans="1:2" ht="18" customHeight="1">
      <c r="A3692" s="67"/>
      <c r="B3692" s="71"/>
    </row>
    <row r="3693" spans="1:2" ht="18" customHeight="1">
      <c r="A3693" s="67"/>
      <c r="B3693" s="71"/>
    </row>
    <row r="3694" spans="1:2" ht="18" customHeight="1">
      <c r="A3694" s="67"/>
      <c r="B3694" s="71"/>
    </row>
    <row r="3695" spans="1:2" ht="18" customHeight="1">
      <c r="A3695" s="67"/>
      <c r="B3695" s="71"/>
    </row>
    <row r="3696" spans="1:2" ht="18" customHeight="1">
      <c r="A3696" s="67"/>
      <c r="B3696" s="71"/>
    </row>
    <row r="3697" spans="1:2" ht="18" customHeight="1">
      <c r="A3697" s="67"/>
      <c r="B3697" s="71"/>
    </row>
    <row r="3698" spans="1:2" ht="18" customHeight="1">
      <c r="A3698" s="67"/>
      <c r="B3698" s="71"/>
    </row>
    <row r="3699" spans="1:2" ht="18" customHeight="1">
      <c r="A3699" s="67"/>
      <c r="B3699" s="71"/>
    </row>
    <row r="3700" spans="1:2" ht="18" customHeight="1">
      <c r="A3700" s="67"/>
      <c r="B3700" s="71"/>
    </row>
    <row r="3701" spans="1:2" ht="18" customHeight="1">
      <c r="A3701" s="67"/>
      <c r="B3701" s="71"/>
    </row>
    <row r="3702" spans="1:2" ht="18" customHeight="1">
      <c r="A3702" s="67"/>
      <c r="B3702" s="71"/>
    </row>
    <row r="3703" spans="1:2" ht="18" customHeight="1">
      <c r="A3703" s="67"/>
      <c r="B3703" s="71"/>
    </row>
    <row r="3704" spans="1:2" ht="18" customHeight="1">
      <c r="A3704" s="67"/>
      <c r="B3704" s="71"/>
    </row>
    <row r="3705" spans="1:2" ht="18" customHeight="1">
      <c r="A3705" s="67"/>
      <c r="B3705" s="71"/>
    </row>
    <row r="3706" spans="1:2" ht="18" customHeight="1">
      <c r="A3706" s="67"/>
      <c r="B3706" s="71"/>
    </row>
    <row r="3707" spans="1:2" ht="18" customHeight="1">
      <c r="A3707" s="67"/>
      <c r="B3707" s="71"/>
    </row>
    <row r="3708" spans="1:2" ht="18" customHeight="1">
      <c r="A3708" s="67"/>
      <c r="B3708" s="71"/>
    </row>
    <row r="3709" spans="1:2" ht="18" customHeight="1">
      <c r="A3709" s="67"/>
      <c r="B3709" s="71"/>
    </row>
    <row r="3710" spans="1:2" ht="18" customHeight="1">
      <c r="A3710" s="67"/>
      <c r="B3710" s="71"/>
    </row>
    <row r="3711" spans="1:2" ht="18" customHeight="1">
      <c r="A3711" s="67"/>
      <c r="B3711" s="71"/>
    </row>
    <row r="3712" spans="1:2" ht="18" customHeight="1">
      <c r="A3712" s="67"/>
      <c r="B3712" s="71"/>
    </row>
    <row r="3713" spans="1:2" ht="18" customHeight="1">
      <c r="A3713" s="67"/>
      <c r="B3713" s="71"/>
    </row>
    <row r="3714" spans="1:2" ht="18" customHeight="1">
      <c r="A3714" s="67"/>
      <c r="B3714" s="71"/>
    </row>
    <row r="3715" spans="1:2" ht="18" customHeight="1">
      <c r="A3715" s="67"/>
      <c r="B3715" s="71"/>
    </row>
    <row r="3716" spans="1:2" ht="18" customHeight="1">
      <c r="A3716" s="67"/>
      <c r="B3716" s="71"/>
    </row>
    <row r="3717" spans="1:2" ht="18" customHeight="1">
      <c r="A3717" s="67"/>
      <c r="B3717" s="71"/>
    </row>
    <row r="3718" spans="1:2" ht="18" customHeight="1">
      <c r="A3718" s="67"/>
      <c r="B3718" s="71"/>
    </row>
    <row r="3719" spans="1:2" ht="18" customHeight="1">
      <c r="A3719" s="67"/>
      <c r="B3719" s="71"/>
    </row>
    <row r="3720" spans="1:2" ht="18" customHeight="1">
      <c r="A3720" s="67"/>
      <c r="B3720" s="71"/>
    </row>
    <row r="3721" spans="1:2" ht="18" customHeight="1">
      <c r="A3721" s="67"/>
      <c r="B3721" s="71"/>
    </row>
    <row r="3722" spans="1:2" ht="18" customHeight="1">
      <c r="A3722" s="67"/>
      <c r="B3722" s="71"/>
    </row>
    <row r="3723" spans="1:2" ht="18" customHeight="1">
      <c r="A3723" s="67"/>
      <c r="B3723" s="71"/>
    </row>
    <row r="3724" spans="1:2" ht="18" customHeight="1">
      <c r="A3724" s="67"/>
      <c r="B3724" s="71"/>
    </row>
    <row r="3725" spans="1:2" ht="18" customHeight="1">
      <c r="A3725" s="67"/>
      <c r="B3725" s="71"/>
    </row>
    <row r="3726" spans="1:2" ht="18" customHeight="1">
      <c r="A3726" s="67"/>
      <c r="B3726" s="71"/>
    </row>
    <row r="3727" spans="1:2" ht="18" customHeight="1">
      <c r="A3727" s="67"/>
      <c r="B3727" s="71"/>
    </row>
    <row r="3728" spans="1:2" ht="18" customHeight="1">
      <c r="A3728" s="67"/>
      <c r="B3728" s="71"/>
    </row>
    <row r="3729" spans="1:2" ht="18" customHeight="1">
      <c r="A3729" s="67"/>
      <c r="B3729" s="71"/>
    </row>
    <row r="3730" spans="1:2" ht="18" customHeight="1">
      <c r="A3730" s="67"/>
      <c r="B3730" s="71"/>
    </row>
    <row r="3731" spans="1:2" ht="18" customHeight="1">
      <c r="A3731" s="67"/>
      <c r="B3731" s="71"/>
    </row>
    <row r="3732" spans="1:2" ht="18" customHeight="1">
      <c r="A3732" s="67"/>
      <c r="B3732" s="71"/>
    </row>
    <row r="3733" spans="1:2" ht="18" customHeight="1">
      <c r="A3733" s="67"/>
      <c r="B3733" s="71"/>
    </row>
    <row r="3734" spans="1:2" ht="18" customHeight="1">
      <c r="A3734" s="67"/>
      <c r="B3734" s="71"/>
    </row>
    <row r="3735" spans="1:2" ht="18" customHeight="1">
      <c r="A3735" s="67"/>
      <c r="B3735" s="71"/>
    </row>
    <row r="3736" spans="1:2" ht="18" customHeight="1">
      <c r="A3736" s="67"/>
      <c r="B3736" s="71"/>
    </row>
    <row r="3737" spans="1:2" ht="18" customHeight="1">
      <c r="A3737" s="67"/>
      <c r="B3737" s="71"/>
    </row>
    <row r="3738" spans="1:2" ht="18" customHeight="1">
      <c r="A3738" s="67"/>
      <c r="B3738" s="71"/>
    </row>
    <row r="3739" spans="1:2" ht="18" customHeight="1">
      <c r="A3739" s="67"/>
      <c r="B3739" s="71"/>
    </row>
    <row r="3740" spans="1:2" ht="18" customHeight="1">
      <c r="A3740" s="67"/>
      <c r="B3740" s="71"/>
    </row>
    <row r="3741" spans="1:2" ht="18" customHeight="1">
      <c r="A3741" s="67"/>
      <c r="B3741" s="71"/>
    </row>
    <row r="3742" spans="1:2" ht="18" customHeight="1">
      <c r="A3742" s="67"/>
      <c r="B3742" s="71"/>
    </row>
    <row r="3743" spans="1:2" ht="18" customHeight="1">
      <c r="A3743" s="67"/>
      <c r="B3743" s="71"/>
    </row>
    <row r="3744" spans="1:2" ht="18" customHeight="1">
      <c r="A3744" s="67"/>
      <c r="B3744" s="71"/>
    </row>
    <row r="3745" spans="1:2" ht="18" customHeight="1">
      <c r="A3745" s="67"/>
      <c r="B3745" s="71"/>
    </row>
    <row r="3746" spans="1:2" ht="18" customHeight="1">
      <c r="A3746" s="67"/>
      <c r="B3746" s="71"/>
    </row>
    <row r="3747" spans="1:2" ht="18" customHeight="1">
      <c r="A3747" s="67"/>
      <c r="B3747" s="71"/>
    </row>
    <row r="3748" spans="1:2" ht="18" customHeight="1">
      <c r="A3748" s="67"/>
      <c r="B3748" s="71"/>
    </row>
    <row r="3749" spans="1:2" ht="18" customHeight="1">
      <c r="A3749" s="67"/>
      <c r="B3749" s="71"/>
    </row>
    <row r="3750" spans="1:2" ht="18" customHeight="1">
      <c r="A3750" s="67"/>
      <c r="B3750" s="71"/>
    </row>
    <row r="3751" spans="1:2" ht="18" customHeight="1">
      <c r="A3751" s="67"/>
      <c r="B3751" s="71"/>
    </row>
    <row r="3752" spans="1:2" ht="18" customHeight="1">
      <c r="A3752" s="67"/>
      <c r="B3752" s="71"/>
    </row>
    <row r="3753" spans="1:2" ht="18" customHeight="1">
      <c r="A3753" s="67"/>
      <c r="B3753" s="71"/>
    </row>
    <row r="3754" spans="1:2" ht="18" customHeight="1">
      <c r="A3754" s="67"/>
      <c r="B3754" s="71"/>
    </row>
    <row r="3755" spans="1:2" ht="18" customHeight="1">
      <c r="A3755" s="67"/>
      <c r="B3755" s="71"/>
    </row>
    <row r="3756" spans="1:2" ht="18" customHeight="1">
      <c r="A3756" s="67"/>
      <c r="B3756" s="71"/>
    </row>
    <row r="3757" spans="1:2" ht="18" customHeight="1">
      <c r="A3757" s="67"/>
      <c r="B3757" s="71"/>
    </row>
    <row r="3758" spans="1:2" ht="18" customHeight="1">
      <c r="A3758" s="67"/>
      <c r="B3758" s="71"/>
    </row>
    <row r="3759" spans="1:2" ht="18" customHeight="1">
      <c r="A3759" s="67"/>
      <c r="B3759" s="71"/>
    </row>
    <row r="3760" spans="1:2" ht="18" customHeight="1">
      <c r="A3760" s="67"/>
      <c r="B3760" s="71"/>
    </row>
    <row r="3761" spans="1:2" ht="18" customHeight="1">
      <c r="A3761" s="67"/>
      <c r="B3761" s="71"/>
    </row>
    <row r="3762" spans="1:2" ht="18" customHeight="1">
      <c r="A3762" s="67"/>
      <c r="B3762" s="71"/>
    </row>
    <row r="3763" spans="1:2" ht="18" customHeight="1">
      <c r="A3763" s="67"/>
      <c r="B3763" s="71"/>
    </row>
    <row r="3764" spans="1:2" ht="18" customHeight="1">
      <c r="A3764" s="67"/>
      <c r="B3764" s="71"/>
    </row>
    <row r="3765" spans="1:2" ht="18" customHeight="1">
      <c r="A3765" s="67"/>
      <c r="B3765" s="71"/>
    </row>
    <row r="3766" spans="1:2" ht="18" customHeight="1">
      <c r="A3766" s="67"/>
      <c r="B3766" s="71"/>
    </row>
    <row r="3767" spans="1:2" ht="18" customHeight="1">
      <c r="A3767" s="67"/>
      <c r="B3767" s="71"/>
    </row>
    <row r="3768" spans="1:2" ht="18" customHeight="1">
      <c r="A3768" s="67"/>
      <c r="B3768" s="71"/>
    </row>
    <row r="3769" spans="1:2" ht="18" customHeight="1">
      <c r="A3769" s="67"/>
      <c r="B3769" s="71"/>
    </row>
    <row r="3770" spans="1:2" ht="18" customHeight="1">
      <c r="A3770" s="67"/>
      <c r="B3770" s="71"/>
    </row>
    <row r="3771" spans="1:2" ht="18" customHeight="1">
      <c r="A3771" s="67"/>
      <c r="B3771" s="71"/>
    </row>
    <row r="3772" spans="1:2" ht="18" customHeight="1">
      <c r="A3772" s="67"/>
      <c r="B3772" s="71"/>
    </row>
    <row r="3773" spans="1:2" ht="18" customHeight="1">
      <c r="A3773" s="67"/>
      <c r="B3773" s="71"/>
    </row>
    <row r="3774" spans="1:2" ht="18" customHeight="1">
      <c r="A3774" s="67"/>
      <c r="B3774" s="71"/>
    </row>
    <row r="3775" spans="1:2" ht="18" customHeight="1">
      <c r="A3775" s="67"/>
      <c r="B3775" s="71"/>
    </row>
    <row r="3776" spans="1:2" ht="18" customHeight="1">
      <c r="A3776" s="67"/>
      <c r="B3776" s="71"/>
    </row>
    <row r="3777" spans="1:2" ht="18" customHeight="1">
      <c r="A3777" s="67"/>
      <c r="B3777" s="71"/>
    </row>
    <row r="3778" spans="1:2" ht="18" customHeight="1">
      <c r="A3778" s="67"/>
      <c r="B3778" s="71"/>
    </row>
    <row r="3779" spans="1:2" ht="18" customHeight="1">
      <c r="A3779" s="67"/>
      <c r="B3779" s="71"/>
    </row>
    <row r="3780" spans="1:2" ht="18" customHeight="1">
      <c r="A3780" s="67"/>
      <c r="B3780" s="71"/>
    </row>
    <row r="3781" spans="1:2" ht="18" customHeight="1">
      <c r="A3781" s="67"/>
      <c r="B3781" s="71"/>
    </row>
    <row r="3782" spans="1:2" ht="18" customHeight="1">
      <c r="A3782" s="67"/>
      <c r="B3782" s="71"/>
    </row>
    <row r="3783" spans="1:2" ht="18" customHeight="1">
      <c r="A3783" s="67"/>
      <c r="B3783" s="71"/>
    </row>
    <row r="3784" spans="1:2" ht="18" customHeight="1">
      <c r="A3784" s="67"/>
      <c r="B3784" s="71"/>
    </row>
    <row r="3785" spans="1:2" ht="18" customHeight="1">
      <c r="A3785" s="67"/>
      <c r="B3785" s="71"/>
    </row>
    <row r="3786" spans="1:2" ht="18" customHeight="1">
      <c r="A3786" s="67"/>
      <c r="B3786" s="71"/>
    </row>
    <row r="3787" spans="1:2" ht="18" customHeight="1">
      <c r="A3787" s="67"/>
      <c r="B3787" s="71"/>
    </row>
    <row r="3788" spans="1:2" ht="18" customHeight="1">
      <c r="A3788" s="67"/>
      <c r="B3788" s="71"/>
    </row>
    <row r="3789" spans="1:2" ht="18" customHeight="1">
      <c r="A3789" s="67"/>
      <c r="B3789" s="71"/>
    </row>
    <row r="3790" spans="1:2" ht="18" customHeight="1">
      <c r="A3790" s="67"/>
      <c r="B3790" s="71"/>
    </row>
    <row r="3791" spans="1:2" ht="18" customHeight="1">
      <c r="A3791" s="67"/>
      <c r="B3791" s="71"/>
    </row>
    <row r="3792" spans="1:2" ht="18" customHeight="1">
      <c r="A3792" s="67"/>
      <c r="B3792" s="71"/>
    </row>
    <row r="3793" spans="1:2" ht="18" customHeight="1">
      <c r="A3793" s="67"/>
      <c r="B3793" s="71"/>
    </row>
    <row r="3794" spans="1:2" ht="18" customHeight="1">
      <c r="A3794" s="67"/>
      <c r="B3794" s="71"/>
    </row>
    <row r="3795" spans="1:2" ht="18" customHeight="1">
      <c r="A3795" s="67"/>
      <c r="B3795" s="71"/>
    </row>
    <row r="3796" spans="1:2" ht="18" customHeight="1">
      <c r="A3796" s="67"/>
      <c r="B3796" s="71"/>
    </row>
    <row r="3797" spans="1:2" ht="18" customHeight="1">
      <c r="A3797" s="67"/>
      <c r="B3797" s="71"/>
    </row>
    <row r="3798" spans="1:2" ht="18" customHeight="1">
      <c r="A3798" s="67"/>
      <c r="B3798" s="71"/>
    </row>
    <row r="3799" spans="1:2" ht="18" customHeight="1">
      <c r="A3799" s="67"/>
      <c r="B3799" s="71"/>
    </row>
    <row r="3800" spans="1:2" ht="18" customHeight="1">
      <c r="A3800" s="67"/>
      <c r="B3800" s="71"/>
    </row>
    <row r="3801" spans="1:2" ht="18" customHeight="1">
      <c r="A3801" s="67"/>
      <c r="B3801" s="71"/>
    </row>
    <row r="3802" spans="1:2" ht="18" customHeight="1">
      <c r="A3802" s="67"/>
      <c r="B3802" s="71"/>
    </row>
    <row r="3803" spans="1:2" ht="18" customHeight="1">
      <c r="A3803" s="67"/>
      <c r="B3803" s="71"/>
    </row>
    <row r="3804" spans="1:2" ht="18" customHeight="1">
      <c r="A3804" s="67"/>
      <c r="B3804" s="71"/>
    </row>
    <row r="3805" spans="1:2" ht="18" customHeight="1">
      <c r="A3805" s="67"/>
      <c r="B3805" s="71"/>
    </row>
    <row r="3806" spans="1:2" ht="18" customHeight="1">
      <c r="A3806" s="67"/>
      <c r="B3806" s="71"/>
    </row>
    <row r="3807" spans="1:2" ht="18" customHeight="1">
      <c r="A3807" s="67"/>
      <c r="B3807" s="71"/>
    </row>
    <row r="3808" spans="1:2" ht="18" customHeight="1">
      <c r="A3808" s="67"/>
      <c r="B3808" s="71"/>
    </row>
    <row r="3809" spans="1:2" ht="18" customHeight="1">
      <c r="A3809" s="67"/>
      <c r="B3809" s="71"/>
    </row>
    <row r="3810" spans="1:2" ht="18" customHeight="1">
      <c r="A3810" s="67"/>
      <c r="B3810" s="71"/>
    </row>
    <row r="3811" spans="1:2" ht="18" customHeight="1">
      <c r="A3811" s="67"/>
      <c r="B3811" s="71"/>
    </row>
    <row r="3812" spans="1:2" ht="18" customHeight="1">
      <c r="A3812" s="67"/>
      <c r="B3812" s="71"/>
    </row>
    <row r="3813" spans="1:2" ht="18" customHeight="1">
      <c r="A3813" s="67"/>
      <c r="B3813" s="71"/>
    </row>
    <row r="3814" spans="1:2" ht="18" customHeight="1">
      <c r="A3814" s="67"/>
      <c r="B3814" s="71"/>
    </row>
    <row r="3815" spans="1:2" ht="18" customHeight="1">
      <c r="A3815" s="67"/>
      <c r="B3815" s="71"/>
    </row>
    <row r="3816" spans="1:2" ht="18" customHeight="1">
      <c r="A3816" s="67"/>
      <c r="B3816" s="71"/>
    </row>
    <row r="3817" spans="1:2" ht="18" customHeight="1">
      <c r="A3817" s="67"/>
      <c r="B3817" s="71"/>
    </row>
    <row r="3818" spans="1:2" ht="18" customHeight="1">
      <c r="A3818" s="67"/>
      <c r="B3818" s="71"/>
    </row>
    <row r="3819" spans="1:2" ht="18" customHeight="1">
      <c r="A3819" s="67"/>
      <c r="B3819" s="71"/>
    </row>
    <row r="3820" spans="1:2" ht="18" customHeight="1">
      <c r="A3820" s="67"/>
      <c r="B3820" s="71"/>
    </row>
    <row r="3821" spans="1:2" ht="18" customHeight="1">
      <c r="A3821" s="67"/>
      <c r="B3821" s="71"/>
    </row>
    <row r="3822" spans="1:2" ht="18" customHeight="1">
      <c r="A3822" s="67"/>
      <c r="B3822" s="71"/>
    </row>
    <row r="3823" spans="1:2" ht="18" customHeight="1">
      <c r="A3823" s="67"/>
      <c r="B3823" s="71"/>
    </row>
    <row r="3824" spans="1:2" ht="18" customHeight="1">
      <c r="A3824" s="67"/>
      <c r="B3824" s="71"/>
    </row>
    <row r="3825" spans="1:2" ht="18" customHeight="1">
      <c r="A3825" s="67"/>
      <c r="B3825" s="71"/>
    </row>
    <row r="3826" spans="1:2" ht="18" customHeight="1">
      <c r="A3826" s="67"/>
      <c r="B3826" s="71"/>
    </row>
    <row r="3827" spans="1:2" ht="18" customHeight="1">
      <c r="A3827" s="67"/>
      <c r="B3827" s="71"/>
    </row>
    <row r="3828" spans="1:2" ht="18" customHeight="1">
      <c r="A3828" s="67"/>
      <c r="B3828" s="71"/>
    </row>
    <row r="3829" spans="1:2" ht="18" customHeight="1">
      <c r="A3829" s="67"/>
      <c r="B3829" s="71"/>
    </row>
    <row r="3830" spans="1:2" ht="18" customHeight="1">
      <c r="A3830" s="67"/>
      <c r="B3830" s="71"/>
    </row>
    <row r="3831" spans="1:2" ht="18" customHeight="1">
      <c r="A3831" s="67"/>
      <c r="B3831" s="71"/>
    </row>
    <row r="3832" spans="1:2" ht="18" customHeight="1">
      <c r="A3832" s="67"/>
      <c r="B3832" s="71"/>
    </row>
    <row r="3833" spans="1:2" ht="18" customHeight="1">
      <c r="A3833" s="67"/>
      <c r="B3833" s="71"/>
    </row>
    <row r="3834" spans="1:2" ht="18" customHeight="1">
      <c r="A3834" s="67"/>
      <c r="B3834" s="71"/>
    </row>
    <row r="3835" spans="1:2" ht="18" customHeight="1">
      <c r="A3835" s="67"/>
      <c r="B3835" s="71"/>
    </row>
    <row r="3836" spans="1:2" ht="18" customHeight="1">
      <c r="A3836" s="67"/>
      <c r="B3836" s="71"/>
    </row>
    <row r="3837" spans="1:2" ht="18" customHeight="1">
      <c r="A3837" s="67"/>
      <c r="B3837" s="71"/>
    </row>
    <row r="3838" spans="1:2" ht="18" customHeight="1">
      <c r="A3838" s="67"/>
      <c r="B3838" s="71"/>
    </row>
    <row r="3839" spans="1:2" ht="18" customHeight="1">
      <c r="A3839" s="67"/>
      <c r="B3839" s="71"/>
    </row>
    <row r="3840" spans="1:2" ht="18" customHeight="1">
      <c r="A3840" s="67"/>
      <c r="B3840" s="71"/>
    </row>
    <row r="3841" spans="1:2" ht="18" customHeight="1">
      <c r="A3841" s="67"/>
      <c r="B3841" s="71"/>
    </row>
    <row r="3842" spans="1:2" ht="18" customHeight="1">
      <c r="A3842" s="67"/>
      <c r="B3842" s="71"/>
    </row>
    <row r="3843" spans="1:2" ht="18" customHeight="1">
      <c r="A3843" s="67"/>
      <c r="B3843" s="71"/>
    </row>
    <row r="3844" spans="1:2" ht="18" customHeight="1">
      <c r="A3844" s="67"/>
      <c r="B3844" s="71"/>
    </row>
    <row r="3845" spans="1:2" ht="18" customHeight="1">
      <c r="A3845" s="67"/>
      <c r="B3845" s="71"/>
    </row>
    <row r="3846" spans="1:2" ht="18" customHeight="1">
      <c r="A3846" s="67"/>
      <c r="B3846" s="71"/>
    </row>
    <row r="3847" spans="1:2" ht="18" customHeight="1">
      <c r="A3847" s="67"/>
      <c r="B3847" s="71"/>
    </row>
    <row r="3848" spans="1:2" ht="18" customHeight="1">
      <c r="A3848" s="67"/>
      <c r="B3848" s="71"/>
    </row>
    <row r="3849" spans="1:2" ht="18" customHeight="1">
      <c r="A3849" s="67"/>
      <c r="B3849" s="71"/>
    </row>
    <row r="3850" spans="1:2" ht="18" customHeight="1">
      <c r="A3850" s="67"/>
      <c r="B3850" s="71"/>
    </row>
    <row r="3851" spans="1:2" ht="18" customHeight="1">
      <c r="A3851" s="67"/>
      <c r="B3851" s="71"/>
    </row>
    <row r="3852" spans="1:2" ht="18" customHeight="1">
      <c r="A3852" s="67"/>
      <c r="B3852" s="71"/>
    </row>
    <row r="3853" spans="1:2" ht="18" customHeight="1">
      <c r="A3853" s="67"/>
      <c r="B3853" s="71"/>
    </row>
    <row r="3854" spans="1:2" ht="18" customHeight="1">
      <c r="A3854" s="67"/>
      <c r="B3854" s="71"/>
    </row>
    <row r="3855" spans="1:2" ht="18" customHeight="1">
      <c r="A3855" s="67"/>
      <c r="B3855" s="71"/>
    </row>
    <row r="3856" spans="1:2" ht="18" customHeight="1">
      <c r="A3856" s="67"/>
      <c r="B3856" s="71"/>
    </row>
    <row r="3857" spans="1:2" ht="18" customHeight="1">
      <c r="A3857" s="67"/>
      <c r="B3857" s="71"/>
    </row>
    <row r="3858" spans="1:2" ht="18" customHeight="1">
      <c r="A3858" s="67"/>
      <c r="B3858" s="71"/>
    </row>
    <row r="3859" spans="1:2" ht="18" customHeight="1">
      <c r="A3859" s="67"/>
      <c r="B3859" s="71"/>
    </row>
    <row r="3860" spans="1:2" ht="18" customHeight="1">
      <c r="A3860" s="67"/>
      <c r="B3860" s="71"/>
    </row>
    <row r="3861" spans="1:2" ht="18" customHeight="1">
      <c r="A3861" s="67"/>
      <c r="B3861" s="71"/>
    </row>
    <row r="3862" spans="1:2" ht="18" customHeight="1">
      <c r="A3862" s="67"/>
      <c r="B3862" s="71"/>
    </row>
    <row r="3863" spans="1:2" ht="18" customHeight="1">
      <c r="A3863" s="67"/>
      <c r="B3863" s="71"/>
    </row>
    <row r="3864" spans="1:2" ht="18" customHeight="1">
      <c r="A3864" s="67"/>
      <c r="B3864" s="71"/>
    </row>
    <row r="3865" spans="1:2" ht="18" customHeight="1">
      <c r="A3865" s="67"/>
      <c r="B3865" s="71"/>
    </row>
    <row r="3866" spans="1:2" ht="18" customHeight="1">
      <c r="A3866" s="67"/>
      <c r="B3866" s="71"/>
    </row>
    <row r="3867" spans="1:2" ht="18" customHeight="1">
      <c r="A3867" s="67"/>
      <c r="B3867" s="71"/>
    </row>
    <row r="3868" spans="1:2" ht="18" customHeight="1">
      <c r="A3868" s="67"/>
      <c r="B3868" s="71"/>
    </row>
    <row r="3869" spans="1:2" ht="18" customHeight="1">
      <c r="A3869" s="67"/>
      <c r="B3869" s="71"/>
    </row>
    <row r="3870" spans="1:2" ht="18" customHeight="1">
      <c r="A3870" s="67"/>
      <c r="B3870" s="71"/>
    </row>
    <row r="3871" spans="1:2" ht="18" customHeight="1">
      <c r="A3871" s="67"/>
      <c r="B3871" s="71"/>
    </row>
    <row r="3872" spans="1:2" ht="18" customHeight="1">
      <c r="A3872" s="67"/>
      <c r="B3872" s="71"/>
    </row>
    <row r="3873" spans="1:2" ht="18" customHeight="1">
      <c r="A3873" s="67"/>
      <c r="B3873" s="71"/>
    </row>
    <row r="3874" spans="1:2" ht="18" customHeight="1">
      <c r="A3874" s="67"/>
      <c r="B3874" s="71"/>
    </row>
    <row r="3875" spans="1:2" ht="18" customHeight="1">
      <c r="A3875" s="67"/>
      <c r="B3875" s="71"/>
    </row>
    <row r="3876" spans="1:2" ht="18" customHeight="1">
      <c r="A3876" s="67"/>
      <c r="B3876" s="71"/>
    </row>
    <row r="3877" spans="1:2" ht="18" customHeight="1">
      <c r="A3877" s="67"/>
      <c r="B3877" s="71"/>
    </row>
    <row r="3878" spans="1:2" ht="18" customHeight="1">
      <c r="A3878" s="67"/>
      <c r="B3878" s="71"/>
    </row>
    <row r="3879" spans="1:2" ht="18" customHeight="1">
      <c r="A3879" s="67"/>
      <c r="B3879" s="71"/>
    </row>
    <row r="3880" spans="1:2" ht="18" customHeight="1">
      <c r="A3880" s="67"/>
      <c r="B3880" s="71"/>
    </row>
    <row r="3881" spans="1:2" ht="18" customHeight="1">
      <c r="A3881" s="67"/>
      <c r="B3881" s="71"/>
    </row>
    <row r="3882" spans="1:2" ht="18" customHeight="1">
      <c r="A3882" s="67"/>
      <c r="B3882" s="71"/>
    </row>
    <row r="3883" spans="1:2" ht="18" customHeight="1">
      <c r="A3883" s="67"/>
      <c r="B3883" s="71"/>
    </row>
    <row r="3884" spans="1:2" ht="18" customHeight="1">
      <c r="A3884" s="67"/>
      <c r="B3884" s="71"/>
    </row>
    <row r="3885" spans="1:2" ht="18" customHeight="1">
      <c r="A3885" s="67"/>
      <c r="B3885" s="71"/>
    </row>
    <row r="3886" spans="1:2" ht="18" customHeight="1">
      <c r="A3886" s="67"/>
      <c r="B3886" s="71"/>
    </row>
    <row r="3887" spans="1:2" ht="18" customHeight="1">
      <c r="A3887" s="67"/>
      <c r="B3887" s="71"/>
    </row>
    <row r="3888" spans="1:2" ht="18" customHeight="1">
      <c r="A3888" s="67"/>
      <c r="B3888" s="71"/>
    </row>
    <row r="3889" spans="1:2" ht="18" customHeight="1">
      <c r="A3889" s="67"/>
      <c r="B3889" s="71"/>
    </row>
    <row r="3890" spans="1:2" ht="18" customHeight="1">
      <c r="A3890" s="67"/>
      <c r="B3890" s="71"/>
    </row>
    <row r="3891" spans="1:2" ht="18" customHeight="1">
      <c r="A3891" s="67"/>
      <c r="B3891" s="71"/>
    </row>
    <row r="3892" spans="1:2" ht="18" customHeight="1">
      <c r="A3892" s="67"/>
      <c r="B3892" s="71"/>
    </row>
    <row r="3893" spans="1:2" ht="18" customHeight="1">
      <c r="A3893" s="67"/>
      <c r="B3893" s="71"/>
    </row>
    <row r="3894" spans="1:2" ht="18" customHeight="1">
      <c r="A3894" s="67"/>
      <c r="B3894" s="71"/>
    </row>
    <row r="3895" spans="1:2" ht="18" customHeight="1">
      <c r="A3895" s="67"/>
      <c r="B3895" s="71"/>
    </row>
    <row r="3896" spans="1:2" ht="18" customHeight="1">
      <c r="A3896" s="67"/>
      <c r="B3896" s="71"/>
    </row>
    <row r="3897" spans="1:2" ht="18" customHeight="1">
      <c r="A3897" s="67"/>
      <c r="B3897" s="71"/>
    </row>
    <row r="3898" spans="1:2" ht="18" customHeight="1">
      <c r="A3898" s="67"/>
      <c r="B3898" s="71"/>
    </row>
    <row r="3899" spans="1:2" ht="18" customHeight="1">
      <c r="A3899" s="67"/>
      <c r="B3899" s="71"/>
    </row>
    <row r="3900" spans="1:2" ht="18" customHeight="1">
      <c r="A3900" s="67"/>
      <c r="B3900" s="71"/>
    </row>
    <row r="3901" spans="1:2" ht="18" customHeight="1">
      <c r="A3901" s="67"/>
      <c r="B3901" s="71"/>
    </row>
    <row r="3902" spans="1:2" ht="18" customHeight="1">
      <c r="A3902" s="67"/>
      <c r="B3902" s="71"/>
    </row>
    <row r="3903" spans="1:2" ht="18" customHeight="1">
      <c r="A3903" s="67"/>
      <c r="B3903" s="71"/>
    </row>
    <row r="3904" spans="1:2" ht="18" customHeight="1">
      <c r="A3904" s="67"/>
      <c r="B3904" s="71"/>
    </row>
    <row r="3905" spans="1:2" ht="18" customHeight="1">
      <c r="A3905" s="67"/>
      <c r="B3905" s="71"/>
    </row>
    <row r="3906" spans="1:2" ht="18" customHeight="1">
      <c r="A3906" s="67"/>
      <c r="B3906" s="71"/>
    </row>
    <row r="3907" spans="1:2" ht="18" customHeight="1">
      <c r="A3907" s="67"/>
      <c r="B3907" s="71"/>
    </row>
    <row r="3908" spans="1:2" ht="18" customHeight="1">
      <c r="A3908" s="67"/>
      <c r="B3908" s="71"/>
    </row>
    <row r="3909" spans="1:2" ht="18" customHeight="1">
      <c r="A3909" s="67"/>
      <c r="B3909" s="71"/>
    </row>
    <row r="3910" spans="1:2" ht="18" customHeight="1">
      <c r="A3910" s="67"/>
      <c r="B3910" s="71"/>
    </row>
    <row r="3911" spans="1:2" ht="18" customHeight="1">
      <c r="A3911" s="67"/>
      <c r="B3911" s="71"/>
    </row>
    <row r="3912" spans="1:2" ht="18" customHeight="1">
      <c r="A3912" s="67"/>
      <c r="B3912" s="71"/>
    </row>
    <row r="3913" spans="1:2" ht="18" customHeight="1">
      <c r="A3913" s="67"/>
      <c r="B3913" s="71"/>
    </row>
    <row r="3914" spans="1:2" ht="18" customHeight="1">
      <c r="A3914" s="67"/>
      <c r="B3914" s="71"/>
    </row>
    <row r="3915" spans="1:2" ht="18" customHeight="1">
      <c r="A3915" s="67"/>
      <c r="B3915" s="71"/>
    </row>
    <row r="3916" spans="1:2" ht="18" customHeight="1">
      <c r="A3916" s="67"/>
      <c r="B3916" s="71"/>
    </row>
    <row r="3917" spans="1:2" ht="18" customHeight="1">
      <c r="A3917" s="67"/>
      <c r="B3917" s="71"/>
    </row>
    <row r="3918" spans="1:2" ht="18" customHeight="1">
      <c r="A3918" s="67"/>
      <c r="B3918" s="71"/>
    </row>
    <row r="3919" spans="1:2" ht="18" customHeight="1">
      <c r="A3919" s="67"/>
      <c r="B3919" s="71"/>
    </row>
    <row r="3920" spans="1:2" ht="18" customHeight="1">
      <c r="A3920" s="67"/>
      <c r="B3920" s="71"/>
    </row>
    <row r="3921" spans="1:2" ht="18" customHeight="1">
      <c r="A3921" s="67"/>
      <c r="B3921" s="71"/>
    </row>
    <row r="3922" spans="1:2" ht="18" customHeight="1">
      <c r="A3922" s="67"/>
      <c r="B3922" s="71"/>
    </row>
    <row r="3923" spans="1:2" ht="18" customHeight="1">
      <c r="A3923" s="67"/>
      <c r="B3923" s="71"/>
    </row>
    <row r="3924" spans="1:2" ht="18" customHeight="1">
      <c r="A3924" s="67"/>
      <c r="B3924" s="71"/>
    </row>
    <row r="3925" spans="1:2" ht="18" customHeight="1">
      <c r="A3925" s="67"/>
      <c r="B3925" s="71"/>
    </row>
    <row r="3926" spans="1:2" ht="18" customHeight="1">
      <c r="A3926" s="67"/>
      <c r="B3926" s="71"/>
    </row>
    <row r="3927" spans="1:2" ht="18" customHeight="1">
      <c r="A3927" s="67"/>
      <c r="B3927" s="71"/>
    </row>
    <row r="3928" spans="1:2" ht="18" customHeight="1">
      <c r="A3928" s="67"/>
      <c r="B3928" s="71"/>
    </row>
    <row r="3929" spans="1:2" ht="18" customHeight="1">
      <c r="A3929" s="67"/>
      <c r="B3929" s="71"/>
    </row>
    <row r="3930" spans="1:2" ht="18" customHeight="1">
      <c r="A3930" s="67"/>
      <c r="B3930" s="71"/>
    </row>
    <row r="3931" spans="1:2" ht="18" customHeight="1">
      <c r="A3931" s="67"/>
      <c r="B3931" s="71"/>
    </row>
    <row r="3932" spans="1:2" ht="18" customHeight="1">
      <c r="A3932" s="67"/>
      <c r="B3932" s="71"/>
    </row>
    <row r="3933" spans="1:2" ht="18" customHeight="1">
      <c r="A3933" s="67"/>
      <c r="B3933" s="71"/>
    </row>
    <row r="3934" spans="1:2" ht="18" customHeight="1">
      <c r="A3934" s="67"/>
      <c r="B3934" s="71"/>
    </row>
    <row r="3935" spans="1:2" ht="18" customHeight="1">
      <c r="A3935" s="67"/>
      <c r="B3935" s="71"/>
    </row>
    <row r="3936" spans="1:2" ht="18" customHeight="1">
      <c r="A3936" s="67"/>
      <c r="B3936" s="71"/>
    </row>
    <row r="3937" spans="1:2" ht="18" customHeight="1">
      <c r="A3937" s="67"/>
      <c r="B3937" s="71"/>
    </row>
    <row r="3938" spans="1:2" ht="18" customHeight="1">
      <c r="A3938" s="67"/>
      <c r="B3938" s="71"/>
    </row>
    <row r="3939" spans="1:2" ht="18" customHeight="1">
      <c r="A3939" s="67"/>
      <c r="B3939" s="71"/>
    </row>
    <row r="3940" spans="1:2" ht="18" customHeight="1">
      <c r="A3940" s="67"/>
      <c r="B3940" s="71"/>
    </row>
    <row r="3941" spans="1:2" ht="18" customHeight="1">
      <c r="A3941" s="67"/>
      <c r="B3941" s="71"/>
    </row>
    <row r="3942" spans="1:2" ht="18" customHeight="1">
      <c r="A3942" s="67"/>
      <c r="B3942" s="71"/>
    </row>
    <row r="3943" spans="1:2" ht="18" customHeight="1">
      <c r="A3943" s="67"/>
      <c r="B3943" s="71"/>
    </row>
    <row r="3944" spans="1:2" ht="18" customHeight="1">
      <c r="A3944" s="67"/>
      <c r="B3944" s="71"/>
    </row>
    <row r="3945" spans="1:2" ht="18" customHeight="1">
      <c r="A3945" s="67"/>
      <c r="B3945" s="71"/>
    </row>
    <row r="3946" spans="1:2" ht="18" customHeight="1">
      <c r="A3946" s="67"/>
      <c r="B3946" s="71"/>
    </row>
    <row r="3947" spans="1:2" ht="18" customHeight="1">
      <c r="A3947" s="67"/>
      <c r="B3947" s="71"/>
    </row>
    <row r="3948" spans="1:2" ht="18" customHeight="1">
      <c r="A3948" s="67"/>
      <c r="B3948" s="71"/>
    </row>
    <row r="3949" spans="1:2" ht="18" customHeight="1">
      <c r="A3949" s="67"/>
      <c r="B3949" s="71"/>
    </row>
    <row r="3950" spans="1:2" ht="18" customHeight="1">
      <c r="A3950" s="67"/>
      <c r="B3950" s="71"/>
    </row>
    <row r="3951" spans="1:2" ht="18" customHeight="1">
      <c r="A3951" s="67"/>
      <c r="B3951" s="71"/>
    </row>
    <row r="3952" spans="1:2" ht="18" customHeight="1">
      <c r="A3952" s="67"/>
      <c r="B3952" s="71"/>
    </row>
    <row r="3953" spans="1:2" ht="18" customHeight="1">
      <c r="A3953" s="67"/>
      <c r="B3953" s="71"/>
    </row>
    <row r="3954" spans="1:2" ht="18" customHeight="1">
      <c r="A3954" s="67"/>
      <c r="B3954" s="71"/>
    </row>
    <row r="3955" spans="1:2" ht="18" customHeight="1">
      <c r="A3955" s="67"/>
      <c r="B3955" s="71"/>
    </row>
    <row r="3956" spans="1:2" ht="18" customHeight="1">
      <c r="A3956" s="67"/>
      <c r="B3956" s="71"/>
    </row>
    <row r="3957" spans="1:2" ht="18" customHeight="1">
      <c r="A3957" s="67"/>
      <c r="B3957" s="71"/>
    </row>
    <row r="3958" spans="1:2" ht="18" customHeight="1">
      <c r="A3958" s="67"/>
      <c r="B3958" s="71"/>
    </row>
    <row r="3959" spans="1:2" ht="18" customHeight="1">
      <c r="A3959" s="67"/>
      <c r="B3959" s="71"/>
    </row>
    <row r="3960" spans="1:2" ht="18" customHeight="1">
      <c r="A3960" s="67"/>
      <c r="B3960" s="71"/>
    </row>
    <row r="3961" spans="1:2" ht="18" customHeight="1">
      <c r="A3961" s="67"/>
      <c r="B3961" s="71"/>
    </row>
    <row r="3962" spans="1:2" ht="18" customHeight="1">
      <c r="A3962" s="67"/>
      <c r="B3962" s="71"/>
    </row>
    <row r="3963" spans="1:2" ht="18" customHeight="1">
      <c r="A3963" s="67"/>
      <c r="B3963" s="71"/>
    </row>
    <row r="3964" spans="1:2" ht="18" customHeight="1">
      <c r="A3964" s="67"/>
      <c r="B3964" s="71"/>
    </row>
    <row r="3965" spans="1:2" ht="18" customHeight="1">
      <c r="A3965" s="67"/>
      <c r="B3965" s="71"/>
    </row>
    <row r="3966" spans="1:2" ht="18" customHeight="1">
      <c r="A3966" s="67"/>
      <c r="B3966" s="71"/>
    </row>
    <row r="3967" spans="1:2" ht="18" customHeight="1">
      <c r="A3967" s="67"/>
      <c r="B3967" s="71"/>
    </row>
    <row r="3968" spans="1:2" ht="18" customHeight="1">
      <c r="A3968" s="67"/>
      <c r="B3968" s="71"/>
    </row>
    <row r="3969" spans="1:2" ht="18" customHeight="1">
      <c r="A3969" s="67"/>
      <c r="B3969" s="71"/>
    </row>
    <row r="3970" spans="1:2" ht="18" customHeight="1">
      <c r="A3970" s="67"/>
      <c r="B3970" s="71"/>
    </row>
    <row r="3971" spans="1:2" ht="18" customHeight="1">
      <c r="A3971" s="67"/>
      <c r="B3971" s="71"/>
    </row>
    <row r="3972" spans="1:2" ht="18" customHeight="1">
      <c r="A3972" s="67"/>
      <c r="B3972" s="71"/>
    </row>
    <row r="3973" spans="1:2" ht="18" customHeight="1">
      <c r="A3973" s="67"/>
      <c r="B3973" s="71"/>
    </row>
    <row r="3974" spans="1:2" ht="18" customHeight="1">
      <c r="A3974" s="67"/>
      <c r="B3974" s="71"/>
    </row>
    <row r="3975" spans="1:2" ht="18" customHeight="1">
      <c r="A3975" s="67"/>
      <c r="B3975" s="71"/>
    </row>
    <row r="3976" spans="1:2" ht="18" customHeight="1">
      <c r="A3976" s="67"/>
      <c r="B3976" s="71"/>
    </row>
    <row r="3977" spans="1:2" ht="18" customHeight="1">
      <c r="A3977" s="67"/>
      <c r="B3977" s="71"/>
    </row>
    <row r="3978" spans="1:2" ht="18" customHeight="1">
      <c r="A3978" s="67"/>
      <c r="B3978" s="71"/>
    </row>
    <row r="3979" spans="1:2" ht="18" customHeight="1">
      <c r="A3979" s="67"/>
      <c r="B3979" s="71"/>
    </row>
    <row r="3980" spans="1:2" ht="18" customHeight="1">
      <c r="A3980" s="67"/>
      <c r="B3980" s="71"/>
    </row>
    <row r="3981" spans="1:2" ht="18" customHeight="1">
      <c r="A3981" s="67"/>
      <c r="B3981" s="71"/>
    </row>
    <row r="3982" spans="1:2" ht="18" customHeight="1">
      <c r="A3982" s="67"/>
      <c r="B3982" s="71"/>
    </row>
    <row r="3983" spans="1:2" ht="18" customHeight="1">
      <c r="A3983" s="67"/>
      <c r="B3983" s="71"/>
    </row>
    <row r="3984" spans="1:2" ht="18" customHeight="1">
      <c r="A3984" s="67"/>
      <c r="B3984" s="71"/>
    </row>
    <row r="3985" spans="1:2" ht="18" customHeight="1">
      <c r="A3985" s="67"/>
      <c r="B3985" s="71"/>
    </row>
    <row r="3986" spans="1:2" ht="18" customHeight="1">
      <c r="A3986" s="67"/>
      <c r="B3986" s="71"/>
    </row>
    <row r="3987" spans="1:2" ht="18" customHeight="1">
      <c r="A3987" s="67"/>
      <c r="B3987" s="71"/>
    </row>
    <row r="3988" spans="1:2" ht="18" customHeight="1">
      <c r="A3988" s="67"/>
      <c r="B3988" s="71"/>
    </row>
    <row r="3989" spans="1:2" ht="18" customHeight="1">
      <c r="A3989" s="67"/>
      <c r="B3989" s="71"/>
    </row>
    <row r="3990" spans="1:2" ht="18" customHeight="1">
      <c r="A3990" s="67"/>
      <c r="B3990" s="71"/>
    </row>
    <row r="3991" spans="1:2" ht="18" customHeight="1">
      <c r="A3991" s="67"/>
      <c r="B3991" s="71"/>
    </row>
    <row r="3992" spans="1:2" ht="18" customHeight="1">
      <c r="A3992" s="67"/>
      <c r="B3992" s="71"/>
    </row>
    <row r="3993" spans="1:2" ht="18" customHeight="1">
      <c r="A3993" s="67"/>
      <c r="B3993" s="71"/>
    </row>
    <row r="3994" spans="1:2" ht="18" customHeight="1">
      <c r="A3994" s="67"/>
      <c r="B3994" s="71"/>
    </row>
    <row r="3995" spans="1:2" ht="18" customHeight="1">
      <c r="A3995" s="67"/>
      <c r="B3995" s="71"/>
    </row>
    <row r="3996" spans="1:2" ht="18" customHeight="1">
      <c r="A3996" s="67"/>
      <c r="B3996" s="71"/>
    </row>
    <row r="3997" spans="1:2" ht="18" customHeight="1">
      <c r="A3997" s="67"/>
      <c r="B3997" s="71"/>
    </row>
    <row r="3998" spans="1:2" ht="18" customHeight="1">
      <c r="A3998" s="67"/>
      <c r="B3998" s="71"/>
    </row>
    <row r="3999" spans="1:2" ht="18" customHeight="1">
      <c r="A3999" s="67"/>
      <c r="B3999" s="71"/>
    </row>
    <row r="4000" spans="1:2" ht="18" customHeight="1">
      <c r="A4000" s="67"/>
      <c r="B4000" s="71"/>
    </row>
    <row r="4001" spans="1:2" ht="18" customHeight="1">
      <c r="A4001" s="67"/>
      <c r="B4001" s="71"/>
    </row>
    <row r="4002" spans="1:2" ht="18" customHeight="1">
      <c r="A4002" s="67"/>
      <c r="B4002" s="71"/>
    </row>
    <row r="4003" spans="1:2" ht="18" customHeight="1">
      <c r="A4003" s="67"/>
      <c r="B4003" s="71"/>
    </row>
    <row r="4004" spans="1:2" ht="18" customHeight="1">
      <c r="A4004" s="67"/>
      <c r="B4004" s="71"/>
    </row>
    <row r="4005" spans="1:2" ht="18" customHeight="1">
      <c r="A4005" s="67"/>
      <c r="B4005" s="71"/>
    </row>
    <row r="4006" spans="1:2" ht="18" customHeight="1">
      <c r="A4006" s="67"/>
      <c r="B4006" s="71"/>
    </row>
    <row r="4007" spans="1:2" ht="18" customHeight="1">
      <c r="A4007" s="67"/>
      <c r="B4007" s="71"/>
    </row>
    <row r="4008" spans="1:2" ht="18" customHeight="1">
      <c r="A4008" s="67"/>
      <c r="B4008" s="71"/>
    </row>
    <row r="4009" spans="1:2" ht="18" customHeight="1">
      <c r="A4009" s="67"/>
      <c r="B4009" s="71"/>
    </row>
    <row r="4010" spans="1:2" ht="18" customHeight="1">
      <c r="A4010" s="67"/>
      <c r="B4010" s="71"/>
    </row>
    <row r="4011" spans="1:2" ht="18" customHeight="1">
      <c r="A4011" s="67"/>
      <c r="B4011" s="71"/>
    </row>
    <row r="4012" spans="1:2" ht="18" customHeight="1">
      <c r="A4012" s="67"/>
      <c r="B4012" s="71"/>
    </row>
    <row r="4013" spans="1:2" ht="18" customHeight="1">
      <c r="A4013" s="67"/>
      <c r="B4013" s="71"/>
    </row>
    <row r="4014" spans="1:2" ht="18" customHeight="1">
      <c r="A4014" s="67"/>
      <c r="B4014" s="71"/>
    </row>
    <row r="4015" spans="1:2" ht="18" customHeight="1">
      <c r="A4015" s="67"/>
      <c r="B4015" s="71"/>
    </row>
    <row r="4016" spans="1:2" ht="18" customHeight="1">
      <c r="A4016" s="67"/>
      <c r="B4016" s="71"/>
    </row>
    <row r="4017" spans="1:2" ht="18" customHeight="1">
      <c r="A4017" s="67"/>
      <c r="B4017" s="71"/>
    </row>
    <row r="4018" spans="1:2" ht="18" customHeight="1">
      <c r="A4018" s="67"/>
      <c r="B4018" s="71"/>
    </row>
    <row r="4019" spans="1:2" ht="18" customHeight="1">
      <c r="A4019" s="67"/>
      <c r="B4019" s="71"/>
    </row>
    <row r="4020" spans="1:2" ht="18" customHeight="1">
      <c r="A4020" s="67"/>
      <c r="B4020" s="71"/>
    </row>
    <row r="4021" spans="1:2" ht="18" customHeight="1">
      <c r="A4021" s="67"/>
      <c r="B4021" s="71"/>
    </row>
    <row r="4022" spans="1:2" ht="18" customHeight="1">
      <c r="A4022" s="67"/>
      <c r="B4022" s="71"/>
    </row>
    <row r="4023" spans="1:2" ht="18" customHeight="1">
      <c r="A4023" s="67"/>
      <c r="B4023" s="71"/>
    </row>
    <row r="4024" spans="1:2" ht="18" customHeight="1">
      <c r="A4024" s="67"/>
      <c r="B4024" s="71"/>
    </row>
    <row r="4025" spans="1:2" ht="18" customHeight="1">
      <c r="A4025" s="67"/>
      <c r="B4025" s="71"/>
    </row>
    <row r="4026" spans="1:2" ht="18" customHeight="1">
      <c r="A4026" s="67"/>
      <c r="B4026" s="71"/>
    </row>
    <row r="4027" spans="1:2" ht="18" customHeight="1">
      <c r="A4027" s="67"/>
      <c r="B4027" s="71"/>
    </row>
    <row r="4028" spans="1:2" ht="18" customHeight="1">
      <c r="A4028" s="67"/>
      <c r="B4028" s="71"/>
    </row>
    <row r="4029" spans="1:2" ht="18" customHeight="1">
      <c r="A4029" s="67"/>
      <c r="B4029" s="71"/>
    </row>
    <row r="4030" spans="1:2" ht="18" customHeight="1">
      <c r="A4030" s="67"/>
      <c r="B4030" s="71"/>
    </row>
    <row r="4031" spans="1:2" ht="18" customHeight="1">
      <c r="A4031" s="67"/>
      <c r="B4031" s="71"/>
    </row>
    <row r="4032" spans="1:2" ht="18" customHeight="1">
      <c r="A4032" s="67"/>
      <c r="B4032" s="71"/>
    </row>
    <row r="4033" spans="1:2" ht="18" customHeight="1">
      <c r="A4033" s="67"/>
      <c r="B4033" s="71"/>
    </row>
    <row r="4034" spans="1:2" ht="18" customHeight="1">
      <c r="A4034" s="67"/>
      <c r="B4034" s="71"/>
    </row>
    <row r="4035" spans="1:2" ht="18" customHeight="1">
      <c r="A4035" s="67"/>
      <c r="B4035" s="71"/>
    </row>
    <row r="4036" spans="1:2" ht="18" customHeight="1">
      <c r="A4036" s="67"/>
      <c r="B4036" s="71"/>
    </row>
    <row r="4037" spans="1:2" ht="18" customHeight="1">
      <c r="A4037" s="67"/>
      <c r="B4037" s="71"/>
    </row>
    <row r="4038" spans="1:2" ht="18" customHeight="1">
      <c r="A4038" s="67"/>
      <c r="B4038" s="71"/>
    </row>
    <row r="4039" spans="1:2" ht="18" customHeight="1">
      <c r="A4039" s="67"/>
      <c r="B4039" s="71"/>
    </row>
    <row r="4040" spans="1:2" ht="18" customHeight="1">
      <c r="A4040" s="67"/>
      <c r="B4040" s="71"/>
    </row>
    <row r="4041" spans="1:2" ht="18" customHeight="1">
      <c r="A4041" s="67"/>
      <c r="B4041" s="71"/>
    </row>
    <row r="4042" spans="1:2" ht="18" customHeight="1">
      <c r="A4042" s="67"/>
      <c r="B4042" s="71"/>
    </row>
    <row r="4043" spans="1:2" ht="18" customHeight="1">
      <c r="A4043" s="67"/>
      <c r="B4043" s="71"/>
    </row>
    <row r="4044" spans="1:2" ht="18" customHeight="1">
      <c r="A4044" s="67"/>
      <c r="B4044" s="71"/>
    </row>
    <row r="4045" spans="1:2" ht="18" customHeight="1">
      <c r="A4045" s="67"/>
      <c r="B4045" s="71"/>
    </row>
    <row r="4046" spans="1:2" ht="18" customHeight="1">
      <c r="A4046" s="67"/>
      <c r="B4046" s="71"/>
    </row>
    <row r="4047" spans="1:2" ht="18" customHeight="1">
      <c r="A4047" s="67"/>
      <c r="B4047" s="71"/>
    </row>
    <row r="4048" spans="1:2" ht="18" customHeight="1">
      <c r="A4048" s="67"/>
      <c r="B4048" s="71"/>
    </row>
    <row r="4049" spans="1:2" ht="18" customHeight="1">
      <c r="A4049" s="67"/>
      <c r="B4049" s="71"/>
    </row>
    <row r="4050" spans="1:2" ht="18" customHeight="1">
      <c r="A4050" s="67"/>
      <c r="B4050" s="71"/>
    </row>
    <row r="4051" spans="1:2" ht="18" customHeight="1">
      <c r="A4051" s="67"/>
      <c r="B4051" s="71"/>
    </row>
    <row r="4052" spans="1:2" ht="18" customHeight="1">
      <c r="A4052" s="67"/>
      <c r="B4052" s="71"/>
    </row>
    <row r="4053" spans="1:2" ht="18" customHeight="1">
      <c r="A4053" s="67"/>
      <c r="B4053" s="71"/>
    </row>
    <row r="4054" spans="1:2" ht="18" customHeight="1">
      <c r="A4054" s="67"/>
      <c r="B4054" s="71"/>
    </row>
    <row r="4055" spans="1:2" ht="18" customHeight="1">
      <c r="A4055" s="67"/>
      <c r="B4055" s="71"/>
    </row>
    <row r="4056" spans="1:2" ht="18" customHeight="1">
      <c r="A4056" s="67"/>
      <c r="B4056" s="71"/>
    </row>
    <row r="4057" spans="1:2" ht="18" customHeight="1">
      <c r="A4057" s="67"/>
      <c r="B4057" s="71"/>
    </row>
    <row r="4058" spans="1:2" ht="18" customHeight="1">
      <c r="A4058" s="67"/>
      <c r="B4058" s="71"/>
    </row>
    <row r="4059" spans="1:2" ht="18" customHeight="1">
      <c r="A4059" s="67"/>
      <c r="B4059" s="71"/>
    </row>
    <row r="4060" spans="1:2" ht="18" customHeight="1">
      <c r="A4060" s="67"/>
      <c r="B4060" s="71"/>
    </row>
    <row r="4061" spans="1:2" ht="18" customHeight="1">
      <c r="A4061" s="67"/>
      <c r="B4061" s="71"/>
    </row>
    <row r="4062" spans="1:2" ht="18" customHeight="1">
      <c r="A4062" s="67"/>
      <c r="B4062" s="71"/>
    </row>
    <row r="4063" spans="1:2" ht="18" customHeight="1">
      <c r="A4063" s="67"/>
      <c r="B4063" s="71"/>
    </row>
    <row r="4064" spans="1:2" ht="18" customHeight="1">
      <c r="A4064" s="67"/>
      <c r="B4064" s="71"/>
    </row>
    <row r="4065" spans="1:2" ht="18" customHeight="1">
      <c r="A4065" s="67"/>
      <c r="B4065" s="71"/>
    </row>
    <row r="4066" spans="1:2" ht="18" customHeight="1">
      <c r="A4066" s="67"/>
      <c r="B4066" s="71"/>
    </row>
    <row r="4067" spans="1:2" ht="18" customHeight="1">
      <c r="A4067" s="67"/>
      <c r="B4067" s="71"/>
    </row>
    <row r="4068" spans="1:2" ht="18" customHeight="1">
      <c r="A4068" s="67"/>
      <c r="B4068" s="71"/>
    </row>
    <row r="4069" spans="1:2" ht="18" customHeight="1">
      <c r="A4069" s="67"/>
      <c r="B4069" s="71"/>
    </row>
    <row r="4070" spans="1:2" ht="18" customHeight="1">
      <c r="A4070" s="67"/>
      <c r="B4070" s="71"/>
    </row>
    <row r="4071" spans="1:2" ht="18" customHeight="1">
      <c r="A4071" s="67"/>
      <c r="B4071" s="71"/>
    </row>
    <row r="4072" spans="1:2" ht="18" customHeight="1">
      <c r="A4072" s="67"/>
      <c r="B4072" s="71"/>
    </row>
    <row r="4073" spans="1:2" ht="18" customHeight="1">
      <c r="A4073" s="67"/>
      <c r="B4073" s="71"/>
    </row>
    <row r="4074" spans="1:2" ht="18" customHeight="1">
      <c r="A4074" s="67"/>
      <c r="B4074" s="71"/>
    </row>
    <row r="4075" spans="1:2" ht="18" customHeight="1">
      <c r="A4075" s="67"/>
      <c r="B4075" s="71"/>
    </row>
    <row r="4076" spans="1:2" ht="18" customHeight="1">
      <c r="A4076" s="67"/>
      <c r="B4076" s="71"/>
    </row>
    <row r="4077" spans="1:2" ht="18" customHeight="1">
      <c r="A4077" s="67"/>
      <c r="B4077" s="71"/>
    </row>
    <row r="4078" spans="1:2" ht="18" customHeight="1">
      <c r="A4078" s="67"/>
      <c r="B4078" s="71"/>
    </row>
    <row r="4079" spans="1:2" ht="18" customHeight="1">
      <c r="A4079" s="67"/>
      <c r="B4079" s="71"/>
    </row>
    <row r="4080" spans="1:2" ht="18" customHeight="1">
      <c r="A4080" s="67"/>
      <c r="B4080" s="71"/>
    </row>
    <row r="4081" spans="1:2" ht="18" customHeight="1">
      <c r="A4081" s="67"/>
      <c r="B4081" s="71"/>
    </row>
    <row r="4082" spans="1:2" ht="18" customHeight="1">
      <c r="A4082" s="67"/>
      <c r="B4082" s="71"/>
    </row>
    <row r="4083" spans="1:2" ht="18" customHeight="1">
      <c r="A4083" s="67"/>
      <c r="B4083" s="71"/>
    </row>
    <row r="4084" spans="1:2" ht="18" customHeight="1">
      <c r="A4084" s="67"/>
      <c r="B4084" s="71"/>
    </row>
    <row r="4085" spans="1:2" ht="18" customHeight="1">
      <c r="A4085" s="67"/>
      <c r="B4085" s="71"/>
    </row>
    <row r="4086" spans="1:2" ht="18" customHeight="1">
      <c r="A4086" s="67"/>
      <c r="B4086" s="71"/>
    </row>
    <row r="4087" spans="1:2" ht="18" customHeight="1">
      <c r="A4087" s="67"/>
      <c r="B4087" s="71"/>
    </row>
    <row r="4088" spans="1:2" ht="18" customHeight="1">
      <c r="A4088" s="67"/>
      <c r="B4088" s="71"/>
    </row>
    <row r="4089" spans="1:2" ht="18" customHeight="1">
      <c r="A4089" s="67"/>
      <c r="B4089" s="71"/>
    </row>
    <row r="4090" spans="1:2" ht="18" customHeight="1">
      <c r="A4090" s="67"/>
      <c r="B4090" s="71"/>
    </row>
    <row r="4091" spans="1:2" ht="18" customHeight="1">
      <c r="A4091" s="67"/>
      <c r="B4091" s="71"/>
    </row>
    <row r="4092" spans="1:2" ht="18" customHeight="1">
      <c r="A4092" s="67"/>
      <c r="B4092" s="71"/>
    </row>
    <row r="4093" spans="1:2" ht="18" customHeight="1">
      <c r="A4093" s="67"/>
      <c r="B4093" s="71"/>
    </row>
    <row r="4094" spans="1:2" ht="18" customHeight="1">
      <c r="A4094" s="67"/>
      <c r="B4094" s="71"/>
    </row>
    <row r="4095" spans="1:2" ht="18" customHeight="1">
      <c r="A4095" s="67"/>
      <c r="B4095" s="71"/>
    </row>
    <row r="4096" spans="1:2" ht="18" customHeight="1">
      <c r="A4096" s="67"/>
      <c r="B4096" s="71"/>
    </row>
    <row r="4097" spans="1:2" ht="18" customHeight="1">
      <c r="A4097" s="67"/>
      <c r="B4097" s="71"/>
    </row>
    <row r="4098" spans="1:2" ht="18" customHeight="1">
      <c r="A4098" s="67"/>
      <c r="B4098" s="71"/>
    </row>
    <row r="4099" spans="1:2" ht="18" customHeight="1">
      <c r="A4099" s="67"/>
      <c r="B4099" s="71"/>
    </row>
    <row r="4100" spans="1:2" ht="18" customHeight="1">
      <c r="A4100" s="67"/>
      <c r="B4100" s="71"/>
    </row>
    <row r="4101" spans="1:2" ht="18" customHeight="1">
      <c r="A4101" s="67"/>
      <c r="B4101" s="71"/>
    </row>
    <row r="4102" spans="1:2" ht="18" customHeight="1">
      <c r="A4102" s="67"/>
      <c r="B4102" s="71"/>
    </row>
    <row r="4103" spans="1:2" ht="18" customHeight="1">
      <c r="A4103" s="67"/>
      <c r="B4103" s="71"/>
    </row>
    <row r="4104" spans="1:2" ht="18" customHeight="1">
      <c r="A4104" s="67"/>
      <c r="B4104" s="71"/>
    </row>
    <row r="4105" spans="1:2" ht="18" customHeight="1">
      <c r="A4105" s="67"/>
      <c r="B4105" s="71"/>
    </row>
    <row r="4106" spans="1:2" ht="18" customHeight="1">
      <c r="A4106" s="67"/>
      <c r="B4106" s="71"/>
    </row>
    <row r="4107" spans="1:2" ht="18" customHeight="1">
      <c r="A4107" s="67"/>
      <c r="B4107" s="71"/>
    </row>
    <row r="4108" spans="1:2" ht="18" customHeight="1">
      <c r="A4108" s="67"/>
      <c r="B4108" s="71"/>
    </row>
    <row r="4109" spans="1:2" ht="18" customHeight="1">
      <c r="A4109" s="67"/>
      <c r="B4109" s="71"/>
    </row>
    <row r="4110" spans="1:2" ht="18" customHeight="1">
      <c r="A4110" s="67"/>
      <c r="B4110" s="71"/>
    </row>
    <row r="4111" spans="1:2" ht="18" customHeight="1">
      <c r="A4111" s="67"/>
      <c r="B4111" s="71"/>
    </row>
    <row r="4112" spans="1:2" ht="18" customHeight="1">
      <c r="A4112" s="67"/>
      <c r="B4112" s="71"/>
    </row>
    <row r="4113" spans="1:2" ht="18" customHeight="1">
      <c r="A4113" s="67"/>
      <c r="B4113" s="71"/>
    </row>
    <row r="4114" spans="1:2" ht="18" customHeight="1">
      <c r="A4114" s="67"/>
      <c r="B4114" s="71"/>
    </row>
    <row r="4115" spans="1:2" ht="18" customHeight="1">
      <c r="A4115" s="67"/>
      <c r="B4115" s="71"/>
    </row>
    <row r="4116" spans="1:2" ht="18" customHeight="1">
      <c r="A4116" s="67"/>
      <c r="B4116" s="71"/>
    </row>
    <row r="4117" spans="1:2" ht="18" customHeight="1">
      <c r="A4117" s="67"/>
      <c r="B4117" s="71"/>
    </row>
    <row r="4118" spans="1:2" ht="18" customHeight="1">
      <c r="A4118" s="67"/>
      <c r="B4118" s="71"/>
    </row>
    <row r="4119" spans="1:2" ht="18" customHeight="1">
      <c r="A4119" s="67"/>
      <c r="B4119" s="71"/>
    </row>
    <row r="4120" spans="1:2" ht="18" customHeight="1">
      <c r="A4120" s="67"/>
      <c r="B4120" s="71"/>
    </row>
    <row r="4121" spans="1:2" ht="18" customHeight="1">
      <c r="A4121" s="67"/>
      <c r="B4121" s="71"/>
    </row>
    <row r="4122" spans="1:2" ht="18" customHeight="1">
      <c r="A4122" s="67"/>
      <c r="B4122" s="71"/>
    </row>
    <row r="4123" spans="1:2" ht="18" customHeight="1">
      <c r="A4123" s="67"/>
      <c r="B4123" s="71"/>
    </row>
    <row r="4124" spans="1:2" ht="18" customHeight="1">
      <c r="A4124" s="67"/>
      <c r="B4124" s="71"/>
    </row>
    <row r="4125" spans="1:2" ht="18" customHeight="1">
      <c r="A4125" s="67"/>
      <c r="B4125" s="71"/>
    </row>
    <row r="4126" spans="1:2" ht="18" customHeight="1">
      <c r="A4126" s="67"/>
      <c r="B4126" s="71"/>
    </row>
    <row r="4127" spans="1:2" ht="18" customHeight="1">
      <c r="A4127" s="67"/>
      <c r="B4127" s="71"/>
    </row>
    <row r="4128" spans="1:2" ht="18" customHeight="1">
      <c r="A4128" s="67"/>
      <c r="B4128" s="71"/>
    </row>
    <row r="4129" spans="1:2" ht="18" customHeight="1">
      <c r="A4129" s="67"/>
      <c r="B4129" s="71"/>
    </row>
    <row r="4130" spans="1:2" ht="18" customHeight="1">
      <c r="A4130" s="67"/>
      <c r="B4130" s="71"/>
    </row>
    <row r="4131" spans="1:2" ht="18" customHeight="1">
      <c r="A4131" s="67"/>
      <c r="B4131" s="71"/>
    </row>
    <row r="4132" spans="1:2" ht="18" customHeight="1">
      <c r="A4132" s="67"/>
      <c r="B4132" s="71"/>
    </row>
    <row r="4133" spans="1:2" ht="18" customHeight="1">
      <c r="A4133" s="67"/>
      <c r="B4133" s="71"/>
    </row>
    <row r="4134" spans="1:2" ht="18" customHeight="1">
      <c r="A4134" s="67"/>
      <c r="B4134" s="71"/>
    </row>
    <row r="4135" spans="1:2" ht="18" customHeight="1">
      <c r="A4135" s="67"/>
      <c r="B4135" s="71"/>
    </row>
    <row r="4136" spans="1:2" ht="18" customHeight="1">
      <c r="A4136" s="67"/>
      <c r="B4136" s="71"/>
    </row>
    <row r="4137" spans="1:2" ht="18" customHeight="1">
      <c r="A4137" s="67"/>
      <c r="B4137" s="71"/>
    </row>
    <row r="4138" spans="1:2" ht="18" customHeight="1">
      <c r="A4138" s="67"/>
      <c r="B4138" s="71"/>
    </row>
    <row r="4139" spans="1:2" ht="18" customHeight="1">
      <c r="A4139" s="67"/>
      <c r="B4139" s="71"/>
    </row>
    <row r="4140" spans="1:2" ht="18" customHeight="1">
      <c r="A4140" s="67"/>
      <c r="B4140" s="71"/>
    </row>
    <row r="4141" spans="1:2" ht="18" customHeight="1">
      <c r="A4141" s="67"/>
      <c r="B4141" s="71"/>
    </row>
    <row r="4142" spans="1:2" ht="18" customHeight="1">
      <c r="A4142" s="67"/>
      <c r="B4142" s="71"/>
    </row>
    <row r="4143" spans="1:2" ht="18" customHeight="1">
      <c r="A4143" s="67"/>
      <c r="B4143" s="71"/>
    </row>
    <row r="4144" spans="1:2" ht="18" customHeight="1">
      <c r="A4144" s="67"/>
      <c r="B4144" s="71"/>
    </row>
    <row r="4145" spans="1:2" ht="18" customHeight="1">
      <c r="A4145" s="67"/>
      <c r="B4145" s="71"/>
    </row>
    <row r="4146" spans="1:2" ht="18" customHeight="1">
      <c r="A4146" s="67"/>
      <c r="B4146" s="71"/>
    </row>
    <row r="4147" spans="1:2" ht="18" customHeight="1">
      <c r="A4147" s="67"/>
      <c r="B4147" s="71"/>
    </row>
    <row r="4148" spans="1:2" ht="18" customHeight="1">
      <c r="A4148" s="67"/>
      <c r="B4148" s="71"/>
    </row>
    <row r="4149" spans="1:2" ht="18" customHeight="1">
      <c r="A4149" s="67"/>
      <c r="B4149" s="71"/>
    </row>
    <row r="4150" spans="1:2" ht="18" customHeight="1">
      <c r="A4150" s="67"/>
      <c r="B4150" s="71"/>
    </row>
    <row r="4151" spans="1:2" ht="18" customHeight="1">
      <c r="A4151" s="67"/>
      <c r="B4151" s="71"/>
    </row>
    <row r="4152" spans="1:2" ht="18" customHeight="1">
      <c r="A4152" s="67"/>
      <c r="B4152" s="71"/>
    </row>
    <row r="4153" spans="1:2" ht="18" customHeight="1">
      <c r="A4153" s="67"/>
      <c r="B4153" s="71"/>
    </row>
    <row r="4154" spans="1:2" ht="18" customHeight="1">
      <c r="A4154" s="67"/>
      <c r="B4154" s="71"/>
    </row>
    <row r="4155" spans="1:2" ht="18" customHeight="1">
      <c r="A4155" s="67"/>
      <c r="B4155" s="71"/>
    </row>
    <row r="4156" spans="1:2" ht="18" customHeight="1">
      <c r="A4156" s="67"/>
      <c r="B4156" s="71"/>
    </row>
    <row r="4157" spans="1:2" ht="18" customHeight="1">
      <c r="A4157" s="67"/>
      <c r="B4157" s="71"/>
    </row>
    <row r="4158" spans="1:2" ht="18" customHeight="1">
      <c r="A4158" s="67"/>
      <c r="B4158" s="71"/>
    </row>
    <row r="4159" spans="1:2" ht="18" customHeight="1">
      <c r="A4159" s="67"/>
      <c r="B4159" s="71"/>
    </row>
    <row r="4160" spans="1:2" ht="18" customHeight="1">
      <c r="A4160" s="67"/>
      <c r="B4160" s="71"/>
    </row>
    <row r="4161" spans="1:2" ht="18" customHeight="1">
      <c r="A4161" s="67"/>
      <c r="B4161" s="71"/>
    </row>
    <row r="4162" spans="1:2" ht="18" customHeight="1">
      <c r="A4162" s="67"/>
      <c r="B4162" s="71"/>
    </row>
    <row r="4163" spans="1:2" ht="18" customHeight="1">
      <c r="A4163" s="67"/>
      <c r="B4163" s="71"/>
    </row>
    <row r="4164" spans="1:2" ht="18" customHeight="1">
      <c r="A4164" s="67"/>
      <c r="B4164" s="71"/>
    </row>
    <row r="4165" spans="1:2" ht="18" customHeight="1">
      <c r="A4165" s="67"/>
      <c r="B4165" s="71"/>
    </row>
    <row r="4166" spans="1:2" ht="18" customHeight="1">
      <c r="A4166" s="67"/>
      <c r="B4166" s="71"/>
    </row>
    <row r="4167" spans="1:2" ht="18" customHeight="1">
      <c r="A4167" s="67"/>
      <c r="B4167" s="71"/>
    </row>
    <row r="4168" spans="1:2" ht="18" customHeight="1">
      <c r="A4168" s="67"/>
      <c r="B4168" s="71"/>
    </row>
    <row r="4169" spans="1:2" ht="18" customHeight="1">
      <c r="A4169" s="67"/>
      <c r="B4169" s="71"/>
    </row>
    <row r="4170" spans="1:2" ht="18" customHeight="1">
      <c r="A4170" s="67"/>
      <c r="B4170" s="71"/>
    </row>
    <row r="4171" spans="1:2" ht="18" customHeight="1">
      <c r="A4171" s="67"/>
      <c r="B4171" s="71"/>
    </row>
    <row r="4172" spans="1:2" ht="18" customHeight="1">
      <c r="A4172" s="67"/>
      <c r="B4172" s="71"/>
    </row>
    <row r="4173" spans="1:2" ht="18" customHeight="1">
      <c r="A4173" s="67"/>
      <c r="B4173" s="71"/>
    </row>
    <row r="4174" spans="1:2" ht="18" customHeight="1">
      <c r="A4174" s="67"/>
      <c r="B4174" s="71"/>
    </row>
    <row r="4175" spans="1:2" ht="18" customHeight="1">
      <c r="A4175" s="67"/>
      <c r="B4175" s="71"/>
    </row>
    <row r="4176" spans="1:2" ht="18" customHeight="1">
      <c r="A4176" s="67"/>
      <c r="B4176" s="71"/>
    </row>
    <row r="4177" spans="1:2" ht="18" customHeight="1">
      <c r="A4177" s="67"/>
      <c r="B4177" s="71"/>
    </row>
    <row r="4178" spans="1:2" ht="18" customHeight="1">
      <c r="A4178" s="67"/>
      <c r="B4178" s="71"/>
    </row>
    <row r="4179" spans="1:2" ht="18" customHeight="1">
      <c r="A4179" s="67"/>
      <c r="B4179" s="71"/>
    </row>
    <row r="4180" spans="1:2" ht="18" customHeight="1">
      <c r="A4180" s="67"/>
      <c r="B4180" s="71"/>
    </row>
    <row r="4181" spans="1:2" ht="18" customHeight="1">
      <c r="A4181" s="67"/>
      <c r="B4181" s="71"/>
    </row>
    <row r="4182" spans="1:2" ht="18" customHeight="1">
      <c r="A4182" s="67"/>
      <c r="B4182" s="71"/>
    </row>
    <row r="4183" spans="1:2" ht="18" customHeight="1">
      <c r="A4183" s="67"/>
      <c r="B4183" s="71"/>
    </row>
    <row r="4184" spans="1:2" ht="18" customHeight="1">
      <c r="A4184" s="67"/>
      <c r="B4184" s="71"/>
    </row>
    <row r="4185" spans="1:2" ht="18" customHeight="1">
      <c r="A4185" s="67"/>
      <c r="B4185" s="71"/>
    </row>
    <row r="4186" spans="1:2" ht="18" customHeight="1">
      <c r="A4186" s="67"/>
      <c r="B4186" s="71"/>
    </row>
    <row r="4187" spans="1:2" ht="18" customHeight="1">
      <c r="A4187" s="67"/>
      <c r="B4187" s="71"/>
    </row>
    <row r="4188" spans="1:2" ht="18" customHeight="1">
      <c r="A4188" s="67"/>
      <c r="B4188" s="71"/>
    </row>
    <row r="4189" spans="1:2" ht="18" customHeight="1">
      <c r="A4189" s="67"/>
      <c r="B4189" s="71"/>
    </row>
    <row r="4190" spans="1:2" ht="18" customHeight="1">
      <c r="A4190" s="67"/>
      <c r="B4190" s="71"/>
    </row>
    <row r="4191" spans="1:2" ht="18" customHeight="1">
      <c r="A4191" s="67"/>
      <c r="B4191" s="71"/>
    </row>
    <row r="4192" spans="1:2" ht="18" customHeight="1">
      <c r="A4192" s="67"/>
      <c r="B4192" s="71"/>
    </row>
    <row r="4193" spans="1:2" ht="18" customHeight="1">
      <c r="A4193" s="67"/>
      <c r="B4193" s="71"/>
    </row>
    <row r="4194" spans="1:2" ht="18" customHeight="1">
      <c r="A4194" s="67"/>
      <c r="B4194" s="71"/>
    </row>
    <row r="4195" spans="1:2" ht="18" customHeight="1">
      <c r="A4195" s="67"/>
      <c r="B4195" s="71"/>
    </row>
    <row r="4196" spans="1:2" ht="18" customHeight="1">
      <c r="A4196" s="67"/>
      <c r="B4196" s="71"/>
    </row>
    <row r="4197" spans="1:2" ht="18" customHeight="1">
      <c r="A4197" s="67"/>
      <c r="B4197" s="71"/>
    </row>
    <row r="4198" spans="1:2" ht="18" customHeight="1">
      <c r="A4198" s="67"/>
      <c r="B4198" s="71"/>
    </row>
    <row r="4199" spans="1:2" ht="18" customHeight="1">
      <c r="A4199" s="67"/>
      <c r="B4199" s="71"/>
    </row>
    <row r="4200" spans="1:2" ht="18" customHeight="1">
      <c r="A4200" s="67"/>
      <c r="B4200" s="71"/>
    </row>
    <row r="4201" spans="1:2" ht="18" customHeight="1">
      <c r="A4201" s="67"/>
      <c r="B4201" s="71"/>
    </row>
    <row r="4202" spans="1:2" ht="18" customHeight="1">
      <c r="A4202" s="67"/>
      <c r="B4202" s="71"/>
    </row>
    <row r="4203" spans="1:2" ht="18" customHeight="1">
      <c r="A4203" s="67"/>
      <c r="B4203" s="71"/>
    </row>
    <row r="4204" spans="1:2" ht="18" customHeight="1">
      <c r="A4204" s="67"/>
      <c r="B4204" s="71"/>
    </row>
    <row r="4205" spans="1:2" ht="18" customHeight="1">
      <c r="A4205" s="67"/>
      <c r="B4205" s="71"/>
    </row>
    <row r="4206" spans="1:2" ht="18" customHeight="1">
      <c r="A4206" s="67"/>
      <c r="B4206" s="71"/>
    </row>
    <row r="4207" spans="1:2" ht="18" customHeight="1">
      <c r="A4207" s="67"/>
      <c r="B4207" s="71"/>
    </row>
    <row r="4208" spans="1:2" ht="18" customHeight="1">
      <c r="A4208" s="67"/>
      <c r="B4208" s="71"/>
    </row>
    <row r="4209" spans="1:2" ht="18" customHeight="1">
      <c r="A4209" s="67"/>
      <c r="B4209" s="71"/>
    </row>
    <row r="4210" spans="1:2" ht="18" customHeight="1">
      <c r="A4210" s="67"/>
      <c r="B4210" s="71"/>
    </row>
    <row r="4211" spans="1:2" ht="18" customHeight="1">
      <c r="A4211" s="67"/>
      <c r="B4211" s="71"/>
    </row>
    <row r="4212" spans="1:2" ht="18" customHeight="1">
      <c r="A4212" s="67"/>
      <c r="B4212" s="71"/>
    </row>
    <row r="4213" spans="1:2" ht="18" customHeight="1">
      <c r="A4213" s="67"/>
      <c r="B4213" s="71"/>
    </row>
    <row r="4214" spans="1:2" ht="18" customHeight="1">
      <c r="A4214" s="67"/>
      <c r="B4214" s="71"/>
    </row>
    <row r="4215" spans="1:2" ht="18" customHeight="1">
      <c r="A4215" s="67"/>
      <c r="B4215" s="71"/>
    </row>
    <row r="4216" spans="1:2" ht="18" customHeight="1">
      <c r="A4216" s="67"/>
      <c r="B4216" s="71"/>
    </row>
    <row r="4217" spans="1:2" ht="18" customHeight="1">
      <c r="A4217" s="67"/>
      <c r="B4217" s="71"/>
    </row>
    <row r="4218" spans="1:2" ht="18" customHeight="1">
      <c r="A4218" s="67"/>
      <c r="B4218" s="71"/>
    </row>
    <row r="4219" spans="1:2" ht="18" customHeight="1">
      <c r="A4219" s="67"/>
      <c r="B4219" s="71"/>
    </row>
    <row r="4220" spans="1:2" ht="18" customHeight="1">
      <c r="A4220" s="67"/>
      <c r="B4220" s="71"/>
    </row>
    <row r="4221" spans="1:2" ht="18" customHeight="1">
      <c r="A4221" s="67"/>
      <c r="B4221" s="71"/>
    </row>
    <row r="4222" spans="1:2" ht="18" customHeight="1">
      <c r="A4222" s="67"/>
      <c r="B4222" s="71"/>
    </row>
    <row r="4223" spans="1:2" ht="18" customHeight="1">
      <c r="A4223" s="67"/>
      <c r="B4223" s="71"/>
    </row>
    <row r="4224" spans="1:2" ht="18" customHeight="1">
      <c r="A4224" s="67"/>
      <c r="B4224" s="71"/>
    </row>
    <row r="4225" spans="1:2" ht="18" customHeight="1">
      <c r="A4225" s="67"/>
      <c r="B4225" s="71"/>
    </row>
    <row r="4226" spans="1:2" ht="18" customHeight="1">
      <c r="A4226" s="67"/>
      <c r="B4226" s="71"/>
    </row>
    <row r="4227" spans="1:2" ht="18" customHeight="1">
      <c r="A4227" s="67"/>
      <c r="B4227" s="71"/>
    </row>
    <row r="4228" spans="1:2" ht="18" customHeight="1">
      <c r="A4228" s="67"/>
      <c r="B4228" s="71"/>
    </row>
    <row r="4229" spans="1:2" ht="18" customHeight="1">
      <c r="A4229" s="67"/>
      <c r="B4229" s="71"/>
    </row>
    <row r="4230" spans="1:2" ht="18" customHeight="1">
      <c r="A4230" s="67"/>
      <c r="B4230" s="71"/>
    </row>
    <row r="4231" spans="1:2" ht="18" customHeight="1">
      <c r="A4231" s="67"/>
      <c r="B4231" s="71"/>
    </row>
    <row r="4232" spans="1:2" ht="18" customHeight="1">
      <c r="A4232" s="67"/>
      <c r="B4232" s="71"/>
    </row>
    <row r="4233" spans="1:2" ht="18" customHeight="1">
      <c r="A4233" s="67"/>
      <c r="B4233" s="71"/>
    </row>
    <row r="4234" spans="1:2" ht="18" customHeight="1">
      <c r="A4234" s="67"/>
      <c r="B4234" s="71"/>
    </row>
    <row r="4235" spans="1:2" ht="18" customHeight="1">
      <c r="A4235" s="67"/>
      <c r="B4235" s="71"/>
    </row>
    <row r="4236" spans="1:2" ht="18" customHeight="1">
      <c r="A4236" s="67"/>
      <c r="B4236" s="71"/>
    </row>
    <row r="4237" spans="1:2" ht="18" customHeight="1">
      <c r="A4237" s="67"/>
      <c r="B4237" s="71"/>
    </row>
    <row r="4238" spans="1:2" ht="18" customHeight="1">
      <c r="A4238" s="67"/>
      <c r="B4238" s="71"/>
    </row>
    <row r="4239" spans="1:2" ht="18" customHeight="1">
      <c r="A4239" s="67"/>
      <c r="B4239" s="71"/>
    </row>
    <row r="4240" spans="1:2" ht="18" customHeight="1">
      <c r="A4240" s="67"/>
      <c r="B4240" s="71"/>
    </row>
    <row r="4241" spans="1:2" ht="18" customHeight="1">
      <c r="A4241" s="67"/>
      <c r="B4241" s="71"/>
    </row>
    <row r="4242" spans="1:2" ht="18" customHeight="1">
      <c r="A4242" s="67"/>
      <c r="B4242" s="71"/>
    </row>
    <row r="4243" spans="1:2" ht="18" customHeight="1">
      <c r="A4243" s="67"/>
      <c r="B4243" s="71"/>
    </row>
    <row r="4244" spans="1:2" ht="18" customHeight="1">
      <c r="A4244" s="67"/>
      <c r="B4244" s="71"/>
    </row>
    <row r="4245" spans="1:2" ht="18" customHeight="1">
      <c r="A4245" s="67"/>
      <c r="B4245" s="71"/>
    </row>
    <row r="4246" spans="1:2" ht="18" customHeight="1">
      <c r="A4246" s="67"/>
      <c r="B4246" s="71"/>
    </row>
    <row r="4247" spans="1:2" ht="18" customHeight="1">
      <c r="A4247" s="67"/>
      <c r="B4247" s="71"/>
    </row>
    <row r="4248" spans="1:2" ht="18" customHeight="1">
      <c r="A4248" s="67"/>
      <c r="B4248" s="71"/>
    </row>
    <row r="4249" spans="1:2" ht="18" customHeight="1">
      <c r="A4249" s="67"/>
      <c r="B4249" s="71"/>
    </row>
    <row r="4250" spans="1:2" ht="18" customHeight="1">
      <c r="A4250" s="67"/>
      <c r="B4250" s="71"/>
    </row>
    <row r="4251" spans="1:2" ht="18" customHeight="1">
      <c r="A4251" s="67"/>
      <c r="B4251" s="71"/>
    </row>
    <row r="4252" spans="1:2" ht="18" customHeight="1">
      <c r="A4252" s="67"/>
      <c r="B4252" s="71"/>
    </row>
    <row r="4253" spans="1:2" ht="18" customHeight="1">
      <c r="A4253" s="67"/>
      <c r="B4253" s="71"/>
    </row>
    <row r="4254" spans="1:2" ht="18" customHeight="1">
      <c r="A4254" s="67"/>
      <c r="B4254" s="71"/>
    </row>
    <row r="4255" spans="1:2" ht="18" customHeight="1">
      <c r="A4255" s="67"/>
      <c r="B4255" s="71"/>
    </row>
    <row r="4256" spans="1:2" ht="18" customHeight="1">
      <c r="A4256" s="67"/>
      <c r="B4256" s="71"/>
    </row>
    <row r="4257" spans="1:2" ht="18" customHeight="1">
      <c r="A4257" s="67"/>
      <c r="B4257" s="71"/>
    </row>
    <row r="4258" spans="1:2" ht="18" customHeight="1">
      <c r="A4258" s="67"/>
      <c r="B4258" s="71"/>
    </row>
    <row r="4259" spans="1:2" ht="18" customHeight="1">
      <c r="A4259" s="67"/>
      <c r="B4259" s="71"/>
    </row>
    <row r="4260" spans="1:2" ht="18" customHeight="1">
      <c r="A4260" s="67"/>
      <c r="B4260" s="71"/>
    </row>
    <row r="4261" spans="1:2" ht="18" customHeight="1">
      <c r="A4261" s="67"/>
      <c r="B4261" s="71"/>
    </row>
    <row r="4262" spans="1:2" ht="18" customHeight="1">
      <c r="A4262" s="67"/>
      <c r="B4262" s="71"/>
    </row>
    <row r="4263" spans="1:2" ht="18" customHeight="1">
      <c r="A4263" s="67"/>
      <c r="B4263" s="71"/>
    </row>
    <row r="4264" spans="1:2" ht="18" customHeight="1">
      <c r="A4264" s="67"/>
      <c r="B4264" s="71"/>
    </row>
    <row r="4265" spans="1:2" ht="18" customHeight="1">
      <c r="A4265" s="67"/>
      <c r="B4265" s="71"/>
    </row>
    <row r="4266" spans="1:2" ht="18" customHeight="1">
      <c r="A4266" s="67"/>
      <c r="B4266" s="71"/>
    </row>
    <row r="4267" spans="1:2" ht="18" customHeight="1">
      <c r="A4267" s="67"/>
      <c r="B4267" s="71"/>
    </row>
    <row r="4268" spans="1:2" ht="18" customHeight="1">
      <c r="A4268" s="67"/>
      <c r="B4268" s="71"/>
    </row>
    <row r="4269" spans="1:2" ht="18" customHeight="1">
      <c r="A4269" s="67"/>
      <c r="B4269" s="71"/>
    </row>
    <row r="4270" spans="1:2" ht="18" customHeight="1">
      <c r="A4270" s="67"/>
      <c r="B4270" s="71"/>
    </row>
    <row r="4271" spans="1:2" ht="18" customHeight="1">
      <c r="A4271" s="67"/>
      <c r="B4271" s="71"/>
    </row>
    <row r="4272" spans="1:2" ht="18" customHeight="1">
      <c r="A4272" s="67"/>
      <c r="B4272" s="71"/>
    </row>
    <row r="4273" spans="1:2" ht="18" customHeight="1">
      <c r="A4273" s="67"/>
      <c r="B4273" s="71"/>
    </row>
    <row r="4274" spans="1:2" ht="18" customHeight="1">
      <c r="A4274" s="67"/>
      <c r="B4274" s="71"/>
    </row>
    <row r="4275" spans="1:2" ht="18" customHeight="1">
      <c r="A4275" s="67"/>
      <c r="B4275" s="71"/>
    </row>
    <row r="4276" spans="1:2" ht="18" customHeight="1">
      <c r="A4276" s="67"/>
      <c r="B4276" s="71"/>
    </row>
    <row r="4277" spans="1:2" ht="18" customHeight="1">
      <c r="A4277" s="67"/>
      <c r="B4277" s="71"/>
    </row>
    <row r="4278" spans="1:2" ht="18" customHeight="1">
      <c r="A4278" s="67"/>
      <c r="B4278" s="71"/>
    </row>
    <row r="4279" spans="1:2" ht="18" customHeight="1">
      <c r="A4279" s="67"/>
      <c r="B4279" s="71"/>
    </row>
    <row r="4280" spans="1:2" ht="18" customHeight="1">
      <c r="A4280" s="67"/>
      <c r="B4280" s="71"/>
    </row>
    <row r="4281" spans="1:2" ht="18" customHeight="1">
      <c r="A4281" s="67"/>
      <c r="B4281" s="71"/>
    </row>
    <row r="4282" spans="1:2" ht="18" customHeight="1">
      <c r="A4282" s="67"/>
      <c r="B4282" s="71"/>
    </row>
    <row r="4283" spans="1:2" ht="18" customHeight="1">
      <c r="A4283" s="67"/>
      <c r="B4283" s="71"/>
    </row>
    <row r="4284" spans="1:2" ht="18" customHeight="1">
      <c r="A4284" s="67"/>
      <c r="B4284" s="71"/>
    </row>
    <row r="4285" spans="1:2" ht="18" customHeight="1">
      <c r="A4285" s="67"/>
      <c r="B4285" s="71"/>
    </row>
    <row r="4286" spans="1:2" ht="18" customHeight="1">
      <c r="A4286" s="67"/>
      <c r="B4286" s="71"/>
    </row>
    <row r="4287" spans="1:2" ht="18" customHeight="1">
      <c r="A4287" s="67"/>
      <c r="B4287" s="71"/>
    </row>
    <row r="4288" spans="1:2" ht="18" customHeight="1">
      <c r="A4288" s="67"/>
      <c r="B4288" s="71"/>
    </row>
    <row r="4289" spans="1:2" ht="18" customHeight="1">
      <c r="A4289" s="67"/>
      <c r="B4289" s="71"/>
    </row>
    <row r="4290" spans="1:2" ht="18" customHeight="1">
      <c r="A4290" s="67"/>
      <c r="B4290" s="71"/>
    </row>
    <row r="4291" spans="1:2" ht="18" customHeight="1">
      <c r="A4291" s="67"/>
      <c r="B4291" s="71"/>
    </row>
    <row r="4292" spans="1:2" ht="18" customHeight="1">
      <c r="A4292" s="67"/>
      <c r="B4292" s="71"/>
    </row>
    <row r="4293" spans="1:2" ht="18" customHeight="1">
      <c r="A4293" s="67"/>
      <c r="B4293" s="71"/>
    </row>
    <row r="4294" spans="1:2" ht="18" customHeight="1">
      <c r="A4294" s="67"/>
      <c r="B4294" s="71"/>
    </row>
    <row r="4295" spans="1:2" ht="18" customHeight="1">
      <c r="A4295" s="67"/>
      <c r="B4295" s="71"/>
    </row>
    <row r="4296" spans="1:2" ht="18" customHeight="1">
      <c r="A4296" s="67"/>
      <c r="B4296" s="71"/>
    </row>
    <row r="4297" spans="1:2" ht="18" customHeight="1">
      <c r="A4297" s="67"/>
      <c r="B4297" s="71"/>
    </row>
    <row r="4298" spans="1:2" ht="18" customHeight="1">
      <c r="A4298" s="67"/>
      <c r="B4298" s="71"/>
    </row>
    <row r="4299" spans="1:2" ht="18" customHeight="1">
      <c r="A4299" s="67"/>
      <c r="B4299" s="71"/>
    </row>
    <row r="4300" spans="1:2" ht="18" customHeight="1">
      <c r="A4300" s="67"/>
      <c r="B4300" s="71"/>
    </row>
    <row r="4301" spans="1:2" ht="18" customHeight="1">
      <c r="A4301" s="67"/>
      <c r="B4301" s="71"/>
    </row>
    <row r="4302" spans="1:2" ht="18" customHeight="1">
      <c r="A4302" s="67"/>
      <c r="B4302" s="71"/>
    </row>
    <row r="4303" spans="1:2" ht="18" customHeight="1">
      <c r="A4303" s="67"/>
      <c r="B4303" s="71"/>
    </row>
    <row r="4304" spans="1:2" ht="18" customHeight="1">
      <c r="A4304" s="67"/>
      <c r="B4304" s="71"/>
    </row>
    <row r="4305" spans="1:2" ht="18" customHeight="1">
      <c r="A4305" s="67"/>
      <c r="B4305" s="71"/>
    </row>
    <row r="4306" spans="1:2" ht="18" customHeight="1">
      <c r="A4306" s="67"/>
      <c r="B4306" s="71"/>
    </row>
    <row r="4307" spans="1:2" ht="18" customHeight="1">
      <c r="A4307" s="67"/>
      <c r="B4307" s="71"/>
    </row>
    <row r="4308" spans="1:2" ht="18" customHeight="1">
      <c r="A4308" s="67"/>
      <c r="B4308" s="71"/>
    </row>
    <row r="4309" spans="1:2" ht="18" customHeight="1">
      <c r="A4309" s="67"/>
      <c r="B4309" s="71"/>
    </row>
    <row r="4310" spans="1:2" ht="18" customHeight="1">
      <c r="A4310" s="67"/>
      <c r="B4310" s="71"/>
    </row>
    <row r="4311" spans="1:2" ht="18" customHeight="1">
      <c r="A4311" s="67"/>
      <c r="B4311" s="71"/>
    </row>
    <row r="4312" spans="1:2" ht="18" customHeight="1">
      <c r="A4312" s="67"/>
      <c r="B4312" s="71"/>
    </row>
    <row r="4313" spans="1:2" ht="18" customHeight="1">
      <c r="A4313" s="67"/>
      <c r="B4313" s="71"/>
    </row>
    <row r="4314" spans="1:2" ht="18" customHeight="1">
      <c r="A4314" s="67"/>
      <c r="B4314" s="71"/>
    </row>
    <row r="4315" spans="1:2" ht="18" customHeight="1">
      <c r="A4315" s="67"/>
      <c r="B4315" s="71"/>
    </row>
    <row r="4316" spans="1:2" ht="18" customHeight="1">
      <c r="A4316" s="67"/>
      <c r="B4316" s="71"/>
    </row>
    <row r="4317" spans="1:2" ht="18" customHeight="1">
      <c r="A4317" s="67"/>
      <c r="B4317" s="71"/>
    </row>
    <row r="4318" spans="1:2" ht="18" customHeight="1">
      <c r="A4318" s="67"/>
      <c r="B4318" s="71"/>
    </row>
    <row r="4319" spans="1:2" ht="18" customHeight="1">
      <c r="A4319" s="67"/>
      <c r="B4319" s="71"/>
    </row>
    <row r="4320" spans="1:2" ht="18" customHeight="1">
      <c r="A4320" s="67"/>
      <c r="B4320" s="71"/>
    </row>
    <row r="4321" spans="1:2" ht="18" customHeight="1">
      <c r="A4321" s="67"/>
      <c r="B4321" s="71"/>
    </row>
    <row r="4322" spans="1:2" ht="18" customHeight="1">
      <c r="A4322" s="67"/>
      <c r="B4322" s="71"/>
    </row>
    <row r="4323" spans="1:2" ht="18" customHeight="1">
      <c r="A4323" s="67"/>
      <c r="B4323" s="71"/>
    </row>
    <row r="4324" spans="1:2" ht="18" customHeight="1">
      <c r="A4324" s="67"/>
      <c r="B4324" s="71"/>
    </row>
    <row r="4325" spans="1:2" ht="18" customHeight="1">
      <c r="A4325" s="67"/>
      <c r="B4325" s="71"/>
    </row>
    <row r="4326" spans="1:2" ht="18" customHeight="1">
      <c r="A4326" s="67"/>
      <c r="B4326" s="71"/>
    </row>
    <row r="4327" spans="1:2" ht="18" customHeight="1">
      <c r="A4327" s="67"/>
      <c r="B4327" s="71"/>
    </row>
    <row r="4328" spans="1:2" ht="18" customHeight="1">
      <c r="A4328" s="67"/>
      <c r="B4328" s="71"/>
    </row>
    <row r="4329" spans="1:2" ht="18" customHeight="1">
      <c r="A4329" s="67"/>
      <c r="B4329" s="71"/>
    </row>
    <row r="4330" spans="1:2" ht="18" customHeight="1">
      <c r="A4330" s="67"/>
      <c r="B4330" s="71"/>
    </row>
    <row r="4331" spans="1:2" ht="18" customHeight="1">
      <c r="A4331" s="67"/>
      <c r="B4331" s="71"/>
    </row>
    <row r="4332" spans="1:2" ht="18" customHeight="1">
      <c r="A4332" s="67"/>
      <c r="B4332" s="71"/>
    </row>
    <row r="4333" spans="1:2" ht="18" customHeight="1">
      <c r="A4333" s="67"/>
      <c r="B4333" s="71"/>
    </row>
    <row r="4334" spans="1:2" ht="18" customHeight="1">
      <c r="A4334" s="67"/>
      <c r="B4334" s="71"/>
    </row>
    <row r="4335" spans="1:2" ht="18" customHeight="1">
      <c r="A4335" s="67"/>
      <c r="B4335" s="71"/>
    </row>
    <row r="4336" spans="1:2" ht="18" customHeight="1">
      <c r="A4336" s="67"/>
      <c r="B4336" s="71"/>
    </row>
    <row r="4337" spans="1:2" ht="18" customHeight="1">
      <c r="A4337" s="67"/>
      <c r="B4337" s="71"/>
    </row>
    <row r="4338" spans="1:2" ht="18" customHeight="1">
      <c r="A4338" s="67"/>
      <c r="B4338" s="71"/>
    </row>
    <row r="4339" spans="1:2" ht="18" customHeight="1">
      <c r="A4339" s="67"/>
      <c r="B4339" s="71"/>
    </row>
    <row r="4340" spans="1:2" ht="18" customHeight="1">
      <c r="A4340" s="67"/>
      <c r="B4340" s="71"/>
    </row>
    <row r="4341" spans="1:2" ht="18" customHeight="1">
      <c r="A4341" s="67"/>
      <c r="B4341" s="71"/>
    </row>
    <row r="4342" spans="1:2" ht="18" customHeight="1">
      <c r="A4342" s="67"/>
      <c r="B4342" s="71"/>
    </row>
    <row r="4343" spans="1:2" ht="18" customHeight="1">
      <c r="A4343" s="67"/>
      <c r="B4343" s="71"/>
    </row>
    <row r="4344" spans="1:2" ht="18" customHeight="1">
      <c r="A4344" s="67"/>
      <c r="B4344" s="71"/>
    </row>
    <row r="4345" spans="1:2" ht="18" customHeight="1">
      <c r="A4345" s="67"/>
      <c r="B4345" s="71"/>
    </row>
    <row r="4346" spans="1:2" ht="18" customHeight="1">
      <c r="A4346" s="67"/>
      <c r="B4346" s="71"/>
    </row>
    <row r="4347" spans="1:2" ht="18" customHeight="1">
      <c r="A4347" s="67"/>
      <c r="B4347" s="71"/>
    </row>
    <row r="4348" spans="1:2" ht="18" customHeight="1">
      <c r="A4348" s="67"/>
      <c r="B4348" s="71"/>
    </row>
    <row r="4349" spans="1:2" ht="18" customHeight="1">
      <c r="A4349" s="67"/>
      <c r="B4349" s="71"/>
    </row>
    <row r="4350" spans="1:2" ht="18" customHeight="1">
      <c r="A4350" s="67"/>
      <c r="B4350" s="71"/>
    </row>
    <row r="4351" spans="1:2" ht="18" customHeight="1">
      <c r="A4351" s="67"/>
      <c r="B4351" s="71"/>
    </row>
    <row r="4352" spans="1:2" ht="18" customHeight="1">
      <c r="A4352" s="67"/>
      <c r="B4352" s="71"/>
    </row>
    <row r="4353" spans="1:2" ht="18" customHeight="1">
      <c r="A4353" s="67"/>
      <c r="B4353" s="71"/>
    </row>
    <row r="4354" spans="1:2" ht="18" customHeight="1">
      <c r="A4354" s="67"/>
      <c r="B4354" s="71"/>
    </row>
    <row r="4355" spans="1:2" ht="18" customHeight="1">
      <c r="A4355" s="67"/>
      <c r="B4355" s="71"/>
    </row>
    <row r="4356" spans="1:2" ht="18" customHeight="1">
      <c r="A4356" s="67"/>
      <c r="B4356" s="71"/>
    </row>
    <row r="4357" spans="1:2" ht="18" customHeight="1">
      <c r="A4357" s="67"/>
      <c r="B4357" s="71"/>
    </row>
    <row r="4358" spans="1:2" ht="18" customHeight="1">
      <c r="A4358" s="67"/>
      <c r="B4358" s="71"/>
    </row>
    <row r="4359" spans="1:2" ht="18" customHeight="1">
      <c r="A4359" s="67"/>
      <c r="B4359" s="71"/>
    </row>
    <row r="4360" spans="1:2" ht="18" customHeight="1">
      <c r="A4360" s="67"/>
      <c r="B4360" s="71"/>
    </row>
    <row r="4361" spans="1:2" ht="18" customHeight="1">
      <c r="A4361" s="67"/>
      <c r="B4361" s="71"/>
    </row>
    <row r="4362" spans="1:2" ht="18" customHeight="1">
      <c r="A4362" s="67"/>
      <c r="B4362" s="71"/>
    </row>
    <row r="4363" spans="1:2" ht="18" customHeight="1">
      <c r="A4363" s="67"/>
      <c r="B4363" s="71"/>
    </row>
    <row r="4364" spans="1:2" ht="18" customHeight="1">
      <c r="A4364" s="67"/>
      <c r="B4364" s="71"/>
    </row>
    <row r="4365" spans="1:2" ht="18" customHeight="1">
      <c r="A4365" s="67"/>
      <c r="B4365" s="71"/>
    </row>
    <row r="4366" spans="1:2" ht="18" customHeight="1">
      <c r="A4366" s="67"/>
      <c r="B4366" s="71"/>
    </row>
    <row r="4367" spans="1:2" ht="18" customHeight="1">
      <c r="A4367" s="67"/>
      <c r="B4367" s="71"/>
    </row>
    <row r="4368" spans="1:2" ht="18" customHeight="1">
      <c r="A4368" s="67"/>
      <c r="B4368" s="71"/>
    </row>
    <row r="4369" spans="1:2" ht="18" customHeight="1">
      <c r="A4369" s="67"/>
      <c r="B4369" s="71"/>
    </row>
    <row r="4370" spans="1:2" ht="18" customHeight="1">
      <c r="A4370" s="67"/>
      <c r="B4370" s="71"/>
    </row>
    <row r="4371" spans="1:2" ht="18" customHeight="1">
      <c r="A4371" s="67"/>
      <c r="B4371" s="71"/>
    </row>
    <row r="4372" spans="1:2" ht="18" customHeight="1">
      <c r="A4372" s="67"/>
      <c r="B4372" s="71"/>
    </row>
    <row r="4373" spans="1:2" ht="18" customHeight="1">
      <c r="A4373" s="67"/>
      <c r="B4373" s="71"/>
    </row>
    <row r="4374" spans="1:2" ht="18" customHeight="1">
      <c r="A4374" s="67"/>
      <c r="B4374" s="71"/>
    </row>
    <row r="4375" spans="1:2" ht="18" customHeight="1">
      <c r="A4375" s="67"/>
      <c r="B4375" s="71"/>
    </row>
    <row r="4376" spans="1:2" ht="18" customHeight="1">
      <c r="A4376" s="67"/>
      <c r="B4376" s="71"/>
    </row>
    <row r="4377" spans="1:2" ht="18" customHeight="1">
      <c r="A4377" s="67"/>
      <c r="B4377" s="71"/>
    </row>
    <row r="4378" spans="1:2" ht="18" customHeight="1">
      <c r="A4378" s="67"/>
      <c r="B4378" s="71"/>
    </row>
    <row r="4379" spans="1:2" ht="18" customHeight="1">
      <c r="A4379" s="67"/>
      <c r="B4379" s="71"/>
    </row>
    <row r="4380" spans="1:2" ht="18" customHeight="1">
      <c r="A4380" s="67"/>
      <c r="B4380" s="71"/>
    </row>
    <row r="4381" spans="1:2" ht="18" customHeight="1">
      <c r="A4381" s="67"/>
      <c r="B4381" s="71"/>
    </row>
    <row r="4382" spans="1:2" ht="18" customHeight="1">
      <c r="A4382" s="67"/>
      <c r="B4382" s="71"/>
    </row>
    <row r="4383" spans="1:2" ht="18" customHeight="1">
      <c r="A4383" s="67"/>
      <c r="B4383" s="71"/>
    </row>
    <row r="4384" spans="1:2" ht="18" customHeight="1">
      <c r="A4384" s="67"/>
      <c r="B4384" s="71"/>
    </row>
    <row r="4385" spans="1:2" ht="18" customHeight="1">
      <c r="A4385" s="67"/>
      <c r="B4385" s="71"/>
    </row>
    <row r="4386" spans="1:2" ht="18" customHeight="1">
      <c r="A4386" s="67"/>
      <c r="B4386" s="71"/>
    </row>
    <row r="4387" spans="1:2" ht="18" customHeight="1">
      <c r="A4387" s="67"/>
      <c r="B4387" s="71"/>
    </row>
    <row r="4388" spans="1:2" ht="18" customHeight="1">
      <c r="A4388" s="67"/>
      <c r="B4388" s="71"/>
    </row>
    <row r="4389" spans="1:2" ht="18" customHeight="1">
      <c r="A4389" s="67"/>
      <c r="B4389" s="71"/>
    </row>
    <row r="4390" spans="1:2" ht="18" customHeight="1">
      <c r="A4390" s="67"/>
      <c r="B4390" s="71"/>
    </row>
    <row r="4391" spans="1:2" ht="18" customHeight="1">
      <c r="A4391" s="67"/>
      <c r="B4391" s="71"/>
    </row>
    <row r="4392" spans="1:2" ht="18" customHeight="1">
      <c r="A4392" s="67"/>
      <c r="B4392" s="71"/>
    </row>
    <row r="4393" spans="1:2" ht="18" customHeight="1">
      <c r="A4393" s="67"/>
      <c r="B4393" s="71"/>
    </row>
    <row r="4394" spans="1:2" ht="18" customHeight="1">
      <c r="A4394" s="67"/>
      <c r="B4394" s="71"/>
    </row>
    <row r="4395" spans="1:2" ht="18" customHeight="1">
      <c r="A4395" s="67"/>
      <c r="B4395" s="71"/>
    </row>
    <row r="4396" spans="1:2" ht="18" customHeight="1">
      <c r="A4396" s="67"/>
      <c r="B4396" s="71"/>
    </row>
    <row r="4397" spans="1:2" ht="18" customHeight="1">
      <c r="A4397" s="67"/>
      <c r="B4397" s="71"/>
    </row>
    <row r="4398" spans="1:2" ht="18" customHeight="1">
      <c r="A4398" s="67"/>
      <c r="B4398" s="71"/>
    </row>
    <row r="4399" spans="1:2" ht="18" customHeight="1">
      <c r="A4399" s="67"/>
      <c r="B4399" s="71"/>
    </row>
    <row r="4400" spans="1:2" ht="18" customHeight="1">
      <c r="A4400" s="67"/>
      <c r="B4400" s="71"/>
    </row>
    <row r="4401" spans="1:2" ht="18" customHeight="1">
      <c r="A4401" s="67"/>
      <c r="B4401" s="71"/>
    </row>
    <row r="4402" spans="1:2" ht="18" customHeight="1">
      <c r="A4402" s="67"/>
      <c r="B4402" s="71"/>
    </row>
    <row r="4403" spans="1:2" ht="18" customHeight="1">
      <c r="A4403" s="67"/>
      <c r="B4403" s="71"/>
    </row>
    <row r="4404" spans="1:2" ht="18" customHeight="1">
      <c r="A4404" s="67"/>
      <c r="B4404" s="71"/>
    </row>
    <row r="4405" spans="1:2" ht="18" customHeight="1">
      <c r="A4405" s="67"/>
      <c r="B4405" s="71"/>
    </row>
    <row r="4406" spans="1:2" ht="18" customHeight="1">
      <c r="A4406" s="67"/>
      <c r="B4406" s="71"/>
    </row>
    <row r="4407" spans="1:2" ht="18" customHeight="1">
      <c r="A4407" s="67"/>
      <c r="B4407" s="71"/>
    </row>
    <row r="4408" spans="1:2" ht="18" customHeight="1">
      <c r="A4408" s="67"/>
      <c r="B4408" s="71"/>
    </row>
    <row r="4409" spans="1:2" ht="18" customHeight="1">
      <c r="A4409" s="67"/>
      <c r="B4409" s="71"/>
    </row>
    <row r="4410" spans="1:2" ht="18" customHeight="1">
      <c r="A4410" s="67"/>
      <c r="B4410" s="71"/>
    </row>
    <row r="4411" spans="1:2" ht="18" customHeight="1">
      <c r="A4411" s="67"/>
      <c r="B4411" s="71"/>
    </row>
    <row r="4412" spans="1:2" ht="18" customHeight="1">
      <c r="A4412" s="67"/>
      <c r="B4412" s="71"/>
    </row>
    <row r="4413" spans="1:2" ht="18" customHeight="1">
      <c r="A4413" s="67"/>
      <c r="B4413" s="71"/>
    </row>
    <row r="4414" spans="1:2" ht="18" customHeight="1">
      <c r="A4414" s="67"/>
      <c r="B4414" s="71"/>
    </row>
    <row r="4415" spans="1:2" ht="18" customHeight="1">
      <c r="A4415" s="67"/>
      <c r="B4415" s="71"/>
    </row>
    <row r="4416" spans="1:2" ht="18" customHeight="1">
      <c r="A4416" s="67"/>
      <c r="B4416" s="71"/>
    </row>
    <row r="4417" spans="1:2" ht="18" customHeight="1">
      <c r="A4417" s="67"/>
      <c r="B4417" s="71"/>
    </row>
    <row r="4418" spans="1:2" ht="18" customHeight="1">
      <c r="A4418" s="67"/>
      <c r="B4418" s="71"/>
    </row>
    <row r="4419" spans="1:2" ht="18" customHeight="1">
      <c r="A4419" s="67"/>
      <c r="B4419" s="71"/>
    </row>
    <row r="4420" spans="1:2" ht="18" customHeight="1">
      <c r="A4420" s="67"/>
      <c r="B4420" s="71"/>
    </row>
    <row r="4421" spans="1:2" ht="18" customHeight="1">
      <c r="A4421" s="67"/>
      <c r="B4421" s="71"/>
    </row>
    <row r="4422" spans="1:2" ht="18" customHeight="1">
      <c r="A4422" s="67"/>
      <c r="B4422" s="71"/>
    </row>
    <row r="4423" spans="1:2" ht="18" customHeight="1">
      <c r="A4423" s="67"/>
      <c r="B4423" s="71"/>
    </row>
    <row r="4424" spans="1:2" ht="18" customHeight="1">
      <c r="A4424" s="67"/>
      <c r="B4424" s="71"/>
    </row>
    <row r="4425" spans="1:2" ht="18" customHeight="1">
      <c r="A4425" s="67"/>
      <c r="B4425" s="71"/>
    </row>
    <row r="4426" spans="1:2" ht="18" customHeight="1">
      <c r="A4426" s="67"/>
      <c r="B4426" s="71"/>
    </row>
    <row r="4427" spans="1:2" ht="18" customHeight="1">
      <c r="A4427" s="67"/>
      <c r="B4427" s="71"/>
    </row>
    <row r="4428" spans="1:2" ht="18" customHeight="1">
      <c r="A4428" s="67"/>
      <c r="B4428" s="71"/>
    </row>
    <row r="4429" spans="1:2" ht="18" customHeight="1">
      <c r="A4429" s="67"/>
      <c r="B4429" s="71"/>
    </row>
    <row r="4430" spans="1:2" ht="18" customHeight="1">
      <c r="A4430" s="67"/>
      <c r="B4430" s="71"/>
    </row>
    <row r="4431" spans="1:2" ht="18" customHeight="1">
      <c r="A4431" s="67"/>
      <c r="B4431" s="71"/>
    </row>
    <row r="4432" spans="1:2" ht="18" customHeight="1">
      <c r="A4432" s="67"/>
      <c r="B4432" s="71"/>
    </row>
    <row r="4433" spans="1:2" ht="18" customHeight="1">
      <c r="A4433" s="67"/>
      <c r="B4433" s="71"/>
    </row>
    <row r="4434" spans="1:2" ht="18" customHeight="1">
      <c r="A4434" s="67"/>
      <c r="B4434" s="71"/>
    </row>
    <row r="4435" spans="1:2" ht="18" customHeight="1">
      <c r="A4435" s="67"/>
      <c r="B4435" s="71"/>
    </row>
    <row r="4436" spans="1:2" ht="18" customHeight="1">
      <c r="A4436" s="67"/>
      <c r="B4436" s="71"/>
    </row>
    <row r="4437" spans="1:2" ht="18" customHeight="1">
      <c r="A4437" s="67"/>
      <c r="B4437" s="71"/>
    </row>
    <row r="4438" spans="1:2" ht="18" customHeight="1">
      <c r="A4438" s="67"/>
      <c r="B4438" s="71"/>
    </row>
    <row r="4439" spans="1:2" ht="18" customHeight="1">
      <c r="A4439" s="67"/>
      <c r="B4439" s="71"/>
    </row>
    <row r="4440" spans="1:2" ht="18" customHeight="1">
      <c r="A4440" s="67"/>
      <c r="B4440" s="71"/>
    </row>
    <row r="4441" spans="1:2" ht="18" customHeight="1">
      <c r="A4441" s="67"/>
      <c r="B4441" s="71"/>
    </row>
    <row r="4442" spans="1:2" ht="18" customHeight="1">
      <c r="A4442" s="67"/>
      <c r="B4442" s="71"/>
    </row>
    <row r="4443" spans="1:2" ht="18" customHeight="1">
      <c r="A4443" s="67"/>
      <c r="B4443" s="71"/>
    </row>
    <row r="4444" spans="1:2" ht="18" customHeight="1">
      <c r="A4444" s="67"/>
      <c r="B4444" s="71"/>
    </row>
    <row r="4445" spans="1:2" ht="18" customHeight="1">
      <c r="A4445" s="67"/>
      <c r="B4445" s="71"/>
    </row>
    <row r="4446" spans="1:2" ht="18" customHeight="1">
      <c r="A4446" s="67"/>
      <c r="B4446" s="71"/>
    </row>
    <row r="4447" spans="1:2" ht="18" customHeight="1">
      <c r="A4447" s="67"/>
      <c r="B4447" s="71"/>
    </row>
    <row r="4448" spans="1:2" ht="18" customHeight="1">
      <c r="A4448" s="67"/>
      <c r="B4448" s="71"/>
    </row>
    <row r="4449" spans="1:2" ht="18" customHeight="1">
      <c r="A4449" s="67"/>
      <c r="B4449" s="71"/>
    </row>
    <row r="4450" spans="1:2" ht="18" customHeight="1">
      <c r="A4450" s="67"/>
      <c r="B4450" s="71"/>
    </row>
    <row r="4451" spans="1:2" ht="18" customHeight="1">
      <c r="A4451" s="67"/>
      <c r="B4451" s="71"/>
    </row>
    <row r="4452" spans="1:2" ht="18" customHeight="1">
      <c r="A4452" s="67"/>
      <c r="B4452" s="71"/>
    </row>
    <row r="4453" spans="1:2" ht="18" customHeight="1">
      <c r="A4453" s="67"/>
      <c r="B4453" s="71"/>
    </row>
    <row r="4454" spans="1:2" ht="18" customHeight="1">
      <c r="A4454" s="67"/>
      <c r="B4454" s="71"/>
    </row>
    <row r="4455" spans="1:2" ht="18" customHeight="1">
      <c r="A4455" s="67"/>
      <c r="B4455" s="71"/>
    </row>
    <row r="4456" spans="1:2" ht="18" customHeight="1">
      <c r="A4456" s="67"/>
      <c r="B4456" s="71"/>
    </row>
    <row r="4457" spans="1:2" ht="18" customHeight="1">
      <c r="A4457" s="67"/>
      <c r="B4457" s="71"/>
    </row>
    <row r="4458" spans="1:2" ht="18" customHeight="1">
      <c r="A4458" s="67"/>
      <c r="B4458" s="71"/>
    </row>
    <row r="4459" spans="1:2" ht="18" customHeight="1">
      <c r="A4459" s="67"/>
      <c r="B4459" s="71"/>
    </row>
    <row r="4460" spans="1:2" ht="18" customHeight="1">
      <c r="A4460" s="67"/>
      <c r="B4460" s="71"/>
    </row>
    <row r="4461" spans="1:2" ht="18" customHeight="1">
      <c r="A4461" s="67"/>
      <c r="B4461" s="71"/>
    </row>
    <row r="4462" spans="1:2" ht="18" customHeight="1">
      <c r="A4462" s="67"/>
      <c r="B4462" s="71"/>
    </row>
    <row r="4463" spans="1:2" ht="18" customHeight="1">
      <c r="A4463" s="67"/>
      <c r="B4463" s="71"/>
    </row>
    <row r="4464" spans="1:2" ht="18" customHeight="1">
      <c r="A4464" s="67"/>
      <c r="B4464" s="71"/>
    </row>
    <row r="4465" spans="1:2" ht="18" customHeight="1">
      <c r="A4465" s="67"/>
      <c r="B4465" s="71"/>
    </row>
    <row r="4466" spans="1:2" ht="18" customHeight="1">
      <c r="A4466" s="67"/>
      <c r="B4466" s="71"/>
    </row>
    <row r="4467" spans="1:2" ht="18" customHeight="1">
      <c r="A4467" s="67"/>
      <c r="B4467" s="71"/>
    </row>
    <row r="4468" spans="1:2" ht="18" customHeight="1">
      <c r="A4468" s="67"/>
      <c r="B4468" s="71"/>
    </row>
    <row r="4469" spans="1:2" ht="18" customHeight="1">
      <c r="A4469" s="67"/>
      <c r="B4469" s="71"/>
    </row>
    <row r="4470" spans="1:2" ht="18" customHeight="1">
      <c r="A4470" s="67"/>
      <c r="B4470" s="71"/>
    </row>
    <row r="4471" spans="1:2" ht="18" customHeight="1">
      <c r="A4471" s="67"/>
      <c r="B4471" s="71"/>
    </row>
    <row r="4472" spans="1:2" ht="18" customHeight="1">
      <c r="A4472" s="67"/>
      <c r="B4472" s="71"/>
    </row>
    <row r="4473" spans="1:2" ht="18" customHeight="1">
      <c r="A4473" s="67"/>
      <c r="B4473" s="71"/>
    </row>
    <row r="4474" spans="1:2" ht="18" customHeight="1">
      <c r="A4474" s="67"/>
      <c r="B4474" s="71"/>
    </row>
    <row r="4475" spans="1:2" ht="18" customHeight="1">
      <c r="A4475" s="67"/>
      <c r="B4475" s="71"/>
    </row>
    <row r="4476" spans="1:2" ht="18" customHeight="1">
      <c r="A4476" s="67"/>
      <c r="B4476" s="71"/>
    </row>
    <row r="4477" spans="1:2" ht="18" customHeight="1">
      <c r="A4477" s="67"/>
      <c r="B4477" s="71"/>
    </row>
    <row r="4478" spans="1:2" ht="18" customHeight="1">
      <c r="A4478" s="67"/>
      <c r="B4478" s="71"/>
    </row>
    <row r="4479" spans="1:2" ht="18" customHeight="1">
      <c r="A4479" s="67"/>
      <c r="B4479" s="71"/>
    </row>
    <row r="4480" spans="1:2" ht="18" customHeight="1">
      <c r="A4480" s="67"/>
      <c r="B4480" s="71"/>
    </row>
    <row r="4481" spans="1:2" ht="18" customHeight="1">
      <c r="A4481" s="67"/>
      <c r="B4481" s="71"/>
    </row>
    <row r="4482" spans="1:2" ht="18" customHeight="1">
      <c r="A4482" s="67"/>
      <c r="B4482" s="71"/>
    </row>
    <row r="4483" spans="1:2" ht="18" customHeight="1">
      <c r="A4483" s="67"/>
      <c r="B4483" s="71"/>
    </row>
    <row r="4484" spans="1:2" ht="18" customHeight="1">
      <c r="A4484" s="67"/>
      <c r="B4484" s="71"/>
    </row>
    <row r="4485" spans="1:2" ht="18" customHeight="1">
      <c r="A4485" s="67"/>
      <c r="B4485" s="71"/>
    </row>
    <row r="4486" spans="1:2" ht="18" customHeight="1">
      <c r="A4486" s="67"/>
      <c r="B4486" s="71"/>
    </row>
    <row r="4487" spans="1:2" ht="18" customHeight="1">
      <c r="A4487" s="67"/>
      <c r="B4487" s="71"/>
    </row>
    <row r="4488" spans="1:2" ht="18" customHeight="1">
      <c r="A4488" s="67"/>
      <c r="B4488" s="71"/>
    </row>
    <row r="4489" spans="1:2" ht="18" customHeight="1">
      <c r="A4489" s="67"/>
      <c r="B4489" s="71"/>
    </row>
    <row r="4490" spans="1:2" ht="18" customHeight="1">
      <c r="A4490" s="67"/>
      <c r="B4490" s="71"/>
    </row>
    <row r="4491" spans="1:2" ht="18" customHeight="1">
      <c r="A4491" s="67"/>
      <c r="B4491" s="71"/>
    </row>
    <row r="4492" spans="1:2" ht="18" customHeight="1">
      <c r="A4492" s="67"/>
      <c r="B4492" s="71"/>
    </row>
    <row r="4493" spans="1:2" ht="18" customHeight="1">
      <c r="A4493" s="67"/>
      <c r="B4493" s="71"/>
    </row>
    <row r="4494" spans="1:2" ht="18" customHeight="1">
      <c r="A4494" s="67"/>
      <c r="B4494" s="71"/>
    </row>
    <row r="4495" spans="1:2" ht="18" customHeight="1">
      <c r="A4495" s="67"/>
      <c r="B4495" s="71"/>
    </row>
    <row r="4496" spans="1:2" ht="18" customHeight="1">
      <c r="A4496" s="67"/>
      <c r="B4496" s="71"/>
    </row>
    <row r="4497" spans="1:2" ht="18" customHeight="1">
      <c r="A4497" s="67"/>
      <c r="B4497" s="71"/>
    </row>
    <row r="4498" spans="1:2" ht="18" customHeight="1">
      <c r="A4498" s="67"/>
      <c r="B4498" s="71"/>
    </row>
    <row r="4499" spans="1:2" ht="18" customHeight="1">
      <c r="A4499" s="67"/>
      <c r="B4499" s="71"/>
    </row>
    <row r="4500" spans="1:2" ht="18" customHeight="1">
      <c r="A4500" s="67"/>
      <c r="B4500" s="71"/>
    </row>
    <row r="4501" spans="1:2" ht="18" customHeight="1">
      <c r="A4501" s="67"/>
      <c r="B4501" s="71"/>
    </row>
    <row r="4502" spans="1:2" ht="18" customHeight="1">
      <c r="A4502" s="67"/>
      <c r="B4502" s="71"/>
    </row>
    <row r="4503" spans="1:2" ht="18" customHeight="1">
      <c r="A4503" s="67"/>
      <c r="B4503" s="71"/>
    </row>
    <row r="4504" spans="1:2" ht="18" customHeight="1">
      <c r="A4504" s="67"/>
      <c r="B4504" s="71"/>
    </row>
    <row r="4505" spans="1:2" ht="18" customHeight="1">
      <c r="A4505" s="67"/>
      <c r="B4505" s="71"/>
    </row>
    <row r="4506" spans="1:2" ht="18" customHeight="1">
      <c r="A4506" s="67"/>
      <c r="B4506" s="71"/>
    </row>
    <row r="4507" spans="1:2" ht="18" customHeight="1">
      <c r="A4507" s="67"/>
      <c r="B4507" s="71"/>
    </row>
    <row r="4508" spans="1:2" ht="18" customHeight="1">
      <c r="A4508" s="67"/>
      <c r="B4508" s="71"/>
    </row>
    <row r="4509" spans="1:2" ht="18" customHeight="1">
      <c r="A4509" s="67"/>
      <c r="B4509" s="71"/>
    </row>
    <row r="4510" spans="1:2" ht="18" customHeight="1">
      <c r="A4510" s="67"/>
      <c r="B4510" s="71"/>
    </row>
    <row r="4511" spans="1:2" ht="18" customHeight="1">
      <c r="A4511" s="67"/>
      <c r="B4511" s="71"/>
    </row>
    <row r="4512" spans="1:2" ht="18" customHeight="1">
      <c r="A4512" s="67"/>
      <c r="B4512" s="71"/>
    </row>
    <row r="4513" spans="1:2" ht="18" customHeight="1">
      <c r="A4513" s="67"/>
      <c r="B4513" s="71"/>
    </row>
    <row r="4514" spans="1:2" ht="18" customHeight="1">
      <c r="A4514" s="67"/>
      <c r="B4514" s="71"/>
    </row>
    <row r="4515" spans="1:2" ht="18" customHeight="1">
      <c r="A4515" s="67"/>
      <c r="B4515" s="71"/>
    </row>
    <row r="4516" spans="1:2" ht="18" customHeight="1">
      <c r="A4516" s="67"/>
      <c r="B4516" s="71"/>
    </row>
    <row r="4517" spans="1:2" ht="18" customHeight="1">
      <c r="A4517" s="67"/>
      <c r="B4517" s="71"/>
    </row>
    <row r="4518" spans="1:2" ht="18" customHeight="1">
      <c r="A4518" s="67"/>
      <c r="B4518" s="71"/>
    </row>
    <row r="4519" spans="1:2" ht="18" customHeight="1">
      <c r="A4519" s="67"/>
      <c r="B4519" s="71"/>
    </row>
    <row r="4520" spans="1:2" ht="18" customHeight="1">
      <c r="A4520" s="67"/>
      <c r="B4520" s="71"/>
    </row>
    <row r="4521" spans="1:2" ht="18" customHeight="1">
      <c r="A4521" s="67"/>
      <c r="B4521" s="71"/>
    </row>
    <row r="4522" spans="1:2" ht="18" customHeight="1">
      <c r="A4522" s="67"/>
      <c r="B4522" s="71"/>
    </row>
    <row r="4523" spans="1:2" ht="18" customHeight="1">
      <c r="A4523" s="67"/>
      <c r="B4523" s="71"/>
    </row>
    <row r="4524" spans="1:2" ht="18" customHeight="1">
      <c r="A4524" s="67"/>
      <c r="B4524" s="71"/>
    </row>
    <row r="4525" spans="1:2" ht="18" customHeight="1">
      <c r="A4525" s="67"/>
      <c r="B4525" s="71"/>
    </row>
    <row r="4526" spans="1:2" ht="18" customHeight="1">
      <c r="A4526" s="67"/>
      <c r="B4526" s="71"/>
    </row>
    <row r="4527" spans="1:2" ht="18" customHeight="1">
      <c r="A4527" s="67"/>
      <c r="B4527" s="71"/>
    </row>
    <row r="4528" spans="1:2" ht="18" customHeight="1">
      <c r="A4528" s="67"/>
      <c r="B4528" s="71"/>
    </row>
    <row r="4529" spans="1:2" ht="18" customHeight="1">
      <c r="A4529" s="67"/>
      <c r="B4529" s="71"/>
    </row>
    <row r="4530" spans="1:2" ht="18" customHeight="1">
      <c r="A4530" s="67"/>
      <c r="B4530" s="71"/>
    </row>
    <row r="4531" spans="1:2" ht="18" customHeight="1">
      <c r="A4531" s="67"/>
      <c r="B4531" s="71"/>
    </row>
    <row r="4532" spans="1:2" ht="18" customHeight="1">
      <c r="A4532" s="67"/>
      <c r="B4532" s="71"/>
    </row>
    <row r="4533" spans="1:2" ht="18" customHeight="1">
      <c r="A4533" s="67"/>
      <c r="B4533" s="71"/>
    </row>
    <row r="4534" spans="1:2" ht="18" customHeight="1">
      <c r="A4534" s="67"/>
      <c r="B4534" s="71"/>
    </row>
    <row r="4535" spans="1:2" ht="18" customHeight="1">
      <c r="A4535" s="67"/>
      <c r="B4535" s="71"/>
    </row>
    <row r="4536" spans="1:2" ht="18" customHeight="1">
      <c r="A4536" s="67"/>
      <c r="B4536" s="71"/>
    </row>
    <row r="4537" spans="1:2" ht="18" customHeight="1">
      <c r="A4537" s="67"/>
      <c r="B4537" s="71"/>
    </row>
    <row r="4538" spans="1:2" ht="18" customHeight="1">
      <c r="A4538" s="67"/>
      <c r="B4538" s="71"/>
    </row>
    <row r="4539" spans="1:2" ht="18" customHeight="1">
      <c r="A4539" s="67"/>
      <c r="B4539" s="71"/>
    </row>
    <row r="4540" spans="1:2" ht="18" customHeight="1">
      <c r="A4540" s="67"/>
      <c r="B4540" s="71"/>
    </row>
    <row r="4541" spans="1:2" ht="18" customHeight="1">
      <c r="A4541" s="67"/>
      <c r="B4541" s="71"/>
    </row>
    <row r="4542" spans="1:2" ht="18" customHeight="1">
      <c r="A4542" s="67"/>
      <c r="B4542" s="71"/>
    </row>
    <row r="4543" spans="1:2" ht="18" customHeight="1">
      <c r="A4543" s="67"/>
      <c r="B4543" s="71"/>
    </row>
    <row r="4544" spans="1:2" ht="18" customHeight="1">
      <c r="A4544" s="67"/>
      <c r="B4544" s="71"/>
    </row>
    <row r="4545" spans="1:2" ht="18" customHeight="1">
      <c r="A4545" s="67"/>
      <c r="B4545" s="71"/>
    </row>
    <row r="4546" spans="1:2" ht="18" customHeight="1">
      <c r="A4546" s="67"/>
      <c r="B4546" s="71"/>
    </row>
    <row r="4547" spans="1:2" ht="18" customHeight="1">
      <c r="A4547" s="67"/>
      <c r="B4547" s="71"/>
    </row>
    <row r="4548" spans="1:2" ht="18" customHeight="1">
      <c r="A4548" s="67"/>
      <c r="B4548" s="71"/>
    </row>
    <row r="4549" spans="1:2" ht="18" customHeight="1">
      <c r="A4549" s="67"/>
      <c r="B4549" s="71"/>
    </row>
    <row r="4550" spans="1:2" ht="18" customHeight="1">
      <c r="A4550" s="67"/>
      <c r="B4550" s="71"/>
    </row>
    <row r="4551" spans="1:2" ht="18" customHeight="1">
      <c r="A4551" s="67"/>
      <c r="B4551" s="71"/>
    </row>
    <row r="4552" spans="1:2" ht="18" customHeight="1">
      <c r="A4552" s="67"/>
      <c r="B4552" s="71"/>
    </row>
    <row r="4553" spans="1:2" ht="18" customHeight="1">
      <c r="A4553" s="67"/>
      <c r="B4553" s="71"/>
    </row>
    <row r="4554" spans="1:2" ht="18" customHeight="1">
      <c r="A4554" s="67"/>
      <c r="B4554" s="71"/>
    </row>
    <row r="4555" spans="1:2" ht="18" customHeight="1">
      <c r="A4555" s="67"/>
      <c r="B4555" s="71"/>
    </row>
    <row r="4556" spans="1:2" ht="18" customHeight="1">
      <c r="A4556" s="67"/>
      <c r="B4556" s="71"/>
    </row>
    <row r="4557" spans="1:2" ht="18" customHeight="1">
      <c r="A4557" s="67"/>
      <c r="B4557" s="71"/>
    </row>
    <row r="4558" spans="1:2" ht="18" customHeight="1">
      <c r="A4558" s="67"/>
      <c r="B4558" s="71"/>
    </row>
    <row r="4559" spans="1:2" ht="18" customHeight="1">
      <c r="A4559" s="67"/>
      <c r="B4559" s="71"/>
    </row>
    <row r="4560" spans="1:2" ht="18" customHeight="1">
      <c r="A4560" s="67"/>
      <c r="B4560" s="71"/>
    </row>
    <row r="4561" spans="1:2" ht="18" customHeight="1">
      <c r="A4561" s="67"/>
      <c r="B4561" s="71"/>
    </row>
    <row r="4562" spans="1:2" ht="18" customHeight="1">
      <c r="A4562" s="67"/>
      <c r="B4562" s="71"/>
    </row>
    <row r="4563" spans="1:2" ht="18" customHeight="1">
      <c r="A4563" s="67"/>
      <c r="B4563" s="71"/>
    </row>
    <row r="4564" spans="1:2" ht="18" customHeight="1">
      <c r="A4564" s="67"/>
      <c r="B4564" s="71"/>
    </row>
    <row r="4565" spans="1:2" ht="18" customHeight="1">
      <c r="A4565" s="67"/>
      <c r="B4565" s="71"/>
    </row>
    <row r="4566" spans="1:2" ht="18" customHeight="1">
      <c r="A4566" s="67"/>
      <c r="B4566" s="71"/>
    </row>
    <row r="4567" spans="1:2" ht="18" customHeight="1">
      <c r="A4567" s="67"/>
      <c r="B4567" s="71"/>
    </row>
    <row r="4568" spans="1:2" ht="18" customHeight="1">
      <c r="A4568" s="67"/>
      <c r="B4568" s="71"/>
    </row>
    <row r="4569" spans="1:2" ht="18" customHeight="1">
      <c r="A4569" s="67"/>
      <c r="B4569" s="71"/>
    </row>
    <row r="4570" spans="1:2" ht="18" customHeight="1">
      <c r="A4570" s="67"/>
      <c r="B4570" s="71"/>
    </row>
    <row r="4571" spans="1:2" ht="18" customHeight="1">
      <c r="A4571" s="67"/>
      <c r="B4571" s="71"/>
    </row>
    <row r="4572" spans="1:2" ht="18" customHeight="1">
      <c r="A4572" s="67"/>
      <c r="B4572" s="71"/>
    </row>
    <row r="4573" spans="1:2" ht="18" customHeight="1">
      <c r="A4573" s="67"/>
      <c r="B4573" s="71"/>
    </row>
    <row r="4574" spans="1:2" ht="18" customHeight="1">
      <c r="A4574" s="67"/>
      <c r="B4574" s="71"/>
    </row>
    <row r="4575" spans="1:2" ht="18" customHeight="1">
      <c r="A4575" s="67"/>
      <c r="B4575" s="71"/>
    </row>
    <row r="4576" spans="1:2" ht="18" customHeight="1">
      <c r="A4576" s="67"/>
      <c r="B4576" s="71"/>
    </row>
    <row r="4577" spans="1:2" ht="18" customHeight="1">
      <c r="A4577" s="67"/>
      <c r="B4577" s="71"/>
    </row>
    <row r="4578" spans="1:2" ht="18" customHeight="1">
      <c r="A4578" s="67"/>
      <c r="B4578" s="71"/>
    </row>
    <row r="4579" spans="1:2" ht="18" customHeight="1">
      <c r="A4579" s="67"/>
      <c r="B4579" s="71"/>
    </row>
    <row r="4580" spans="1:2" ht="18" customHeight="1">
      <c r="A4580" s="67"/>
      <c r="B4580" s="71"/>
    </row>
    <row r="4581" spans="1:2" ht="18" customHeight="1">
      <c r="A4581" s="67"/>
      <c r="B4581" s="71"/>
    </row>
    <row r="4582" spans="1:2" ht="18" customHeight="1">
      <c r="A4582" s="67"/>
      <c r="B4582" s="71"/>
    </row>
    <row r="4583" spans="1:2" ht="18" customHeight="1">
      <c r="A4583" s="67"/>
      <c r="B4583" s="71"/>
    </row>
    <row r="4584" spans="1:2" ht="18" customHeight="1">
      <c r="A4584" s="67"/>
      <c r="B4584" s="71"/>
    </row>
    <row r="4585" spans="1:2" ht="18" customHeight="1">
      <c r="A4585" s="67"/>
      <c r="B4585" s="71"/>
    </row>
    <row r="4586" spans="1:2" ht="18" customHeight="1">
      <c r="A4586" s="67"/>
      <c r="B4586" s="71"/>
    </row>
    <row r="4587" spans="1:2" ht="18" customHeight="1">
      <c r="A4587" s="67"/>
      <c r="B4587" s="71"/>
    </row>
    <row r="4588" spans="1:2" ht="18" customHeight="1">
      <c r="A4588" s="67"/>
      <c r="B4588" s="71"/>
    </row>
    <row r="4589" spans="1:2" ht="18" customHeight="1">
      <c r="A4589" s="67"/>
      <c r="B4589" s="71"/>
    </row>
    <row r="4590" spans="1:2" ht="18" customHeight="1">
      <c r="A4590" s="67"/>
      <c r="B4590" s="71"/>
    </row>
    <row r="4591" spans="1:2" ht="18" customHeight="1">
      <c r="A4591" s="67"/>
      <c r="B4591" s="71"/>
    </row>
    <row r="4592" spans="1:2" ht="18" customHeight="1">
      <c r="A4592" s="67"/>
      <c r="B4592" s="71"/>
    </row>
    <row r="4593" spans="1:2" ht="18" customHeight="1">
      <c r="A4593" s="67"/>
      <c r="B4593" s="71"/>
    </row>
    <row r="4594" spans="1:2" ht="18" customHeight="1">
      <c r="A4594" s="67"/>
      <c r="B4594" s="71"/>
    </row>
    <row r="4595" spans="1:2" ht="18" customHeight="1">
      <c r="A4595" s="67"/>
      <c r="B4595" s="71"/>
    </row>
    <row r="4596" spans="1:2" ht="18" customHeight="1">
      <c r="A4596" s="67"/>
      <c r="B4596" s="71"/>
    </row>
    <row r="4597" spans="1:2" ht="18" customHeight="1">
      <c r="A4597" s="67"/>
      <c r="B4597" s="71"/>
    </row>
    <row r="4598" spans="1:2" ht="18" customHeight="1">
      <c r="A4598" s="67"/>
      <c r="B4598" s="71"/>
    </row>
    <row r="4599" spans="1:2" ht="18" customHeight="1">
      <c r="A4599" s="67"/>
      <c r="B4599" s="71"/>
    </row>
    <row r="4600" spans="1:2" ht="18" customHeight="1">
      <c r="A4600" s="67"/>
      <c r="B4600" s="71"/>
    </row>
    <row r="4601" spans="1:2" ht="18" customHeight="1">
      <c r="A4601" s="67"/>
      <c r="B4601" s="71"/>
    </row>
    <row r="4602" spans="1:2" ht="18" customHeight="1">
      <c r="A4602" s="67"/>
      <c r="B4602" s="71"/>
    </row>
    <row r="4603" spans="1:2" ht="18" customHeight="1">
      <c r="A4603" s="67"/>
      <c r="B4603" s="71"/>
    </row>
    <row r="4604" spans="1:2" ht="18" customHeight="1">
      <c r="A4604" s="67"/>
      <c r="B4604" s="71"/>
    </row>
    <row r="4605" spans="1:2" ht="18" customHeight="1">
      <c r="A4605" s="67"/>
      <c r="B4605" s="71"/>
    </row>
    <row r="4606" spans="1:2" ht="18" customHeight="1">
      <c r="A4606" s="67"/>
      <c r="B4606" s="71"/>
    </row>
    <row r="4607" spans="1:2" ht="18" customHeight="1">
      <c r="A4607" s="67"/>
      <c r="B4607" s="71"/>
    </row>
    <row r="4608" spans="1:2" ht="18" customHeight="1">
      <c r="A4608" s="67"/>
      <c r="B4608" s="71"/>
    </row>
    <row r="4609" spans="1:2" ht="18" customHeight="1">
      <c r="A4609" s="67"/>
      <c r="B4609" s="71"/>
    </row>
    <row r="4610" spans="1:2" ht="18" customHeight="1">
      <c r="A4610" s="67"/>
      <c r="B4610" s="71"/>
    </row>
    <row r="4611" spans="1:2" ht="18" customHeight="1">
      <c r="A4611" s="67"/>
      <c r="B4611" s="71"/>
    </row>
    <row r="4612" spans="1:2" ht="18" customHeight="1">
      <c r="A4612" s="67"/>
      <c r="B4612" s="71"/>
    </row>
    <row r="4613" spans="1:2" ht="18" customHeight="1">
      <c r="A4613" s="67"/>
      <c r="B4613" s="71"/>
    </row>
    <row r="4614" spans="1:2" ht="18" customHeight="1">
      <c r="A4614" s="67"/>
      <c r="B4614" s="71"/>
    </row>
    <row r="4615" spans="1:2" ht="18" customHeight="1">
      <c r="A4615" s="67"/>
      <c r="B4615" s="71"/>
    </row>
    <row r="4616" spans="1:2" ht="18" customHeight="1">
      <c r="A4616" s="67"/>
      <c r="B4616" s="71"/>
    </row>
    <row r="4617" spans="1:2" ht="18" customHeight="1">
      <c r="A4617" s="67"/>
      <c r="B4617" s="71"/>
    </row>
    <row r="4618" spans="1:2" ht="18" customHeight="1">
      <c r="A4618" s="67"/>
      <c r="B4618" s="71"/>
    </row>
    <row r="4619" spans="1:2" ht="18" customHeight="1">
      <c r="A4619" s="67"/>
      <c r="B4619" s="71"/>
    </row>
    <row r="4620" spans="1:2" ht="18" customHeight="1">
      <c r="A4620" s="67"/>
      <c r="B4620" s="71"/>
    </row>
    <row r="4621" spans="1:2" ht="18" customHeight="1">
      <c r="A4621" s="67"/>
      <c r="B4621" s="71"/>
    </row>
    <row r="4622" spans="1:2" ht="18" customHeight="1">
      <c r="A4622" s="67"/>
      <c r="B4622" s="71"/>
    </row>
    <row r="4623" spans="1:2" ht="18" customHeight="1">
      <c r="A4623" s="67"/>
      <c r="B4623" s="71"/>
    </row>
    <row r="4624" spans="1:2" ht="18" customHeight="1">
      <c r="A4624" s="67"/>
      <c r="B4624" s="71"/>
    </row>
    <row r="4625" spans="1:2" ht="18" customHeight="1">
      <c r="A4625" s="67"/>
      <c r="B4625" s="71"/>
    </row>
    <row r="4626" spans="1:2" ht="18" customHeight="1">
      <c r="A4626" s="67"/>
      <c r="B4626" s="71"/>
    </row>
    <row r="4627" spans="1:2" ht="18" customHeight="1">
      <c r="A4627" s="67"/>
      <c r="B4627" s="71"/>
    </row>
    <row r="4628" spans="1:2" ht="18" customHeight="1">
      <c r="A4628" s="67"/>
      <c r="B4628" s="71"/>
    </row>
    <row r="4629" spans="1:2" ht="18" customHeight="1">
      <c r="A4629" s="67"/>
      <c r="B4629" s="71"/>
    </row>
    <row r="4630" spans="1:2" ht="18" customHeight="1">
      <c r="A4630" s="67"/>
      <c r="B4630" s="71"/>
    </row>
    <row r="4631" spans="1:2" ht="18" customHeight="1">
      <c r="A4631" s="67"/>
      <c r="B4631" s="71"/>
    </row>
    <row r="4632" spans="1:2" ht="18" customHeight="1">
      <c r="A4632" s="67"/>
      <c r="B4632" s="71"/>
    </row>
    <row r="4633" spans="1:2" ht="18" customHeight="1">
      <c r="A4633" s="67"/>
      <c r="B4633" s="71"/>
    </row>
    <row r="4634" spans="1:2" ht="18" customHeight="1">
      <c r="A4634" s="67"/>
      <c r="B4634" s="71"/>
    </row>
    <row r="4635" spans="1:2" ht="18" customHeight="1">
      <c r="A4635" s="67"/>
      <c r="B4635" s="71"/>
    </row>
    <row r="4636" spans="1:2" ht="18" customHeight="1">
      <c r="A4636" s="67"/>
      <c r="B4636" s="71"/>
    </row>
    <row r="4637" spans="1:2" ht="18" customHeight="1">
      <c r="A4637" s="67"/>
      <c r="B4637" s="71"/>
    </row>
    <row r="4638" spans="1:2" ht="18" customHeight="1">
      <c r="A4638" s="67"/>
      <c r="B4638" s="71"/>
    </row>
    <row r="4639" spans="1:2" ht="18" customHeight="1">
      <c r="A4639" s="67"/>
      <c r="B4639" s="71"/>
    </row>
    <row r="4640" spans="1:2" ht="18" customHeight="1">
      <c r="A4640" s="67"/>
      <c r="B4640" s="71"/>
    </row>
    <row r="4641" spans="1:2" ht="18" customHeight="1">
      <c r="A4641" s="67"/>
      <c r="B4641" s="71"/>
    </row>
    <row r="4642" spans="1:2" ht="18" customHeight="1">
      <c r="A4642" s="67"/>
      <c r="B4642" s="71"/>
    </row>
    <row r="4643" spans="1:2" ht="18" customHeight="1">
      <c r="A4643" s="67"/>
      <c r="B4643" s="71"/>
    </row>
    <row r="4644" spans="1:2" ht="18" customHeight="1">
      <c r="A4644" s="67"/>
      <c r="B4644" s="71"/>
    </row>
    <row r="4645" spans="1:2" ht="18" customHeight="1">
      <c r="A4645" s="67"/>
      <c r="B4645" s="71"/>
    </row>
    <row r="4646" spans="1:2" ht="18" customHeight="1">
      <c r="A4646" s="67"/>
      <c r="B4646" s="71"/>
    </row>
    <row r="4647" spans="1:2" ht="18" customHeight="1">
      <c r="A4647" s="67"/>
      <c r="B4647" s="71"/>
    </row>
    <row r="4648" spans="1:2" ht="18" customHeight="1">
      <c r="A4648" s="67"/>
      <c r="B4648" s="71"/>
    </row>
    <row r="4649" spans="1:2" ht="18" customHeight="1">
      <c r="A4649" s="67"/>
      <c r="B4649" s="71"/>
    </row>
    <row r="4650" spans="1:2" ht="18" customHeight="1">
      <c r="A4650" s="67"/>
      <c r="B4650" s="71"/>
    </row>
    <row r="4651" spans="1:2" ht="18" customHeight="1">
      <c r="A4651" s="67"/>
      <c r="B4651" s="71"/>
    </row>
    <row r="4652" spans="1:2" ht="18" customHeight="1">
      <c r="A4652" s="67"/>
      <c r="B4652" s="71"/>
    </row>
    <row r="4653" spans="1:2" ht="18" customHeight="1">
      <c r="A4653" s="67"/>
      <c r="B4653" s="71"/>
    </row>
    <row r="4654" spans="1:2" ht="18" customHeight="1">
      <c r="A4654" s="67"/>
      <c r="B4654" s="71"/>
    </row>
    <row r="4655" spans="1:2" ht="18" customHeight="1">
      <c r="A4655" s="67"/>
      <c r="B4655" s="71"/>
    </row>
    <row r="4656" spans="1:2" ht="18" customHeight="1">
      <c r="A4656" s="67"/>
      <c r="B4656" s="71"/>
    </row>
    <row r="4657" spans="1:2" ht="18" customHeight="1">
      <c r="A4657" s="67"/>
      <c r="B4657" s="71"/>
    </row>
    <row r="4658" spans="1:2" ht="18" customHeight="1">
      <c r="A4658" s="67"/>
      <c r="B4658" s="71"/>
    </row>
    <row r="4659" spans="1:2" ht="18" customHeight="1">
      <c r="A4659" s="67"/>
      <c r="B4659" s="71"/>
    </row>
    <row r="4660" spans="1:2" ht="18" customHeight="1">
      <c r="A4660" s="67"/>
      <c r="B4660" s="71"/>
    </row>
    <row r="4661" spans="1:2" ht="18" customHeight="1">
      <c r="A4661" s="67"/>
      <c r="B4661" s="71"/>
    </row>
    <row r="4662" spans="1:2" ht="18" customHeight="1">
      <c r="A4662" s="67"/>
      <c r="B4662" s="71"/>
    </row>
    <row r="4663" spans="1:2" ht="18" customHeight="1">
      <c r="A4663" s="67"/>
      <c r="B4663" s="71"/>
    </row>
    <row r="4664" spans="1:2" ht="18" customHeight="1">
      <c r="A4664" s="67"/>
      <c r="B4664" s="71"/>
    </row>
    <row r="4665" spans="1:2" ht="18" customHeight="1">
      <c r="A4665" s="67"/>
      <c r="B4665" s="71"/>
    </row>
    <row r="4666" spans="1:2" ht="18" customHeight="1">
      <c r="A4666" s="67"/>
      <c r="B4666" s="71"/>
    </row>
    <row r="4667" spans="1:2" ht="18" customHeight="1">
      <c r="A4667" s="67"/>
      <c r="B4667" s="71"/>
    </row>
    <row r="4668" spans="1:2" ht="18" customHeight="1">
      <c r="A4668" s="67"/>
      <c r="B4668" s="71"/>
    </row>
    <row r="4669" spans="1:2" ht="18" customHeight="1">
      <c r="A4669" s="67"/>
      <c r="B4669" s="71"/>
    </row>
    <row r="4670" spans="1:2" ht="18" customHeight="1">
      <c r="A4670" s="67"/>
      <c r="B4670" s="71"/>
    </row>
    <row r="4671" spans="1:2" ht="18" customHeight="1">
      <c r="A4671" s="67"/>
      <c r="B4671" s="71"/>
    </row>
    <row r="4672" spans="1:2" ht="18" customHeight="1">
      <c r="A4672" s="67"/>
      <c r="B4672" s="71"/>
    </row>
    <row r="4673" spans="1:2" ht="18" customHeight="1">
      <c r="A4673" s="67"/>
      <c r="B4673" s="71"/>
    </row>
    <row r="4674" spans="1:2" ht="18" customHeight="1">
      <c r="A4674" s="67"/>
      <c r="B4674" s="71"/>
    </row>
    <row r="4675" spans="1:2" ht="18" customHeight="1">
      <c r="A4675" s="67"/>
      <c r="B4675" s="71"/>
    </row>
    <row r="4676" spans="1:2" ht="18" customHeight="1">
      <c r="A4676" s="67"/>
      <c r="B4676" s="71"/>
    </row>
    <row r="4677" spans="1:2" ht="18" customHeight="1">
      <c r="A4677" s="67"/>
      <c r="B4677" s="71"/>
    </row>
    <row r="4678" spans="1:2" ht="18" customHeight="1">
      <c r="A4678" s="67"/>
      <c r="B4678" s="71"/>
    </row>
    <row r="4679" spans="1:2" ht="18" customHeight="1">
      <c r="A4679" s="67"/>
      <c r="B4679" s="71"/>
    </row>
    <row r="4680" spans="1:2" ht="18" customHeight="1">
      <c r="A4680" s="67"/>
      <c r="B4680" s="71"/>
    </row>
    <row r="4681" spans="1:2" ht="18" customHeight="1">
      <c r="A4681" s="67"/>
      <c r="B4681" s="71"/>
    </row>
    <row r="4682" spans="1:2" ht="18" customHeight="1">
      <c r="A4682" s="67"/>
      <c r="B4682" s="71"/>
    </row>
    <row r="4683" spans="1:2" ht="18" customHeight="1">
      <c r="A4683" s="67"/>
      <c r="B4683" s="71"/>
    </row>
    <row r="4684" spans="1:2" ht="18" customHeight="1">
      <c r="A4684" s="67"/>
      <c r="B4684" s="71"/>
    </row>
    <row r="4685" spans="1:2" ht="18" customHeight="1">
      <c r="A4685" s="67"/>
      <c r="B4685" s="71"/>
    </row>
    <row r="4686" spans="1:2" ht="18" customHeight="1">
      <c r="A4686" s="67"/>
      <c r="B4686" s="71"/>
    </row>
    <row r="4687" spans="1:2" ht="18" customHeight="1">
      <c r="A4687" s="67"/>
      <c r="B4687" s="71"/>
    </row>
    <row r="4688" spans="1:2" ht="18" customHeight="1">
      <c r="A4688" s="67"/>
      <c r="B4688" s="71"/>
    </row>
    <row r="4689" spans="1:2" ht="18" customHeight="1">
      <c r="A4689" s="67"/>
      <c r="B4689" s="71"/>
    </row>
    <row r="4690" spans="1:2" ht="18" customHeight="1">
      <c r="A4690" s="67"/>
      <c r="B4690" s="71"/>
    </row>
    <row r="4691" spans="1:2" ht="18" customHeight="1">
      <c r="A4691" s="67"/>
      <c r="B4691" s="71"/>
    </row>
    <row r="4692" spans="1:2" ht="18" customHeight="1">
      <c r="A4692" s="67"/>
      <c r="B4692" s="71"/>
    </row>
    <row r="4693" spans="1:2" ht="18" customHeight="1">
      <c r="A4693" s="67"/>
      <c r="B4693" s="71"/>
    </row>
    <row r="4694" spans="1:2" ht="18" customHeight="1">
      <c r="A4694" s="67"/>
      <c r="B4694" s="71"/>
    </row>
    <row r="4695" spans="1:2" ht="18" customHeight="1">
      <c r="A4695" s="67"/>
      <c r="B4695" s="71"/>
    </row>
    <row r="4696" spans="1:2" ht="18" customHeight="1">
      <c r="A4696" s="67"/>
      <c r="B4696" s="71"/>
    </row>
    <row r="4697" spans="1:2" ht="18" customHeight="1">
      <c r="A4697" s="67"/>
      <c r="B4697" s="71"/>
    </row>
    <row r="4698" spans="1:2" ht="18" customHeight="1">
      <c r="A4698" s="67"/>
      <c r="B4698" s="71"/>
    </row>
    <row r="4699" spans="1:2" ht="18" customHeight="1">
      <c r="A4699" s="67"/>
      <c r="B4699" s="71"/>
    </row>
    <row r="4700" spans="1:2" ht="18" customHeight="1">
      <c r="A4700" s="67"/>
      <c r="B4700" s="71"/>
    </row>
    <row r="4701" spans="1:2" ht="18" customHeight="1">
      <c r="A4701" s="67"/>
      <c r="B4701" s="71"/>
    </row>
    <row r="4702" spans="1:2" ht="18" customHeight="1">
      <c r="A4702" s="67"/>
      <c r="B4702" s="71"/>
    </row>
    <row r="4703" spans="1:2" ht="18" customHeight="1">
      <c r="A4703" s="67"/>
      <c r="B4703" s="71"/>
    </row>
    <row r="4704" spans="1:2" ht="18" customHeight="1">
      <c r="A4704" s="67"/>
      <c r="B4704" s="71"/>
    </row>
    <row r="4705" spans="1:2" ht="18" customHeight="1">
      <c r="A4705" s="67"/>
      <c r="B4705" s="71"/>
    </row>
    <row r="4706" spans="1:2" ht="18" customHeight="1">
      <c r="A4706" s="67"/>
      <c r="B4706" s="71"/>
    </row>
    <row r="4707" spans="1:2" ht="18" customHeight="1">
      <c r="A4707" s="67"/>
      <c r="B4707" s="71"/>
    </row>
    <row r="4708" spans="1:2" ht="18" customHeight="1">
      <c r="A4708" s="67"/>
      <c r="B4708" s="71"/>
    </row>
    <row r="4709" spans="1:2" ht="18" customHeight="1">
      <c r="A4709" s="67"/>
      <c r="B4709" s="71"/>
    </row>
    <row r="4710" spans="1:2" ht="18" customHeight="1">
      <c r="A4710" s="67"/>
      <c r="B4710" s="71"/>
    </row>
    <row r="4711" spans="1:2" ht="18" customHeight="1">
      <c r="A4711" s="67"/>
      <c r="B4711" s="71"/>
    </row>
    <row r="4712" spans="1:2" ht="18" customHeight="1">
      <c r="A4712" s="67"/>
      <c r="B4712" s="71"/>
    </row>
    <row r="4713" spans="1:2" ht="18" customHeight="1">
      <c r="A4713" s="67"/>
      <c r="B4713" s="71"/>
    </row>
    <row r="4714" spans="1:2" ht="18" customHeight="1">
      <c r="A4714" s="67"/>
      <c r="B4714" s="71"/>
    </row>
    <row r="4715" spans="1:2" ht="18" customHeight="1">
      <c r="A4715" s="67"/>
      <c r="B4715" s="71"/>
    </row>
    <row r="4716" spans="1:2" ht="18" customHeight="1">
      <c r="A4716" s="67"/>
      <c r="B4716" s="71"/>
    </row>
    <row r="4717" spans="1:2" ht="18" customHeight="1">
      <c r="A4717" s="67"/>
      <c r="B4717" s="71"/>
    </row>
    <row r="4718" spans="1:2" ht="18" customHeight="1">
      <c r="A4718" s="67"/>
      <c r="B4718" s="71"/>
    </row>
    <row r="4719" spans="1:2" ht="18" customHeight="1">
      <c r="A4719" s="67"/>
      <c r="B4719" s="71"/>
    </row>
    <row r="4720" spans="1:2" ht="18" customHeight="1">
      <c r="A4720" s="67"/>
      <c r="B4720" s="71"/>
    </row>
    <row r="4721" spans="1:2" ht="18" customHeight="1">
      <c r="A4721" s="67"/>
      <c r="B4721" s="71"/>
    </row>
    <row r="4722" spans="1:2" ht="18" customHeight="1">
      <c r="A4722" s="67"/>
      <c r="B4722" s="71"/>
    </row>
    <row r="4723" spans="1:2" ht="18" customHeight="1">
      <c r="A4723" s="67"/>
      <c r="B4723" s="71"/>
    </row>
    <row r="4724" spans="1:2" ht="18" customHeight="1">
      <c r="A4724" s="67"/>
      <c r="B4724" s="71"/>
    </row>
    <row r="4725" spans="1:2" ht="18" customHeight="1">
      <c r="A4725" s="67"/>
      <c r="B4725" s="71"/>
    </row>
    <row r="4726" spans="1:2" ht="18" customHeight="1">
      <c r="A4726" s="67"/>
      <c r="B4726" s="71"/>
    </row>
    <row r="4727" spans="1:2" ht="18" customHeight="1">
      <c r="A4727" s="67"/>
      <c r="B4727" s="71"/>
    </row>
    <row r="4728" spans="1:2" ht="18" customHeight="1">
      <c r="A4728" s="67"/>
      <c r="B4728" s="71"/>
    </row>
    <row r="4729" spans="1:2" ht="18" customHeight="1">
      <c r="A4729" s="67"/>
      <c r="B4729" s="71"/>
    </row>
    <row r="4730" spans="1:2" ht="18" customHeight="1">
      <c r="A4730" s="67"/>
      <c r="B4730" s="71"/>
    </row>
    <row r="4731" spans="1:2" ht="18" customHeight="1">
      <c r="A4731" s="67"/>
      <c r="B4731" s="71"/>
    </row>
    <row r="4732" spans="1:2" ht="18" customHeight="1">
      <c r="A4732" s="67"/>
      <c r="B4732" s="71"/>
    </row>
    <row r="4733" spans="1:2" ht="18" customHeight="1">
      <c r="A4733" s="67"/>
      <c r="B4733" s="71"/>
    </row>
    <row r="4734" spans="1:2" ht="18" customHeight="1">
      <c r="A4734" s="67"/>
      <c r="B4734" s="71"/>
    </row>
    <row r="4735" spans="1:2" ht="18" customHeight="1">
      <c r="A4735" s="67"/>
      <c r="B4735" s="71"/>
    </row>
    <row r="4736" spans="1:2" ht="18" customHeight="1">
      <c r="A4736" s="67"/>
      <c r="B4736" s="71"/>
    </row>
    <row r="4737" spans="1:2" ht="18" customHeight="1">
      <c r="A4737" s="67"/>
      <c r="B4737" s="71"/>
    </row>
    <row r="4738" spans="1:2" ht="18" customHeight="1">
      <c r="A4738" s="67"/>
      <c r="B4738" s="71"/>
    </row>
    <row r="4739" spans="1:2" ht="18" customHeight="1">
      <c r="A4739" s="67"/>
      <c r="B4739" s="71"/>
    </row>
    <row r="4740" spans="1:2" ht="18" customHeight="1">
      <c r="A4740" s="67"/>
      <c r="B4740" s="71"/>
    </row>
    <row r="4741" spans="1:2" ht="18" customHeight="1">
      <c r="A4741" s="67"/>
      <c r="B4741" s="71"/>
    </row>
    <row r="4742" spans="1:2" ht="18" customHeight="1">
      <c r="A4742" s="67"/>
      <c r="B4742" s="71"/>
    </row>
    <row r="4743" spans="1:2" ht="18" customHeight="1">
      <c r="A4743" s="67"/>
      <c r="B4743" s="71"/>
    </row>
    <row r="4744" spans="1:2" ht="18" customHeight="1">
      <c r="A4744" s="67"/>
      <c r="B4744" s="71"/>
    </row>
    <row r="4745" spans="1:2" ht="18" customHeight="1">
      <c r="A4745" s="67"/>
      <c r="B4745" s="71"/>
    </row>
    <row r="4746" spans="1:2" ht="18" customHeight="1">
      <c r="A4746" s="67"/>
      <c r="B4746" s="71"/>
    </row>
    <row r="4747" spans="1:2" ht="18" customHeight="1">
      <c r="A4747" s="67"/>
      <c r="B4747" s="71"/>
    </row>
    <row r="4748" spans="1:2" ht="18" customHeight="1">
      <c r="A4748" s="67"/>
      <c r="B4748" s="71"/>
    </row>
    <row r="4749" spans="1:2" ht="18" customHeight="1">
      <c r="A4749" s="67"/>
      <c r="B4749" s="71"/>
    </row>
    <row r="4750" spans="1:2" ht="18" customHeight="1">
      <c r="A4750" s="67"/>
      <c r="B4750" s="71"/>
    </row>
    <row r="4751" spans="1:2" ht="18" customHeight="1">
      <c r="A4751" s="67"/>
      <c r="B4751" s="71"/>
    </row>
    <row r="4752" spans="1:2" ht="18" customHeight="1">
      <c r="A4752" s="67"/>
      <c r="B4752" s="71"/>
    </row>
    <row r="4753" spans="1:2" ht="18" customHeight="1">
      <c r="A4753" s="67"/>
      <c r="B4753" s="71"/>
    </row>
    <row r="4754" spans="1:2" ht="18" customHeight="1">
      <c r="A4754" s="67"/>
      <c r="B4754" s="71"/>
    </row>
    <row r="4755" spans="1:2" ht="18" customHeight="1">
      <c r="A4755" s="67"/>
      <c r="B4755" s="71"/>
    </row>
    <row r="4756" spans="1:2" ht="18" customHeight="1">
      <c r="A4756" s="67"/>
      <c r="B4756" s="71"/>
    </row>
    <row r="4757" spans="1:2" ht="18" customHeight="1">
      <c r="A4757" s="67"/>
      <c r="B4757" s="71"/>
    </row>
    <row r="4758" spans="1:2" ht="18" customHeight="1">
      <c r="A4758" s="67"/>
      <c r="B4758" s="71"/>
    </row>
    <row r="4759" spans="1:2" ht="18" customHeight="1">
      <c r="A4759" s="67"/>
      <c r="B4759" s="71"/>
    </row>
    <row r="4760" spans="1:2" ht="18" customHeight="1">
      <c r="A4760" s="67"/>
      <c r="B4760" s="71"/>
    </row>
    <row r="4761" spans="1:2" ht="18" customHeight="1">
      <c r="A4761" s="67"/>
      <c r="B4761" s="71"/>
    </row>
    <row r="4762" spans="1:2" ht="18" customHeight="1">
      <c r="A4762" s="67"/>
      <c r="B4762" s="71"/>
    </row>
    <row r="4763" spans="1:2" ht="18" customHeight="1">
      <c r="A4763" s="67"/>
      <c r="B4763" s="71"/>
    </row>
    <row r="4764" spans="1:2" ht="18" customHeight="1">
      <c r="A4764" s="67"/>
      <c r="B4764" s="71"/>
    </row>
    <row r="4765" spans="1:2" ht="18" customHeight="1">
      <c r="A4765" s="67"/>
      <c r="B4765" s="71"/>
    </row>
    <row r="4766" spans="1:2" ht="18" customHeight="1">
      <c r="A4766" s="67"/>
      <c r="B4766" s="71"/>
    </row>
    <row r="4767" spans="1:2" ht="18" customHeight="1">
      <c r="A4767" s="67"/>
      <c r="B4767" s="71"/>
    </row>
    <row r="4768" spans="1:2" ht="18" customHeight="1">
      <c r="A4768" s="67"/>
      <c r="B4768" s="71"/>
    </row>
    <row r="4769" spans="1:2" ht="18" customHeight="1">
      <c r="A4769" s="67"/>
      <c r="B4769" s="71"/>
    </row>
    <row r="4770" spans="1:2" ht="18" customHeight="1">
      <c r="A4770" s="67"/>
      <c r="B4770" s="71"/>
    </row>
    <row r="4771" spans="1:2" ht="18" customHeight="1">
      <c r="A4771" s="67"/>
      <c r="B4771" s="71"/>
    </row>
    <row r="4772" spans="1:2" ht="18" customHeight="1">
      <c r="A4772" s="67"/>
      <c r="B4772" s="71"/>
    </row>
    <row r="4773" spans="1:2" ht="18" customHeight="1">
      <c r="A4773" s="67"/>
      <c r="B4773" s="71"/>
    </row>
    <row r="4774" spans="1:2" ht="18" customHeight="1">
      <c r="A4774" s="67"/>
      <c r="B4774" s="71"/>
    </row>
    <row r="4775" spans="1:2" ht="18" customHeight="1">
      <c r="A4775" s="67"/>
      <c r="B4775" s="71"/>
    </row>
    <row r="4776" spans="1:2" ht="18" customHeight="1">
      <c r="A4776" s="67"/>
      <c r="B4776" s="71"/>
    </row>
    <row r="4777" spans="1:2" ht="18" customHeight="1">
      <c r="A4777" s="67"/>
      <c r="B4777" s="71"/>
    </row>
    <row r="4778" spans="1:2" ht="18" customHeight="1">
      <c r="A4778" s="67"/>
      <c r="B4778" s="71"/>
    </row>
    <row r="4779" spans="1:2" ht="18" customHeight="1">
      <c r="A4779" s="67"/>
      <c r="B4779" s="71"/>
    </row>
    <row r="4780" spans="1:2" ht="18" customHeight="1">
      <c r="A4780" s="67"/>
      <c r="B4780" s="71"/>
    </row>
    <row r="4781" spans="1:2" ht="18" customHeight="1">
      <c r="A4781" s="67"/>
      <c r="B4781" s="71"/>
    </row>
    <row r="4782" spans="1:2" ht="18" customHeight="1">
      <c r="A4782" s="67"/>
      <c r="B4782" s="71"/>
    </row>
    <row r="4783" spans="1:2" ht="18" customHeight="1">
      <c r="A4783" s="67"/>
      <c r="B4783" s="71"/>
    </row>
    <row r="4784" spans="1:2" ht="18" customHeight="1">
      <c r="A4784" s="67"/>
      <c r="B4784" s="71"/>
    </row>
    <row r="4785" spans="1:2" ht="18" customHeight="1">
      <c r="A4785" s="67"/>
      <c r="B4785" s="71"/>
    </row>
    <row r="4786" spans="1:2" ht="18" customHeight="1">
      <c r="A4786" s="67"/>
      <c r="B4786" s="71"/>
    </row>
    <row r="4787" spans="1:2" ht="18" customHeight="1">
      <c r="A4787" s="67"/>
      <c r="B4787" s="71"/>
    </row>
    <row r="4788" spans="1:2" ht="18" customHeight="1">
      <c r="A4788" s="67"/>
      <c r="B4788" s="71"/>
    </row>
    <row r="4789" spans="1:2" ht="18" customHeight="1">
      <c r="A4789" s="67"/>
      <c r="B4789" s="71"/>
    </row>
    <row r="4790" spans="1:2" ht="18" customHeight="1">
      <c r="A4790" s="67"/>
      <c r="B4790" s="71"/>
    </row>
    <row r="4791" spans="1:2" ht="18" customHeight="1">
      <c r="A4791" s="67"/>
      <c r="B4791" s="71"/>
    </row>
    <row r="4792" spans="1:2" ht="18" customHeight="1">
      <c r="A4792" s="67"/>
      <c r="B4792" s="71"/>
    </row>
    <row r="4793" spans="1:2" ht="18" customHeight="1">
      <c r="A4793" s="67"/>
      <c r="B4793" s="71"/>
    </row>
    <row r="4794" spans="1:2" ht="18" customHeight="1">
      <c r="A4794" s="67"/>
      <c r="B4794" s="71"/>
    </row>
    <row r="4795" spans="1:2" ht="18" customHeight="1">
      <c r="A4795" s="67"/>
      <c r="B4795" s="71"/>
    </row>
    <row r="4796" spans="1:2" ht="18" customHeight="1">
      <c r="A4796" s="67"/>
      <c r="B4796" s="71"/>
    </row>
    <row r="4797" spans="1:2" ht="18" customHeight="1">
      <c r="A4797" s="67"/>
      <c r="B4797" s="71"/>
    </row>
    <row r="4798" spans="1:2" ht="18" customHeight="1">
      <c r="A4798" s="67"/>
      <c r="B4798" s="71"/>
    </row>
    <row r="4799" spans="1:2" ht="18" customHeight="1">
      <c r="A4799" s="67"/>
      <c r="B4799" s="71"/>
    </row>
    <row r="4800" spans="1:2" ht="18" customHeight="1">
      <c r="A4800" s="67"/>
      <c r="B4800" s="71"/>
    </row>
    <row r="4801" spans="1:2" ht="18" customHeight="1">
      <c r="A4801" s="67"/>
      <c r="B4801" s="71"/>
    </row>
    <row r="4802" spans="1:2" ht="18" customHeight="1">
      <c r="A4802" s="67"/>
      <c r="B4802" s="71"/>
    </row>
    <row r="4803" spans="1:2" ht="18" customHeight="1">
      <c r="A4803" s="67"/>
      <c r="B4803" s="71"/>
    </row>
    <row r="4804" spans="1:2" ht="18" customHeight="1">
      <c r="A4804" s="67"/>
      <c r="B4804" s="71"/>
    </row>
    <row r="4805" spans="1:2" ht="18" customHeight="1">
      <c r="A4805" s="67"/>
      <c r="B4805" s="71"/>
    </row>
    <row r="4806" spans="1:2" ht="18" customHeight="1">
      <c r="A4806" s="67"/>
      <c r="B4806" s="71"/>
    </row>
    <row r="4807" spans="1:2" ht="18" customHeight="1">
      <c r="A4807" s="67"/>
      <c r="B4807" s="71"/>
    </row>
    <row r="4808" spans="1:2" ht="18" customHeight="1">
      <c r="A4808" s="67"/>
      <c r="B4808" s="71"/>
    </row>
    <row r="4809" spans="1:2" ht="18" customHeight="1">
      <c r="A4809" s="67"/>
      <c r="B4809" s="71"/>
    </row>
    <row r="4810" spans="1:2" ht="18" customHeight="1">
      <c r="A4810" s="67"/>
      <c r="B4810" s="71"/>
    </row>
    <row r="4811" spans="1:2" ht="18" customHeight="1">
      <c r="A4811" s="67"/>
      <c r="B4811" s="71"/>
    </row>
    <row r="4812" spans="1:2" ht="18" customHeight="1">
      <c r="A4812" s="67"/>
      <c r="B4812" s="71"/>
    </row>
    <row r="4813" spans="1:2" ht="18" customHeight="1">
      <c r="A4813" s="67"/>
      <c r="B4813" s="71"/>
    </row>
    <row r="4814" spans="1:2" ht="18" customHeight="1">
      <c r="A4814" s="67"/>
      <c r="B4814" s="71"/>
    </row>
    <row r="4815" spans="1:2" ht="18" customHeight="1">
      <c r="A4815" s="67"/>
      <c r="B4815" s="71"/>
    </row>
    <row r="4816" spans="1:2" ht="18" customHeight="1">
      <c r="A4816" s="67"/>
      <c r="B4816" s="71"/>
    </row>
    <row r="4817" spans="1:2" ht="18" customHeight="1">
      <c r="A4817" s="67"/>
      <c r="B4817" s="71"/>
    </row>
    <row r="4818" spans="1:2" ht="18" customHeight="1">
      <c r="A4818" s="67"/>
      <c r="B4818" s="71"/>
    </row>
    <row r="4819" spans="1:2" ht="18" customHeight="1">
      <c r="A4819" s="67"/>
      <c r="B4819" s="71"/>
    </row>
    <row r="4820" spans="1:2" ht="18" customHeight="1">
      <c r="A4820" s="67"/>
      <c r="B4820" s="71"/>
    </row>
    <row r="4821" spans="1:2" ht="18" customHeight="1">
      <c r="A4821" s="67"/>
      <c r="B4821" s="71"/>
    </row>
    <row r="4822" spans="1:2" ht="18" customHeight="1">
      <c r="A4822" s="67"/>
      <c r="B4822" s="71"/>
    </row>
    <row r="4823" spans="1:2" ht="18" customHeight="1">
      <c r="A4823" s="67"/>
      <c r="B4823" s="71"/>
    </row>
    <row r="4824" spans="1:2" ht="18" customHeight="1">
      <c r="A4824" s="67"/>
      <c r="B4824" s="71"/>
    </row>
    <row r="4825" spans="1:2" ht="18" customHeight="1">
      <c r="A4825" s="67"/>
      <c r="B4825" s="71"/>
    </row>
    <row r="4826" spans="1:2" ht="18" customHeight="1">
      <c r="A4826" s="67"/>
      <c r="B4826" s="71"/>
    </row>
    <row r="4827" spans="1:2" ht="18" customHeight="1">
      <c r="A4827" s="67"/>
      <c r="B4827" s="71"/>
    </row>
    <row r="4828" spans="1:2" ht="18" customHeight="1">
      <c r="A4828" s="67"/>
      <c r="B4828" s="71"/>
    </row>
    <row r="4829" spans="1:2" ht="18" customHeight="1">
      <c r="A4829" s="67"/>
      <c r="B4829" s="71"/>
    </row>
    <row r="4830" spans="1:2" ht="18" customHeight="1">
      <c r="A4830" s="67"/>
      <c r="B4830" s="71"/>
    </row>
    <row r="4831" spans="1:2" ht="18" customHeight="1">
      <c r="A4831" s="67"/>
      <c r="B4831" s="71"/>
    </row>
    <row r="4832" spans="1:2" ht="18" customHeight="1">
      <c r="A4832" s="67"/>
      <c r="B4832" s="71"/>
    </row>
    <row r="4833" spans="1:2" ht="18" customHeight="1">
      <c r="A4833" s="67"/>
      <c r="B4833" s="71"/>
    </row>
    <row r="4834" spans="1:2" ht="18" customHeight="1">
      <c r="A4834" s="67"/>
      <c r="B4834" s="71"/>
    </row>
    <row r="4835" spans="1:2" ht="18" customHeight="1">
      <c r="A4835" s="67"/>
      <c r="B4835" s="71"/>
    </row>
    <row r="4836" spans="1:2" ht="18" customHeight="1">
      <c r="A4836" s="67"/>
      <c r="B4836" s="71"/>
    </row>
    <row r="4837" spans="1:2" ht="18" customHeight="1">
      <c r="A4837" s="67"/>
      <c r="B4837" s="71"/>
    </row>
    <row r="4838" spans="1:2" ht="18" customHeight="1">
      <c r="A4838" s="67"/>
      <c r="B4838" s="71"/>
    </row>
    <row r="4839" spans="1:2" ht="18" customHeight="1">
      <c r="A4839" s="67"/>
      <c r="B4839" s="71"/>
    </row>
    <row r="4840" spans="1:2" ht="18" customHeight="1">
      <c r="A4840" s="67"/>
      <c r="B4840" s="71"/>
    </row>
    <row r="4841" spans="1:2" ht="18" customHeight="1">
      <c r="A4841" s="67"/>
      <c r="B4841" s="71"/>
    </row>
    <row r="4842" spans="1:2" ht="18" customHeight="1">
      <c r="A4842" s="67"/>
      <c r="B4842" s="71"/>
    </row>
    <row r="4843" spans="1:2" ht="18" customHeight="1">
      <c r="A4843" s="67"/>
      <c r="B4843" s="71"/>
    </row>
    <row r="4844" spans="1:2" ht="18" customHeight="1">
      <c r="A4844" s="67"/>
      <c r="B4844" s="71"/>
    </row>
    <row r="4845" spans="1:2" ht="18" customHeight="1">
      <c r="A4845" s="67"/>
      <c r="B4845" s="71"/>
    </row>
    <row r="4846" spans="1:2" ht="18" customHeight="1">
      <c r="A4846" s="67"/>
      <c r="B4846" s="71"/>
    </row>
    <row r="4847" spans="1:2" ht="18" customHeight="1">
      <c r="A4847" s="67"/>
      <c r="B4847" s="71"/>
    </row>
    <row r="4848" spans="1:2" ht="18" customHeight="1">
      <c r="A4848" s="67"/>
      <c r="B4848" s="71"/>
    </row>
    <row r="4849" spans="1:2" ht="18" customHeight="1">
      <c r="A4849" s="67"/>
      <c r="B4849" s="71"/>
    </row>
    <row r="4850" spans="1:2" ht="18" customHeight="1">
      <c r="A4850" s="67"/>
      <c r="B4850" s="71"/>
    </row>
    <row r="4851" spans="1:2" ht="18" customHeight="1">
      <c r="A4851" s="67"/>
      <c r="B4851" s="71"/>
    </row>
    <row r="4852" spans="1:2" ht="18" customHeight="1">
      <c r="A4852" s="67"/>
      <c r="B4852" s="71"/>
    </row>
    <row r="4853" spans="1:2" ht="18" customHeight="1">
      <c r="A4853" s="67"/>
      <c r="B4853" s="71"/>
    </row>
    <row r="4854" spans="1:2" ht="18" customHeight="1">
      <c r="A4854" s="67"/>
      <c r="B4854" s="71"/>
    </row>
    <row r="4855" spans="1:2" ht="18" customHeight="1">
      <c r="A4855" s="67"/>
      <c r="B4855" s="71"/>
    </row>
    <row r="4856" spans="1:2" ht="18" customHeight="1">
      <c r="A4856" s="67"/>
      <c r="B4856" s="71"/>
    </row>
    <row r="4857" spans="1:2" ht="18" customHeight="1">
      <c r="A4857" s="67"/>
      <c r="B4857" s="71"/>
    </row>
    <row r="4858" spans="1:2" ht="18" customHeight="1">
      <c r="A4858" s="67"/>
      <c r="B4858" s="71"/>
    </row>
    <row r="4859" spans="1:2" ht="18" customHeight="1">
      <c r="A4859" s="67"/>
      <c r="B4859" s="71"/>
    </row>
    <row r="4860" spans="1:2" ht="18" customHeight="1">
      <c r="A4860" s="67"/>
      <c r="B4860" s="71"/>
    </row>
    <row r="4861" spans="1:2" ht="18" customHeight="1">
      <c r="A4861" s="67"/>
      <c r="B4861" s="71"/>
    </row>
    <row r="4862" spans="1:2" ht="18" customHeight="1">
      <c r="A4862" s="67"/>
      <c r="B4862" s="71"/>
    </row>
    <row r="4863" spans="1:2" ht="18" customHeight="1">
      <c r="A4863" s="67"/>
      <c r="B4863" s="71"/>
    </row>
    <row r="4864" spans="1:2" ht="18" customHeight="1">
      <c r="A4864" s="67"/>
      <c r="B4864" s="71"/>
    </row>
    <row r="4865" spans="1:2" ht="18" customHeight="1">
      <c r="A4865" s="67"/>
      <c r="B4865" s="71"/>
    </row>
    <row r="4866" spans="1:2" ht="18" customHeight="1">
      <c r="A4866" s="67"/>
      <c r="B4866" s="71"/>
    </row>
    <row r="4867" spans="1:2" ht="18" customHeight="1">
      <c r="A4867" s="67"/>
      <c r="B4867" s="71"/>
    </row>
    <row r="4868" spans="1:2" ht="18" customHeight="1">
      <c r="A4868" s="67"/>
      <c r="B4868" s="71"/>
    </row>
    <row r="4869" spans="1:2" ht="18" customHeight="1">
      <c r="A4869" s="67"/>
      <c r="B4869" s="71"/>
    </row>
    <row r="4870" spans="1:2" ht="18" customHeight="1">
      <c r="A4870" s="67"/>
      <c r="B4870" s="71"/>
    </row>
    <row r="4871" spans="1:2" ht="18" customHeight="1">
      <c r="A4871" s="67"/>
      <c r="B4871" s="71"/>
    </row>
    <row r="4872" spans="1:2" ht="18" customHeight="1">
      <c r="A4872" s="67"/>
      <c r="B4872" s="71"/>
    </row>
    <row r="4873" spans="1:2" ht="18" customHeight="1">
      <c r="A4873" s="67"/>
      <c r="B4873" s="71"/>
    </row>
    <row r="4874" spans="1:2" ht="18" customHeight="1">
      <c r="A4874" s="67"/>
      <c r="B4874" s="71"/>
    </row>
    <row r="4875" spans="1:2" ht="18" customHeight="1">
      <c r="A4875" s="67"/>
      <c r="B4875" s="71"/>
    </row>
    <row r="4876" spans="1:2" ht="18" customHeight="1">
      <c r="A4876" s="67"/>
      <c r="B4876" s="71"/>
    </row>
    <row r="4877" spans="1:2" ht="18" customHeight="1">
      <c r="A4877" s="67"/>
      <c r="B4877" s="71"/>
    </row>
    <row r="4878" spans="1:2" ht="18" customHeight="1">
      <c r="A4878" s="67"/>
      <c r="B4878" s="71"/>
    </row>
    <row r="4879" spans="1:2" ht="18" customHeight="1">
      <c r="A4879" s="67"/>
      <c r="B4879" s="71"/>
    </row>
    <row r="4880" spans="1:2" ht="18" customHeight="1">
      <c r="A4880" s="67"/>
      <c r="B4880" s="71"/>
    </row>
    <row r="4881" spans="1:2" ht="18" customHeight="1">
      <c r="A4881" s="67"/>
      <c r="B4881" s="71"/>
    </row>
    <row r="4882" spans="1:2" ht="18" customHeight="1">
      <c r="A4882" s="67"/>
      <c r="B4882" s="71"/>
    </row>
    <row r="4883" spans="1:2" ht="18" customHeight="1">
      <c r="A4883" s="67"/>
      <c r="B4883" s="71"/>
    </row>
    <row r="4884" spans="1:2" ht="18" customHeight="1">
      <c r="A4884" s="67"/>
      <c r="B4884" s="71"/>
    </row>
    <row r="4885" spans="1:2" ht="18" customHeight="1">
      <c r="A4885" s="67"/>
      <c r="B4885" s="71"/>
    </row>
    <row r="4886" spans="1:2" ht="18" customHeight="1">
      <c r="A4886" s="67"/>
      <c r="B4886" s="71"/>
    </row>
    <row r="4887" spans="1:2" ht="18" customHeight="1">
      <c r="A4887" s="67"/>
      <c r="B4887" s="71"/>
    </row>
    <row r="4888" spans="1:2" ht="18" customHeight="1">
      <c r="A4888" s="67"/>
      <c r="B4888" s="71"/>
    </row>
    <row r="4889" spans="1:2" ht="18" customHeight="1">
      <c r="A4889" s="67"/>
      <c r="B4889" s="71"/>
    </row>
    <row r="4890" spans="1:2" ht="18" customHeight="1">
      <c r="A4890" s="67"/>
      <c r="B4890" s="71"/>
    </row>
    <row r="4891" spans="1:2" ht="18" customHeight="1">
      <c r="A4891" s="67"/>
      <c r="B4891" s="71"/>
    </row>
    <row r="4892" spans="1:2" ht="18" customHeight="1">
      <c r="A4892" s="67"/>
      <c r="B4892" s="71"/>
    </row>
    <row r="4893" spans="1:2" ht="18" customHeight="1">
      <c r="A4893" s="67"/>
      <c r="B4893" s="71"/>
    </row>
    <row r="4894" spans="1:2" ht="18" customHeight="1">
      <c r="A4894" s="67"/>
      <c r="B4894" s="71"/>
    </row>
    <row r="4895" spans="1:2" ht="18" customHeight="1">
      <c r="A4895" s="67"/>
      <c r="B4895" s="71"/>
    </row>
    <row r="4896" spans="1:2" ht="18" customHeight="1">
      <c r="A4896" s="67"/>
      <c r="B4896" s="71"/>
    </row>
    <row r="4897" spans="1:2" ht="18" customHeight="1">
      <c r="A4897" s="67"/>
      <c r="B4897" s="71"/>
    </row>
    <row r="4898" spans="1:2" ht="18" customHeight="1">
      <c r="A4898" s="67"/>
      <c r="B4898" s="71"/>
    </row>
    <row r="4899" spans="1:2" ht="18" customHeight="1">
      <c r="A4899" s="67"/>
      <c r="B4899" s="71"/>
    </row>
    <row r="4900" spans="1:2" ht="18" customHeight="1">
      <c r="A4900" s="67"/>
      <c r="B4900" s="71"/>
    </row>
    <row r="4901" spans="1:2" ht="18" customHeight="1">
      <c r="A4901" s="67"/>
      <c r="B4901" s="71"/>
    </row>
    <row r="4902" spans="1:2" ht="18" customHeight="1">
      <c r="A4902" s="67"/>
      <c r="B4902" s="71"/>
    </row>
    <row r="4903" spans="1:2" ht="18" customHeight="1">
      <c r="A4903" s="67"/>
      <c r="B4903" s="71"/>
    </row>
    <row r="4904" spans="1:2" ht="18" customHeight="1">
      <c r="A4904" s="67"/>
      <c r="B4904" s="71"/>
    </row>
    <row r="4905" spans="1:2" ht="18" customHeight="1">
      <c r="A4905" s="67"/>
      <c r="B4905" s="71"/>
    </row>
    <row r="4906" spans="1:2" ht="18" customHeight="1">
      <c r="A4906" s="67"/>
      <c r="B4906" s="71"/>
    </row>
    <row r="4907" spans="1:2" ht="18" customHeight="1">
      <c r="A4907" s="67"/>
      <c r="B4907" s="71"/>
    </row>
    <row r="4908" spans="1:2" ht="18" customHeight="1">
      <c r="A4908" s="67"/>
      <c r="B4908" s="71"/>
    </row>
    <row r="4909" spans="1:2" ht="18" customHeight="1">
      <c r="A4909" s="67"/>
      <c r="B4909" s="71"/>
    </row>
    <row r="4910" spans="1:2" ht="18" customHeight="1">
      <c r="A4910" s="67"/>
      <c r="B4910" s="71"/>
    </row>
    <row r="4911" spans="1:2" ht="18" customHeight="1">
      <c r="A4911" s="67"/>
      <c r="B4911" s="71"/>
    </row>
    <row r="4912" spans="1:2" ht="18" customHeight="1">
      <c r="A4912" s="67"/>
      <c r="B4912" s="71"/>
    </row>
    <row r="4913" spans="1:2" ht="18" customHeight="1">
      <c r="A4913" s="67"/>
      <c r="B4913" s="71"/>
    </row>
    <row r="4914" spans="1:2" ht="18" customHeight="1">
      <c r="A4914" s="67"/>
      <c r="B4914" s="71"/>
    </row>
    <row r="4915" spans="1:2" ht="18" customHeight="1">
      <c r="A4915" s="67"/>
      <c r="B4915" s="71"/>
    </row>
    <row r="4916" spans="1:2" ht="18" customHeight="1">
      <c r="A4916" s="67"/>
      <c r="B4916" s="71"/>
    </row>
    <row r="4917" spans="1:2" ht="18" customHeight="1">
      <c r="A4917" s="67"/>
      <c r="B4917" s="71"/>
    </row>
    <row r="4918" spans="1:2" ht="18" customHeight="1">
      <c r="A4918" s="67"/>
      <c r="B4918" s="71"/>
    </row>
    <row r="4919" spans="1:2" ht="18" customHeight="1">
      <c r="A4919" s="67"/>
      <c r="B4919" s="71"/>
    </row>
    <row r="4920" spans="1:2" ht="18" customHeight="1">
      <c r="A4920" s="67"/>
      <c r="B4920" s="71"/>
    </row>
    <row r="4921" spans="1:2" ht="18" customHeight="1">
      <c r="A4921" s="67"/>
      <c r="B4921" s="71"/>
    </row>
    <row r="4922" spans="1:2" ht="18" customHeight="1">
      <c r="A4922" s="67"/>
      <c r="B4922" s="71"/>
    </row>
    <row r="4923" spans="1:2" ht="18" customHeight="1">
      <c r="A4923" s="67"/>
      <c r="B4923" s="71"/>
    </row>
    <row r="4924" spans="1:2" ht="18" customHeight="1">
      <c r="A4924" s="67"/>
      <c r="B4924" s="71"/>
    </row>
    <row r="4925" spans="1:2" ht="18" customHeight="1">
      <c r="A4925" s="67"/>
      <c r="B4925" s="71"/>
    </row>
    <row r="4926" spans="1:2" ht="18" customHeight="1">
      <c r="A4926" s="67"/>
      <c r="B4926" s="71"/>
    </row>
    <row r="4927" spans="1:2" ht="18" customHeight="1">
      <c r="A4927" s="67"/>
      <c r="B4927" s="71"/>
    </row>
    <row r="4928" spans="1:2" ht="18" customHeight="1">
      <c r="A4928" s="67"/>
      <c r="B4928" s="71"/>
    </row>
    <row r="4929" spans="1:2" ht="18" customHeight="1">
      <c r="A4929" s="67"/>
      <c r="B4929" s="71"/>
    </row>
    <row r="4930" spans="1:2" ht="18" customHeight="1">
      <c r="A4930" s="67"/>
      <c r="B4930" s="71"/>
    </row>
    <row r="4931" spans="1:2" ht="18" customHeight="1">
      <c r="A4931" s="67"/>
      <c r="B4931" s="71"/>
    </row>
    <row r="4932" spans="1:2" ht="18" customHeight="1">
      <c r="A4932" s="67"/>
      <c r="B4932" s="71"/>
    </row>
    <row r="4933" spans="1:2" ht="18" customHeight="1">
      <c r="A4933" s="67"/>
      <c r="B4933" s="71"/>
    </row>
    <row r="4934" spans="1:2" ht="18" customHeight="1">
      <c r="A4934" s="67"/>
      <c r="B4934" s="71"/>
    </row>
    <row r="4935" spans="1:2" ht="18" customHeight="1">
      <c r="A4935" s="67"/>
      <c r="B4935" s="71"/>
    </row>
    <row r="4936" spans="1:2" ht="18" customHeight="1">
      <c r="A4936" s="67"/>
      <c r="B4936" s="71"/>
    </row>
    <row r="4937" spans="1:2" ht="18" customHeight="1">
      <c r="A4937" s="67"/>
      <c r="B4937" s="71"/>
    </row>
    <row r="4938" spans="1:2" ht="18" customHeight="1">
      <c r="A4938" s="67"/>
      <c r="B4938" s="71"/>
    </row>
    <row r="4939" spans="1:2" ht="18" customHeight="1">
      <c r="A4939" s="67"/>
      <c r="B4939" s="71"/>
    </row>
    <row r="4940" spans="1:2" ht="18" customHeight="1">
      <c r="A4940" s="67"/>
      <c r="B4940" s="71"/>
    </row>
    <row r="4941" spans="1:2" ht="18" customHeight="1">
      <c r="A4941" s="67"/>
      <c r="B4941" s="71"/>
    </row>
    <row r="4942" spans="1:2" ht="18" customHeight="1">
      <c r="A4942" s="67"/>
      <c r="B4942" s="71"/>
    </row>
    <row r="4943" spans="1:2" ht="18" customHeight="1">
      <c r="A4943" s="67"/>
      <c r="B4943" s="71"/>
    </row>
    <row r="4944" spans="1:2" ht="18" customHeight="1">
      <c r="A4944" s="67"/>
      <c r="B4944" s="71"/>
    </row>
    <row r="4945" spans="1:2" ht="18" customHeight="1">
      <c r="A4945" s="67"/>
      <c r="B4945" s="71"/>
    </row>
    <row r="4946" spans="1:2" ht="18" customHeight="1">
      <c r="A4946" s="67"/>
      <c r="B4946" s="71"/>
    </row>
    <row r="4947" spans="1:2" ht="18" customHeight="1">
      <c r="A4947" s="67"/>
      <c r="B4947" s="71"/>
    </row>
    <row r="4948" spans="1:2" ht="18" customHeight="1">
      <c r="A4948" s="67"/>
      <c r="B4948" s="71"/>
    </row>
    <row r="4949" spans="1:2" ht="18" customHeight="1">
      <c r="A4949" s="67"/>
      <c r="B4949" s="71"/>
    </row>
    <row r="4950" spans="1:2" ht="18" customHeight="1">
      <c r="A4950" s="67"/>
      <c r="B4950" s="71"/>
    </row>
    <row r="4951" spans="1:2" ht="18" customHeight="1">
      <c r="A4951" s="67"/>
      <c r="B4951" s="71"/>
    </row>
    <row r="4952" spans="1:2" ht="18" customHeight="1">
      <c r="A4952" s="67"/>
      <c r="B4952" s="71"/>
    </row>
    <row r="4953" spans="1:2" ht="18" customHeight="1">
      <c r="A4953" s="67"/>
      <c r="B4953" s="71"/>
    </row>
    <row r="4954" spans="1:2" ht="18" customHeight="1">
      <c r="A4954" s="67"/>
      <c r="B4954" s="71"/>
    </row>
    <row r="4955" spans="1:2" ht="18" customHeight="1">
      <c r="A4955" s="67"/>
      <c r="B4955" s="71"/>
    </row>
    <row r="4956" spans="1:2" ht="18" customHeight="1">
      <c r="A4956" s="67"/>
      <c r="B4956" s="71"/>
    </row>
    <row r="4957" spans="1:2" ht="18" customHeight="1">
      <c r="A4957" s="67"/>
      <c r="B4957" s="71"/>
    </row>
    <row r="4958" spans="1:2" ht="18" customHeight="1">
      <c r="A4958" s="67"/>
      <c r="B4958" s="71"/>
    </row>
    <row r="4959" spans="1:2" ht="18" customHeight="1">
      <c r="A4959" s="67"/>
      <c r="B4959" s="71"/>
    </row>
    <row r="4960" spans="1:2" ht="18" customHeight="1">
      <c r="A4960" s="67"/>
      <c r="B4960" s="71"/>
    </row>
    <row r="4961" spans="1:2" ht="18" customHeight="1">
      <c r="A4961" s="67"/>
      <c r="B4961" s="71"/>
    </row>
    <row r="4962" spans="1:2" ht="18" customHeight="1">
      <c r="A4962" s="67"/>
      <c r="B4962" s="71"/>
    </row>
    <row r="4963" spans="1:2" ht="18" customHeight="1">
      <c r="A4963" s="67"/>
      <c r="B4963" s="71"/>
    </row>
    <row r="4964" spans="1:2" ht="18" customHeight="1">
      <c r="A4964" s="67"/>
      <c r="B4964" s="71"/>
    </row>
    <row r="4965" spans="1:2" ht="18" customHeight="1">
      <c r="A4965" s="67"/>
      <c r="B4965" s="71"/>
    </row>
    <row r="4966" spans="1:2" ht="18" customHeight="1">
      <c r="A4966" s="67"/>
      <c r="B4966" s="71"/>
    </row>
    <row r="4967" spans="1:2" ht="18" customHeight="1">
      <c r="A4967" s="67"/>
      <c r="B4967" s="71"/>
    </row>
    <row r="4968" spans="1:2" ht="18" customHeight="1">
      <c r="A4968" s="67"/>
      <c r="B4968" s="71"/>
    </row>
    <row r="4969" spans="1:2" ht="18" customHeight="1">
      <c r="A4969" s="67"/>
      <c r="B4969" s="71"/>
    </row>
    <row r="4970" spans="1:2" ht="18" customHeight="1">
      <c r="A4970" s="67"/>
      <c r="B4970" s="71"/>
    </row>
    <row r="4971" spans="1:2" ht="18" customHeight="1">
      <c r="A4971" s="67"/>
      <c r="B4971" s="71"/>
    </row>
    <row r="4972" spans="1:2" ht="18" customHeight="1">
      <c r="A4972" s="67"/>
      <c r="B4972" s="71"/>
    </row>
    <row r="4973" spans="1:2" ht="18" customHeight="1">
      <c r="A4973" s="67"/>
      <c r="B4973" s="71"/>
    </row>
    <row r="4974" spans="1:2" ht="18" customHeight="1">
      <c r="A4974" s="67"/>
      <c r="B4974" s="71"/>
    </row>
    <row r="4975" spans="1:2" ht="18" customHeight="1">
      <c r="A4975" s="67"/>
      <c r="B4975" s="71"/>
    </row>
    <row r="4976" spans="1:2" ht="18" customHeight="1">
      <c r="A4976" s="67"/>
      <c r="B4976" s="71"/>
    </row>
    <row r="4977" spans="1:2" ht="18" customHeight="1">
      <c r="A4977" s="67"/>
      <c r="B4977" s="71"/>
    </row>
    <row r="4978" spans="1:2" ht="18" customHeight="1">
      <c r="A4978" s="67"/>
      <c r="B4978" s="71"/>
    </row>
    <row r="4979" spans="1:2" ht="18" customHeight="1">
      <c r="A4979" s="67"/>
      <c r="B4979" s="71"/>
    </row>
    <row r="4980" spans="1:2" ht="18" customHeight="1">
      <c r="A4980" s="67"/>
      <c r="B4980" s="71"/>
    </row>
    <row r="4981" spans="1:2" ht="18" customHeight="1">
      <c r="A4981" s="67"/>
      <c r="B4981" s="71"/>
    </row>
    <row r="4982" spans="1:2" ht="18" customHeight="1">
      <c r="A4982" s="67"/>
      <c r="B4982" s="71"/>
    </row>
    <row r="4983" spans="1:2" ht="18" customHeight="1">
      <c r="A4983" s="67"/>
      <c r="B4983" s="71"/>
    </row>
    <row r="4984" spans="1:2" ht="18" customHeight="1">
      <c r="A4984" s="67"/>
      <c r="B4984" s="71"/>
    </row>
    <row r="4985" spans="1:2" ht="18" customHeight="1">
      <c r="A4985" s="67"/>
      <c r="B4985" s="71"/>
    </row>
    <row r="4986" spans="1:2" ht="18" customHeight="1">
      <c r="A4986" s="67"/>
      <c r="B4986" s="71"/>
    </row>
    <row r="4987" spans="1:2" ht="18" customHeight="1">
      <c r="A4987" s="67"/>
      <c r="B4987" s="71"/>
    </row>
    <row r="4988" spans="1:2" ht="18" customHeight="1">
      <c r="A4988" s="67"/>
      <c r="B4988" s="71"/>
    </row>
    <row r="4989" spans="1:2" ht="18" customHeight="1">
      <c r="A4989" s="67"/>
      <c r="B4989" s="71"/>
    </row>
    <row r="4990" spans="1:2" ht="18" customHeight="1">
      <c r="A4990" s="67"/>
      <c r="B4990" s="71"/>
    </row>
    <row r="4991" spans="1:2" ht="18" customHeight="1">
      <c r="A4991" s="67"/>
      <c r="B4991" s="71"/>
    </row>
    <row r="4992" spans="1:2" ht="18" customHeight="1">
      <c r="A4992" s="67"/>
      <c r="B4992" s="71"/>
    </row>
    <row r="4993" spans="1:2" ht="18" customHeight="1">
      <c r="A4993" s="67"/>
      <c r="B4993" s="71"/>
    </row>
    <row r="4994" spans="1:2" ht="18" customHeight="1">
      <c r="A4994" s="67"/>
      <c r="B4994" s="71"/>
    </row>
    <row r="4995" spans="1:2" ht="18" customHeight="1">
      <c r="A4995" s="67"/>
      <c r="B4995" s="71"/>
    </row>
    <row r="4996" spans="1:2" ht="18" customHeight="1">
      <c r="A4996" s="67"/>
      <c r="B4996" s="71"/>
    </row>
    <row r="4997" spans="1:2" ht="18" customHeight="1">
      <c r="A4997" s="67"/>
      <c r="B4997" s="71"/>
    </row>
    <row r="4998" spans="1:2" ht="18" customHeight="1">
      <c r="A4998" s="67"/>
      <c r="B4998" s="71"/>
    </row>
    <row r="4999" spans="1:2" ht="18" customHeight="1">
      <c r="A4999" s="67"/>
      <c r="B4999" s="71"/>
    </row>
    <row r="5000" spans="1:2" ht="18" customHeight="1">
      <c r="A5000" s="67"/>
      <c r="B5000" s="71"/>
    </row>
    <row r="5001" spans="1:2" ht="18" customHeight="1">
      <c r="A5001" s="67"/>
      <c r="B5001" s="71"/>
    </row>
    <row r="5002" spans="1:2" ht="18" customHeight="1">
      <c r="A5002" s="67"/>
      <c r="B5002" s="71"/>
    </row>
    <row r="5003" spans="1:2" ht="18" customHeight="1">
      <c r="A5003" s="67"/>
      <c r="B5003" s="71"/>
    </row>
    <row r="5004" spans="1:2" ht="18" customHeight="1">
      <c r="A5004" s="67"/>
      <c r="B5004" s="71"/>
    </row>
    <row r="5005" spans="1:2" ht="18" customHeight="1">
      <c r="A5005" s="67"/>
      <c r="B5005" s="71"/>
    </row>
    <row r="5006" spans="1:2" ht="18" customHeight="1">
      <c r="A5006" s="67"/>
      <c r="B5006" s="71"/>
    </row>
    <row r="5007" spans="1:2" ht="18" customHeight="1">
      <c r="A5007" s="67"/>
      <c r="B5007" s="71"/>
    </row>
    <row r="5008" spans="1:2" ht="18" customHeight="1">
      <c r="A5008" s="67"/>
      <c r="B5008" s="71"/>
    </row>
    <row r="5009" spans="1:2" ht="18" customHeight="1">
      <c r="A5009" s="67"/>
      <c r="B5009" s="71"/>
    </row>
    <row r="5010" spans="1:2" ht="18" customHeight="1">
      <c r="A5010" s="67"/>
      <c r="B5010" s="71"/>
    </row>
    <row r="5011" spans="1:2" ht="18" customHeight="1">
      <c r="A5011" s="67"/>
      <c r="B5011" s="71"/>
    </row>
    <row r="5012" spans="1:2" ht="18" customHeight="1">
      <c r="A5012" s="67"/>
      <c r="B5012" s="71"/>
    </row>
    <row r="5013" spans="1:2" ht="18" customHeight="1">
      <c r="A5013" s="67"/>
      <c r="B5013" s="71"/>
    </row>
    <row r="5014" spans="1:2" ht="18" customHeight="1">
      <c r="A5014" s="67"/>
      <c r="B5014" s="71"/>
    </row>
    <row r="5015" spans="1:2" ht="18" customHeight="1">
      <c r="A5015" s="67"/>
      <c r="B5015" s="71"/>
    </row>
    <row r="5016" spans="1:2" ht="18" customHeight="1">
      <c r="A5016" s="67"/>
      <c r="B5016" s="71"/>
    </row>
    <row r="5017" spans="1:2" ht="18" customHeight="1">
      <c r="A5017" s="67"/>
      <c r="B5017" s="71"/>
    </row>
    <row r="5018" spans="1:2" ht="18" customHeight="1">
      <c r="A5018" s="67"/>
      <c r="B5018" s="71"/>
    </row>
    <row r="5019" spans="1:2" ht="18" customHeight="1">
      <c r="A5019" s="67"/>
      <c r="B5019" s="71"/>
    </row>
    <row r="5020" spans="1:2" ht="18" customHeight="1">
      <c r="A5020" s="67"/>
      <c r="B5020" s="71"/>
    </row>
    <row r="5021" spans="1:2" ht="18" customHeight="1">
      <c r="A5021" s="67"/>
      <c r="B5021" s="71"/>
    </row>
    <row r="5022" spans="1:2" ht="18" customHeight="1">
      <c r="A5022" s="67"/>
      <c r="B5022" s="71"/>
    </row>
    <row r="5023" spans="1:2" ht="18" customHeight="1">
      <c r="A5023" s="67"/>
      <c r="B5023" s="71"/>
    </row>
    <row r="5024" spans="1:2" ht="18" customHeight="1">
      <c r="A5024" s="67"/>
      <c r="B5024" s="71"/>
    </row>
    <row r="5025" spans="1:2" ht="18" customHeight="1">
      <c r="A5025" s="67"/>
      <c r="B5025" s="71"/>
    </row>
    <row r="5026" spans="1:2" ht="18" customHeight="1">
      <c r="A5026" s="67"/>
      <c r="B5026" s="71"/>
    </row>
    <row r="5027" spans="1:2" ht="18" customHeight="1">
      <c r="A5027" s="67"/>
      <c r="B5027" s="71"/>
    </row>
    <row r="5028" spans="1:2" ht="18" customHeight="1">
      <c r="A5028" s="67"/>
      <c r="B5028" s="71"/>
    </row>
    <row r="5029" spans="1:2" ht="18" customHeight="1">
      <c r="A5029" s="67"/>
      <c r="B5029" s="71"/>
    </row>
    <row r="5030" spans="1:2" ht="18" customHeight="1">
      <c r="A5030" s="67"/>
      <c r="B5030" s="71"/>
    </row>
    <row r="5031" spans="1:2" ht="18" customHeight="1">
      <c r="A5031" s="67"/>
      <c r="B5031" s="71"/>
    </row>
    <row r="5032" spans="1:2" ht="18" customHeight="1">
      <c r="A5032" s="67"/>
      <c r="B5032" s="71"/>
    </row>
    <row r="5033" spans="1:2" ht="18" customHeight="1">
      <c r="A5033" s="67"/>
      <c r="B5033" s="71"/>
    </row>
    <row r="5034" spans="1:2" ht="18" customHeight="1">
      <c r="A5034" s="67"/>
      <c r="B5034" s="71"/>
    </row>
    <row r="5035" spans="1:2" ht="18" customHeight="1">
      <c r="A5035" s="67"/>
      <c r="B5035" s="71"/>
    </row>
    <row r="5036" spans="1:2" ht="18" customHeight="1">
      <c r="A5036" s="67"/>
      <c r="B5036" s="71"/>
    </row>
    <row r="5037" spans="1:2" ht="18" customHeight="1">
      <c r="A5037" s="67"/>
      <c r="B5037" s="71"/>
    </row>
    <row r="5038" spans="1:2" ht="18" customHeight="1">
      <c r="A5038" s="67"/>
      <c r="B5038" s="71"/>
    </row>
    <row r="5039" spans="1:2" ht="18" customHeight="1">
      <c r="A5039" s="67"/>
      <c r="B5039" s="71"/>
    </row>
    <row r="5040" spans="1:2" ht="18" customHeight="1">
      <c r="A5040" s="67"/>
      <c r="B5040" s="71"/>
    </row>
    <row r="5041" spans="1:2" ht="18" customHeight="1">
      <c r="A5041" s="67"/>
      <c r="B5041" s="71"/>
    </row>
    <row r="5042" spans="1:2" ht="18" customHeight="1">
      <c r="A5042" s="67"/>
      <c r="B5042" s="71"/>
    </row>
    <row r="5043" spans="1:2" ht="18" customHeight="1">
      <c r="A5043" s="67"/>
      <c r="B5043" s="71"/>
    </row>
    <row r="5044" spans="1:2" ht="18" customHeight="1">
      <c r="A5044" s="67"/>
      <c r="B5044" s="71"/>
    </row>
    <row r="5045" spans="1:2" ht="18" customHeight="1">
      <c r="A5045" s="67"/>
      <c r="B5045" s="71"/>
    </row>
    <row r="5046" spans="1:2" ht="18" customHeight="1">
      <c r="A5046" s="67"/>
      <c r="B5046" s="71"/>
    </row>
    <row r="5047" spans="1:2" ht="18" customHeight="1">
      <c r="A5047" s="67"/>
      <c r="B5047" s="71"/>
    </row>
    <row r="5048" spans="1:2" ht="18" customHeight="1">
      <c r="A5048" s="67"/>
      <c r="B5048" s="71"/>
    </row>
    <row r="5049" spans="1:2" ht="18" customHeight="1">
      <c r="A5049" s="67"/>
      <c r="B5049" s="71"/>
    </row>
    <row r="5050" spans="1:2" ht="18" customHeight="1">
      <c r="A5050" s="67"/>
      <c r="B5050" s="71"/>
    </row>
    <row r="5051" spans="1:2" ht="18" customHeight="1">
      <c r="A5051" s="67"/>
      <c r="B5051" s="71"/>
    </row>
    <row r="5052" spans="1:2" ht="18" customHeight="1">
      <c r="A5052" s="67"/>
      <c r="B5052" s="71"/>
    </row>
    <row r="5053" spans="1:2" ht="18" customHeight="1">
      <c r="A5053" s="67"/>
      <c r="B5053" s="71"/>
    </row>
    <row r="5054" spans="1:2" ht="18" customHeight="1">
      <c r="A5054" s="67"/>
      <c r="B5054" s="71"/>
    </row>
    <row r="5055" spans="1:2" ht="18" customHeight="1">
      <c r="A5055" s="67"/>
      <c r="B5055" s="71"/>
    </row>
    <row r="5056" spans="1:2" ht="18" customHeight="1">
      <c r="A5056" s="67"/>
      <c r="B5056" s="71"/>
    </row>
    <row r="5057" spans="1:2" ht="18" customHeight="1">
      <c r="A5057" s="67"/>
      <c r="B5057" s="71"/>
    </row>
    <row r="5058" spans="1:2" ht="18" customHeight="1">
      <c r="A5058" s="67"/>
      <c r="B5058" s="71"/>
    </row>
    <row r="5059" spans="1:2" ht="18" customHeight="1">
      <c r="A5059" s="67"/>
      <c r="B5059" s="71"/>
    </row>
    <row r="5060" spans="1:2" ht="18" customHeight="1">
      <c r="A5060" s="67"/>
      <c r="B5060" s="71"/>
    </row>
    <row r="5061" spans="1:2" ht="18" customHeight="1">
      <c r="A5061" s="67"/>
      <c r="B5061" s="71"/>
    </row>
    <row r="5062" spans="1:2" ht="18" customHeight="1">
      <c r="A5062" s="67"/>
      <c r="B5062" s="71"/>
    </row>
    <row r="5063" spans="1:2" ht="18" customHeight="1">
      <c r="A5063" s="67"/>
      <c r="B5063" s="71"/>
    </row>
    <row r="5064" spans="1:2" ht="18" customHeight="1">
      <c r="A5064" s="67"/>
      <c r="B5064" s="71"/>
    </row>
    <row r="5065" spans="1:2" ht="18" customHeight="1">
      <c r="A5065" s="67"/>
      <c r="B5065" s="71"/>
    </row>
    <row r="5066" spans="1:2" ht="18" customHeight="1">
      <c r="A5066" s="67"/>
      <c r="B5066" s="71"/>
    </row>
    <row r="5067" spans="1:2" ht="18" customHeight="1">
      <c r="A5067" s="67"/>
      <c r="B5067" s="71"/>
    </row>
    <row r="5068" spans="1:2" ht="18" customHeight="1">
      <c r="A5068" s="67"/>
      <c r="B5068" s="71"/>
    </row>
    <row r="5069" spans="1:2" ht="18" customHeight="1">
      <c r="A5069" s="67"/>
      <c r="B5069" s="71"/>
    </row>
    <row r="5070" spans="1:2" ht="18" customHeight="1">
      <c r="A5070" s="67"/>
      <c r="B5070" s="71"/>
    </row>
    <row r="5071" spans="1:2" ht="18" customHeight="1">
      <c r="A5071" s="67"/>
      <c r="B5071" s="71"/>
    </row>
    <row r="5072" spans="1:2" ht="18" customHeight="1">
      <c r="A5072" s="67"/>
      <c r="B5072" s="71"/>
    </row>
    <row r="5073" spans="1:2" ht="18" customHeight="1">
      <c r="A5073" s="67"/>
      <c r="B5073" s="71"/>
    </row>
    <row r="5074" spans="1:2" ht="18" customHeight="1">
      <c r="A5074" s="67"/>
      <c r="B5074" s="71"/>
    </row>
    <row r="5075" spans="1:2" ht="18" customHeight="1">
      <c r="A5075" s="67"/>
      <c r="B5075" s="71"/>
    </row>
    <row r="5076" spans="1:2" ht="18" customHeight="1">
      <c r="A5076" s="67"/>
      <c r="B5076" s="71"/>
    </row>
    <row r="5077" spans="1:2" ht="18" customHeight="1">
      <c r="A5077" s="67"/>
      <c r="B5077" s="71"/>
    </row>
    <row r="5078" spans="1:2" ht="18" customHeight="1">
      <c r="A5078" s="67"/>
      <c r="B5078" s="71"/>
    </row>
    <row r="5079" spans="1:2" ht="18" customHeight="1">
      <c r="A5079" s="67"/>
      <c r="B5079" s="71"/>
    </row>
    <row r="5080" spans="1:2" ht="18" customHeight="1">
      <c r="A5080" s="67"/>
      <c r="B5080" s="71"/>
    </row>
    <row r="5081" spans="1:2" ht="18" customHeight="1">
      <c r="A5081" s="67"/>
      <c r="B5081" s="71"/>
    </row>
    <row r="5082" spans="1:2" ht="18" customHeight="1">
      <c r="A5082" s="67"/>
      <c r="B5082" s="71"/>
    </row>
    <row r="5083" spans="1:2" ht="18" customHeight="1">
      <c r="A5083" s="67"/>
      <c r="B5083" s="71"/>
    </row>
    <row r="5084" spans="1:2" ht="18" customHeight="1">
      <c r="A5084" s="67"/>
      <c r="B5084" s="71"/>
    </row>
    <row r="5085" spans="1:2" ht="18" customHeight="1">
      <c r="A5085" s="67"/>
      <c r="B5085" s="71"/>
    </row>
    <row r="5086" spans="1:2" ht="18" customHeight="1">
      <c r="A5086" s="67"/>
      <c r="B5086" s="71"/>
    </row>
    <row r="5087" spans="1:2" ht="18" customHeight="1">
      <c r="A5087" s="67"/>
      <c r="B5087" s="71"/>
    </row>
    <row r="5088" spans="1:2" ht="18" customHeight="1">
      <c r="A5088" s="67"/>
      <c r="B5088" s="71"/>
    </row>
    <row r="5089" spans="1:2" ht="18" customHeight="1">
      <c r="A5089" s="67"/>
      <c r="B5089" s="71"/>
    </row>
    <row r="5090" spans="1:2" ht="18" customHeight="1">
      <c r="A5090" s="67"/>
      <c r="B5090" s="71"/>
    </row>
    <row r="5091" spans="1:2" ht="18" customHeight="1">
      <c r="A5091" s="67"/>
      <c r="B5091" s="71"/>
    </row>
    <row r="5092" spans="1:2" ht="18" customHeight="1">
      <c r="A5092" s="67"/>
      <c r="B5092" s="71"/>
    </row>
    <row r="5093" spans="1:2" ht="18" customHeight="1">
      <c r="A5093" s="67"/>
      <c r="B5093" s="71"/>
    </row>
    <row r="5094" spans="1:2" ht="18" customHeight="1">
      <c r="A5094" s="67"/>
      <c r="B5094" s="71"/>
    </row>
    <row r="5095" spans="1:2" ht="18" customHeight="1">
      <c r="A5095" s="67"/>
      <c r="B5095" s="71"/>
    </row>
    <row r="5096" spans="1:2" ht="18" customHeight="1">
      <c r="A5096" s="67"/>
      <c r="B5096" s="71"/>
    </row>
    <row r="5097" spans="1:2" ht="18" customHeight="1">
      <c r="A5097" s="67"/>
      <c r="B5097" s="71"/>
    </row>
    <row r="5098" spans="1:2" ht="18" customHeight="1">
      <c r="A5098" s="67"/>
      <c r="B5098" s="71"/>
    </row>
    <row r="5099" spans="1:2" ht="18" customHeight="1">
      <c r="A5099" s="67"/>
      <c r="B5099" s="71"/>
    </row>
    <row r="5100" spans="1:2" ht="18" customHeight="1">
      <c r="A5100" s="67"/>
      <c r="B5100" s="71"/>
    </row>
    <row r="5101" spans="1:2" ht="18" customHeight="1">
      <c r="A5101" s="67"/>
      <c r="B5101" s="71"/>
    </row>
    <row r="5102" spans="1:2" ht="18" customHeight="1">
      <c r="A5102" s="67"/>
      <c r="B5102" s="71"/>
    </row>
    <row r="5103" spans="1:2" ht="18" customHeight="1">
      <c r="A5103" s="67"/>
      <c r="B5103" s="71"/>
    </row>
    <row r="5104" spans="1:2" ht="18" customHeight="1">
      <c r="A5104" s="67"/>
      <c r="B5104" s="71"/>
    </row>
    <row r="5105" spans="1:2" ht="18" customHeight="1">
      <c r="A5105" s="67"/>
      <c r="B5105" s="71"/>
    </row>
    <row r="5106" spans="1:2" ht="18" customHeight="1">
      <c r="A5106" s="67"/>
      <c r="B5106" s="71"/>
    </row>
    <row r="5107" spans="1:2" ht="18" customHeight="1">
      <c r="A5107" s="67"/>
      <c r="B5107" s="71"/>
    </row>
    <row r="5108" spans="1:2" ht="18" customHeight="1">
      <c r="A5108" s="67"/>
      <c r="B5108" s="71"/>
    </row>
    <row r="5109" spans="1:2" ht="18" customHeight="1">
      <c r="A5109" s="67"/>
      <c r="B5109" s="71"/>
    </row>
    <row r="5110" spans="1:2" ht="18" customHeight="1">
      <c r="A5110" s="67"/>
      <c r="B5110" s="71"/>
    </row>
    <row r="5111" spans="1:2" ht="18" customHeight="1">
      <c r="A5111" s="67"/>
      <c r="B5111" s="71"/>
    </row>
    <row r="5112" spans="1:2" ht="18" customHeight="1">
      <c r="A5112" s="67"/>
      <c r="B5112" s="71"/>
    </row>
    <row r="5113" spans="1:2" ht="18" customHeight="1">
      <c r="A5113" s="67"/>
      <c r="B5113" s="71"/>
    </row>
    <row r="5114" spans="1:2" ht="18" customHeight="1">
      <c r="A5114" s="67"/>
      <c r="B5114" s="71"/>
    </row>
    <row r="5115" spans="1:2" ht="18" customHeight="1">
      <c r="A5115" s="67"/>
      <c r="B5115" s="71"/>
    </row>
    <row r="5116" spans="1:2" ht="18" customHeight="1">
      <c r="A5116" s="67"/>
      <c r="B5116" s="71"/>
    </row>
    <row r="5117" spans="1:2" ht="18" customHeight="1">
      <c r="A5117" s="67"/>
      <c r="B5117" s="71"/>
    </row>
    <row r="5118" spans="1:2" ht="18" customHeight="1">
      <c r="A5118" s="67"/>
      <c r="B5118" s="71"/>
    </row>
    <row r="5119" spans="1:2" ht="18" customHeight="1">
      <c r="A5119" s="67"/>
      <c r="B5119" s="71"/>
    </row>
    <row r="5120" spans="1:2" ht="18" customHeight="1">
      <c r="A5120" s="67"/>
      <c r="B5120" s="71"/>
    </row>
    <row r="5121" spans="1:2" ht="18" customHeight="1">
      <c r="A5121" s="67"/>
      <c r="B5121" s="71"/>
    </row>
    <row r="5122" spans="1:2" ht="18" customHeight="1">
      <c r="A5122" s="67"/>
      <c r="B5122" s="71"/>
    </row>
    <row r="5123" spans="1:2" ht="18" customHeight="1">
      <c r="A5123" s="67"/>
      <c r="B5123" s="71"/>
    </row>
    <row r="5124" spans="1:2" ht="18" customHeight="1">
      <c r="A5124" s="67"/>
      <c r="B5124" s="71"/>
    </row>
    <row r="5125" spans="1:2" ht="18" customHeight="1">
      <c r="A5125" s="67"/>
      <c r="B5125" s="71"/>
    </row>
    <row r="5126" spans="1:2" ht="18" customHeight="1">
      <c r="A5126" s="67"/>
      <c r="B5126" s="71"/>
    </row>
    <row r="5127" spans="1:2" ht="18" customHeight="1">
      <c r="A5127" s="67"/>
      <c r="B5127" s="71"/>
    </row>
    <row r="5128" spans="1:2" ht="18" customHeight="1">
      <c r="A5128" s="67"/>
      <c r="B5128" s="71"/>
    </row>
    <row r="5129" spans="1:2" ht="18" customHeight="1">
      <c r="A5129" s="67"/>
      <c r="B5129" s="71"/>
    </row>
    <row r="5130" spans="1:2" ht="18" customHeight="1">
      <c r="A5130" s="67"/>
      <c r="B5130" s="71"/>
    </row>
    <row r="5131" spans="1:2" ht="18" customHeight="1">
      <c r="A5131" s="67"/>
      <c r="B5131" s="71"/>
    </row>
    <row r="5132" spans="1:2" ht="18" customHeight="1">
      <c r="A5132" s="67"/>
      <c r="B5132" s="71"/>
    </row>
    <row r="5133" spans="1:2" ht="18" customHeight="1">
      <c r="A5133" s="67"/>
      <c r="B5133" s="71"/>
    </row>
    <row r="5134" spans="1:2" ht="18" customHeight="1">
      <c r="A5134" s="67"/>
      <c r="B5134" s="71"/>
    </row>
    <row r="5135" spans="1:2" ht="18" customHeight="1">
      <c r="A5135" s="67"/>
      <c r="B5135" s="71"/>
    </row>
    <row r="5136" spans="1:2" ht="18" customHeight="1">
      <c r="A5136" s="67"/>
      <c r="B5136" s="71"/>
    </row>
    <row r="5137" spans="1:2" ht="18" customHeight="1">
      <c r="A5137" s="67"/>
      <c r="B5137" s="71"/>
    </row>
    <row r="5138" spans="1:2" ht="18" customHeight="1">
      <c r="A5138" s="67"/>
      <c r="B5138" s="71"/>
    </row>
    <row r="5139" spans="1:2" ht="18" customHeight="1">
      <c r="A5139" s="67"/>
      <c r="B5139" s="71"/>
    </row>
    <row r="5140" spans="1:2" ht="18" customHeight="1">
      <c r="A5140" s="67"/>
      <c r="B5140" s="71"/>
    </row>
    <row r="5141" spans="1:2" ht="18" customHeight="1">
      <c r="A5141" s="67"/>
      <c r="B5141" s="71"/>
    </row>
    <row r="5142" spans="1:2" ht="18" customHeight="1">
      <c r="A5142" s="67"/>
      <c r="B5142" s="71"/>
    </row>
    <row r="5143" spans="1:2" ht="18" customHeight="1">
      <c r="A5143" s="67"/>
      <c r="B5143" s="71"/>
    </row>
    <row r="5144" spans="1:2" ht="18" customHeight="1">
      <c r="A5144" s="67"/>
      <c r="B5144" s="71"/>
    </row>
    <row r="5145" spans="1:2" ht="18" customHeight="1">
      <c r="A5145" s="67"/>
      <c r="B5145" s="71"/>
    </row>
    <row r="5146" spans="1:2" ht="18" customHeight="1">
      <c r="A5146" s="67"/>
      <c r="B5146" s="71"/>
    </row>
    <row r="5147" spans="1:2" ht="18" customHeight="1">
      <c r="A5147" s="67"/>
      <c r="B5147" s="71"/>
    </row>
    <row r="5148" spans="1:2" ht="18" customHeight="1">
      <c r="A5148" s="67"/>
      <c r="B5148" s="71"/>
    </row>
    <row r="5149" spans="1:2" ht="18" customHeight="1">
      <c r="A5149" s="67"/>
      <c r="B5149" s="71"/>
    </row>
    <row r="5150" spans="1:2" ht="18" customHeight="1">
      <c r="A5150" s="67"/>
      <c r="B5150" s="71"/>
    </row>
    <row r="5151" spans="1:2" ht="18" customHeight="1">
      <c r="A5151" s="67"/>
      <c r="B5151" s="71"/>
    </row>
    <row r="5152" spans="1:2" ht="18" customHeight="1">
      <c r="A5152" s="67"/>
      <c r="B5152" s="71"/>
    </row>
    <row r="5153" spans="1:2" ht="18" customHeight="1">
      <c r="A5153" s="67"/>
      <c r="B5153" s="71"/>
    </row>
    <row r="5154" spans="1:2" ht="18" customHeight="1">
      <c r="A5154" s="67"/>
      <c r="B5154" s="71"/>
    </row>
    <row r="5155" spans="1:2" ht="18" customHeight="1">
      <c r="A5155" s="67"/>
      <c r="B5155" s="71"/>
    </row>
    <row r="5156" spans="1:2" ht="18" customHeight="1">
      <c r="A5156" s="67"/>
      <c r="B5156" s="71"/>
    </row>
    <row r="5157" spans="1:2" ht="18" customHeight="1">
      <c r="A5157" s="67"/>
      <c r="B5157" s="71"/>
    </row>
    <row r="5158" spans="1:2" ht="18" customHeight="1">
      <c r="A5158" s="67"/>
      <c r="B5158" s="71"/>
    </row>
    <row r="5159" spans="1:2" ht="18" customHeight="1">
      <c r="A5159" s="67"/>
      <c r="B5159" s="71"/>
    </row>
    <row r="5160" spans="1:2" ht="18" customHeight="1">
      <c r="A5160" s="67"/>
      <c r="B5160" s="71"/>
    </row>
    <row r="5161" spans="1:2" ht="18" customHeight="1">
      <c r="A5161" s="67"/>
      <c r="B5161" s="71"/>
    </row>
    <row r="5162" spans="1:2" ht="18" customHeight="1">
      <c r="A5162" s="67"/>
      <c r="B5162" s="71"/>
    </row>
    <row r="5163" spans="1:2" ht="18" customHeight="1">
      <c r="A5163" s="67"/>
      <c r="B5163" s="71"/>
    </row>
    <row r="5164" spans="1:2" ht="18" customHeight="1">
      <c r="A5164" s="67"/>
      <c r="B5164" s="71"/>
    </row>
    <row r="5165" spans="1:2" ht="18" customHeight="1">
      <c r="A5165" s="67"/>
      <c r="B5165" s="71"/>
    </row>
    <row r="5166" spans="1:2" ht="18" customHeight="1">
      <c r="A5166" s="67"/>
      <c r="B5166" s="71"/>
    </row>
    <row r="5167" spans="1:2" ht="18" customHeight="1">
      <c r="A5167" s="67"/>
      <c r="B5167" s="71"/>
    </row>
    <row r="5168" spans="1:2" ht="18" customHeight="1">
      <c r="A5168" s="67"/>
      <c r="B5168" s="71"/>
    </row>
    <row r="5169" spans="1:2" ht="18" customHeight="1">
      <c r="A5169" s="67"/>
      <c r="B5169" s="71"/>
    </row>
    <row r="5170" spans="1:2" ht="18" customHeight="1">
      <c r="A5170" s="67"/>
      <c r="B5170" s="71"/>
    </row>
    <row r="5171" spans="1:2" ht="18" customHeight="1">
      <c r="A5171" s="67"/>
      <c r="B5171" s="71"/>
    </row>
    <row r="5172" spans="1:2" ht="18" customHeight="1">
      <c r="A5172" s="67"/>
      <c r="B5172" s="71"/>
    </row>
    <row r="5173" spans="1:2" ht="18" customHeight="1">
      <c r="A5173" s="67"/>
      <c r="B5173" s="71"/>
    </row>
    <row r="5174" spans="1:2" ht="18" customHeight="1">
      <c r="A5174" s="67"/>
      <c r="B5174" s="71"/>
    </row>
    <row r="5175" spans="1:2" ht="18" customHeight="1">
      <c r="A5175" s="67"/>
      <c r="B5175" s="71"/>
    </row>
    <row r="5176" spans="1:2" ht="18" customHeight="1">
      <c r="A5176" s="67"/>
      <c r="B5176" s="71"/>
    </row>
    <row r="5177" spans="1:2" ht="18" customHeight="1">
      <c r="A5177" s="67"/>
      <c r="B5177" s="71"/>
    </row>
    <row r="5178" spans="1:2" ht="18" customHeight="1">
      <c r="A5178" s="67"/>
      <c r="B5178" s="71"/>
    </row>
    <row r="5179" spans="1:2" ht="18" customHeight="1">
      <c r="A5179" s="67"/>
      <c r="B5179" s="71"/>
    </row>
    <row r="5180" spans="1:2" ht="18" customHeight="1">
      <c r="A5180" s="67"/>
      <c r="B5180" s="71"/>
    </row>
    <row r="5181" spans="1:2" ht="18" customHeight="1">
      <c r="A5181" s="67"/>
      <c r="B5181" s="71"/>
    </row>
    <row r="5182" spans="1:2" ht="18" customHeight="1">
      <c r="A5182" s="67"/>
      <c r="B5182" s="71"/>
    </row>
    <row r="5183" spans="1:2" ht="18" customHeight="1">
      <c r="A5183" s="67"/>
      <c r="B5183" s="71"/>
    </row>
    <row r="5184" spans="1:2" ht="18" customHeight="1">
      <c r="A5184" s="67"/>
      <c r="B5184" s="71"/>
    </row>
    <row r="5185" spans="1:2" ht="18" customHeight="1">
      <c r="A5185" s="67"/>
      <c r="B5185" s="71"/>
    </row>
    <row r="5186" spans="1:2" ht="18" customHeight="1">
      <c r="A5186" s="67"/>
      <c r="B5186" s="71"/>
    </row>
    <row r="5187" spans="1:2" ht="18" customHeight="1">
      <c r="A5187" s="67"/>
      <c r="B5187" s="71"/>
    </row>
    <row r="5188" spans="1:2" ht="18" customHeight="1">
      <c r="A5188" s="67"/>
      <c r="B5188" s="71"/>
    </row>
    <row r="5189" spans="1:2" ht="18" customHeight="1">
      <c r="A5189" s="67"/>
      <c r="B5189" s="71"/>
    </row>
    <row r="5190" spans="1:2" ht="18" customHeight="1">
      <c r="A5190" s="67"/>
      <c r="B5190" s="71"/>
    </row>
    <row r="5191" spans="1:2" ht="18" customHeight="1">
      <c r="A5191" s="67"/>
      <c r="B5191" s="71"/>
    </row>
    <row r="5192" spans="1:2" ht="18" customHeight="1">
      <c r="A5192" s="67"/>
      <c r="B5192" s="71"/>
    </row>
    <row r="5193" spans="1:2" ht="18" customHeight="1">
      <c r="A5193" s="67"/>
      <c r="B5193" s="71"/>
    </row>
    <row r="5194" spans="1:2" ht="18" customHeight="1">
      <c r="A5194" s="67"/>
      <c r="B5194" s="71"/>
    </row>
    <row r="5195" spans="1:2" ht="18" customHeight="1">
      <c r="A5195" s="67"/>
      <c r="B5195" s="71"/>
    </row>
    <row r="5196" spans="1:2" ht="18" customHeight="1">
      <c r="A5196" s="67"/>
      <c r="B5196" s="71"/>
    </row>
    <row r="5197" spans="1:2" ht="18" customHeight="1">
      <c r="A5197" s="67"/>
      <c r="B5197" s="71"/>
    </row>
    <row r="5198" spans="1:2" ht="18" customHeight="1">
      <c r="A5198" s="67"/>
      <c r="B5198" s="71"/>
    </row>
    <row r="5199" spans="1:2" ht="18" customHeight="1">
      <c r="A5199" s="67"/>
      <c r="B5199" s="71"/>
    </row>
    <row r="5200" spans="1:2" ht="18" customHeight="1">
      <c r="A5200" s="67"/>
      <c r="B5200" s="71"/>
    </row>
    <row r="5201" spans="1:2" ht="18" customHeight="1">
      <c r="A5201" s="67"/>
      <c r="B5201" s="71"/>
    </row>
    <row r="5202" spans="1:2" ht="18" customHeight="1">
      <c r="A5202" s="67"/>
      <c r="B5202" s="71"/>
    </row>
    <row r="5203" spans="1:2" ht="18" customHeight="1">
      <c r="A5203" s="67"/>
      <c r="B5203" s="71"/>
    </row>
    <row r="5204" spans="1:2" ht="18" customHeight="1">
      <c r="A5204" s="67"/>
      <c r="B5204" s="71"/>
    </row>
    <row r="5205" spans="1:2" ht="18" customHeight="1">
      <c r="A5205" s="67"/>
      <c r="B5205" s="71"/>
    </row>
    <row r="5206" spans="1:2" ht="18" customHeight="1">
      <c r="A5206" s="67"/>
      <c r="B5206" s="71"/>
    </row>
    <row r="5207" spans="1:2" ht="18" customHeight="1">
      <c r="A5207" s="67"/>
      <c r="B5207" s="71"/>
    </row>
    <row r="5208" spans="1:2" ht="18" customHeight="1">
      <c r="A5208" s="67"/>
      <c r="B5208" s="71"/>
    </row>
    <row r="5209" spans="1:2" ht="18" customHeight="1">
      <c r="A5209" s="67"/>
      <c r="B5209" s="71"/>
    </row>
    <row r="5210" spans="1:2" ht="18" customHeight="1">
      <c r="A5210" s="67"/>
      <c r="B5210" s="71"/>
    </row>
    <row r="5211" spans="1:2" ht="18" customHeight="1">
      <c r="A5211" s="67"/>
      <c r="B5211" s="71"/>
    </row>
    <row r="5212" spans="1:2" ht="18" customHeight="1">
      <c r="A5212" s="67"/>
      <c r="B5212" s="71"/>
    </row>
    <row r="5213" spans="1:2" ht="18" customHeight="1">
      <c r="A5213" s="67"/>
      <c r="B5213" s="71"/>
    </row>
    <row r="5214" spans="1:2" ht="18" customHeight="1">
      <c r="A5214" s="67"/>
      <c r="B5214" s="71"/>
    </row>
    <row r="5215" spans="1:2" ht="18" customHeight="1">
      <c r="A5215" s="67"/>
      <c r="B5215" s="71"/>
    </row>
    <row r="5216" spans="1:2" ht="18" customHeight="1">
      <c r="A5216" s="67"/>
      <c r="B5216" s="71"/>
    </row>
    <row r="5217" spans="1:2" ht="18" customHeight="1">
      <c r="A5217" s="67"/>
      <c r="B5217" s="71"/>
    </row>
    <row r="5218" spans="1:2" ht="18" customHeight="1">
      <c r="A5218" s="67"/>
      <c r="B5218" s="71"/>
    </row>
    <row r="5219" spans="1:2" ht="18" customHeight="1">
      <c r="A5219" s="67"/>
      <c r="B5219" s="71"/>
    </row>
    <row r="5220" spans="1:2" ht="18" customHeight="1">
      <c r="A5220" s="67"/>
      <c r="B5220" s="71"/>
    </row>
    <row r="5221" spans="1:2" ht="18" customHeight="1">
      <c r="A5221" s="67"/>
      <c r="B5221" s="71"/>
    </row>
    <row r="5222" spans="1:2" ht="18" customHeight="1">
      <c r="A5222" s="67"/>
      <c r="B5222" s="71"/>
    </row>
    <row r="5223" spans="1:2" ht="18" customHeight="1">
      <c r="A5223" s="67"/>
      <c r="B5223" s="71"/>
    </row>
    <row r="5224" spans="1:2" ht="18" customHeight="1">
      <c r="A5224" s="67"/>
      <c r="B5224" s="71"/>
    </row>
    <row r="5225" spans="1:2" ht="18" customHeight="1">
      <c r="A5225" s="67"/>
      <c r="B5225" s="71"/>
    </row>
    <row r="5226" spans="1:2" ht="18" customHeight="1">
      <c r="A5226" s="67"/>
      <c r="B5226" s="71"/>
    </row>
    <row r="5227" spans="1:2" ht="18" customHeight="1">
      <c r="A5227" s="67"/>
      <c r="B5227" s="71"/>
    </row>
    <row r="5228" spans="1:2" ht="18" customHeight="1">
      <c r="A5228" s="67"/>
      <c r="B5228" s="71"/>
    </row>
    <row r="5229" spans="1:2" ht="18" customHeight="1">
      <c r="A5229" s="67"/>
      <c r="B5229" s="71"/>
    </row>
    <row r="5230" spans="1:2" ht="18" customHeight="1">
      <c r="A5230" s="67"/>
      <c r="B5230" s="71"/>
    </row>
    <row r="5231" spans="1:2" ht="18" customHeight="1">
      <c r="A5231" s="67"/>
      <c r="B5231" s="71"/>
    </row>
    <row r="5232" spans="1:2" ht="18" customHeight="1">
      <c r="A5232" s="67"/>
      <c r="B5232" s="71"/>
    </row>
    <row r="5233" spans="1:2" ht="18" customHeight="1">
      <c r="A5233" s="67"/>
      <c r="B5233" s="71"/>
    </row>
    <row r="5234" spans="1:2" ht="18" customHeight="1">
      <c r="A5234" s="67"/>
      <c r="B5234" s="71"/>
    </row>
    <row r="5235" spans="1:2" ht="18" customHeight="1">
      <c r="A5235" s="67"/>
      <c r="B5235" s="71"/>
    </row>
    <row r="5236" spans="1:2" ht="18" customHeight="1">
      <c r="A5236" s="67"/>
      <c r="B5236" s="71"/>
    </row>
    <row r="5237" spans="1:2" ht="18" customHeight="1">
      <c r="A5237" s="67"/>
      <c r="B5237" s="71"/>
    </row>
    <row r="5238" spans="1:2" ht="18" customHeight="1">
      <c r="A5238" s="67"/>
      <c r="B5238" s="71"/>
    </row>
    <row r="5239" spans="1:2" ht="18" customHeight="1">
      <c r="A5239" s="67"/>
      <c r="B5239" s="71"/>
    </row>
    <row r="5240" spans="1:2" ht="18" customHeight="1">
      <c r="A5240" s="67"/>
      <c r="B5240" s="71"/>
    </row>
    <row r="5241" spans="1:2" ht="18" customHeight="1">
      <c r="A5241" s="67"/>
      <c r="B5241" s="71"/>
    </row>
    <row r="5242" spans="1:2" ht="18" customHeight="1">
      <c r="A5242" s="67"/>
      <c r="B5242" s="71"/>
    </row>
    <row r="5243" spans="1:2" ht="18" customHeight="1">
      <c r="A5243" s="67"/>
      <c r="B5243" s="71"/>
    </row>
    <row r="5244" spans="1:2" ht="18" customHeight="1">
      <c r="A5244" s="67"/>
      <c r="B5244" s="71"/>
    </row>
    <row r="5245" spans="1:2" ht="18" customHeight="1">
      <c r="A5245" s="67"/>
      <c r="B5245" s="71"/>
    </row>
    <row r="5246" spans="1:2" ht="18" customHeight="1">
      <c r="A5246" s="67"/>
      <c r="B5246" s="71"/>
    </row>
    <row r="5247" spans="1:2" ht="18" customHeight="1">
      <c r="A5247" s="67"/>
      <c r="B5247" s="71"/>
    </row>
    <row r="5248" spans="1:2" ht="18" customHeight="1">
      <c r="A5248" s="67"/>
      <c r="B5248" s="71"/>
    </row>
    <row r="5249" spans="1:2" ht="18" customHeight="1">
      <c r="A5249" s="67"/>
      <c r="B5249" s="71"/>
    </row>
    <row r="5250" spans="1:2" ht="18" customHeight="1">
      <c r="A5250" s="67"/>
      <c r="B5250" s="71"/>
    </row>
    <row r="5251" spans="1:2" ht="18" customHeight="1">
      <c r="A5251" s="67"/>
      <c r="B5251" s="71"/>
    </row>
    <row r="5252" spans="1:2" ht="18" customHeight="1">
      <c r="A5252" s="67"/>
      <c r="B5252" s="71"/>
    </row>
    <row r="5253" spans="1:2" ht="18" customHeight="1">
      <c r="A5253" s="67"/>
      <c r="B5253" s="71"/>
    </row>
    <row r="5254" spans="1:2" ht="18" customHeight="1">
      <c r="A5254" s="67"/>
      <c r="B5254" s="71"/>
    </row>
    <row r="5255" spans="1:2" ht="18" customHeight="1">
      <c r="A5255" s="67"/>
      <c r="B5255" s="71"/>
    </row>
    <row r="5256" spans="1:2" ht="18" customHeight="1">
      <c r="A5256" s="67"/>
      <c r="B5256" s="71"/>
    </row>
    <row r="5257" spans="1:2" ht="18" customHeight="1">
      <c r="A5257" s="67"/>
      <c r="B5257" s="71"/>
    </row>
    <row r="5258" spans="1:2" ht="18" customHeight="1">
      <c r="A5258" s="67"/>
      <c r="B5258" s="71"/>
    </row>
    <row r="5259" spans="1:2" ht="18" customHeight="1">
      <c r="A5259" s="67"/>
      <c r="B5259" s="71"/>
    </row>
    <row r="5260" spans="1:2" ht="18" customHeight="1">
      <c r="A5260" s="67"/>
      <c r="B5260" s="71"/>
    </row>
    <row r="5261" spans="1:2" ht="18" customHeight="1">
      <c r="A5261" s="67"/>
      <c r="B5261" s="71"/>
    </row>
    <row r="5262" spans="1:2" ht="18" customHeight="1">
      <c r="A5262" s="67"/>
      <c r="B5262" s="71"/>
    </row>
    <row r="5263" spans="1:2" ht="18" customHeight="1">
      <c r="A5263" s="67"/>
      <c r="B5263" s="71"/>
    </row>
    <row r="5264" spans="1:2" ht="18" customHeight="1">
      <c r="A5264" s="67"/>
      <c r="B5264" s="71"/>
    </row>
    <row r="5265" spans="1:2" ht="18" customHeight="1">
      <c r="A5265" s="67"/>
      <c r="B5265" s="71"/>
    </row>
    <row r="5266" spans="1:2" ht="18" customHeight="1">
      <c r="A5266" s="67"/>
      <c r="B5266" s="71"/>
    </row>
    <row r="5267" spans="1:2" ht="18" customHeight="1">
      <c r="A5267" s="67"/>
      <c r="B5267" s="71"/>
    </row>
    <row r="5268" spans="1:2" ht="18" customHeight="1">
      <c r="A5268" s="67"/>
      <c r="B5268" s="71"/>
    </row>
    <row r="5269" spans="1:2" ht="18" customHeight="1">
      <c r="A5269" s="67"/>
      <c r="B5269" s="71"/>
    </row>
    <row r="5270" spans="1:2" ht="18" customHeight="1">
      <c r="A5270" s="67"/>
      <c r="B5270" s="71"/>
    </row>
    <row r="5271" spans="1:2" ht="18" customHeight="1">
      <c r="A5271" s="67"/>
      <c r="B5271" s="71"/>
    </row>
    <row r="5272" spans="1:2" ht="18" customHeight="1">
      <c r="A5272" s="67"/>
      <c r="B5272" s="71"/>
    </row>
    <row r="5273" spans="1:2" ht="18" customHeight="1">
      <c r="A5273" s="67"/>
      <c r="B5273" s="71"/>
    </row>
    <row r="5274" spans="1:2" ht="18" customHeight="1">
      <c r="A5274" s="67"/>
      <c r="B5274" s="71"/>
    </row>
    <row r="5275" spans="1:2" ht="18" customHeight="1">
      <c r="A5275" s="67"/>
      <c r="B5275" s="71"/>
    </row>
    <row r="5276" spans="1:2" ht="18" customHeight="1">
      <c r="A5276" s="67"/>
      <c r="B5276" s="71"/>
    </row>
    <row r="5277" spans="1:2" ht="18" customHeight="1">
      <c r="A5277" s="67"/>
      <c r="B5277" s="71"/>
    </row>
    <row r="5278" spans="1:2" ht="18" customHeight="1">
      <c r="A5278" s="67"/>
      <c r="B5278" s="71"/>
    </row>
    <row r="5279" spans="1:2" ht="18" customHeight="1">
      <c r="A5279" s="67"/>
      <c r="B5279" s="71"/>
    </row>
    <row r="5280" spans="1:2" ht="18" customHeight="1">
      <c r="A5280" s="67"/>
      <c r="B5280" s="71"/>
    </row>
    <row r="5281" spans="1:2" ht="18" customHeight="1">
      <c r="A5281" s="67"/>
      <c r="B5281" s="71"/>
    </row>
    <row r="5282" spans="1:2" ht="18" customHeight="1">
      <c r="A5282" s="67"/>
      <c r="B5282" s="71"/>
    </row>
    <row r="5283" spans="1:2" ht="18" customHeight="1">
      <c r="A5283" s="67"/>
      <c r="B5283" s="71"/>
    </row>
    <row r="5284" spans="1:2" ht="18" customHeight="1">
      <c r="A5284" s="67"/>
      <c r="B5284" s="71"/>
    </row>
    <row r="5285" spans="1:2" ht="18" customHeight="1">
      <c r="A5285" s="67"/>
      <c r="B5285" s="71"/>
    </row>
    <row r="5286" spans="1:2" ht="18" customHeight="1">
      <c r="A5286" s="67"/>
      <c r="B5286" s="71"/>
    </row>
    <row r="5287" spans="1:2" ht="18" customHeight="1">
      <c r="A5287" s="67"/>
      <c r="B5287" s="71"/>
    </row>
    <row r="5288" spans="1:2" ht="18" customHeight="1">
      <c r="A5288" s="67"/>
      <c r="B5288" s="71"/>
    </row>
    <row r="5289" spans="1:2" ht="18" customHeight="1">
      <c r="A5289" s="67"/>
      <c r="B5289" s="71"/>
    </row>
    <row r="5290" spans="1:2" ht="18" customHeight="1">
      <c r="A5290" s="67"/>
      <c r="B5290" s="71"/>
    </row>
    <row r="5291" spans="1:2" ht="18" customHeight="1">
      <c r="A5291" s="67"/>
      <c r="B5291" s="71"/>
    </row>
    <row r="5292" spans="1:2" ht="18" customHeight="1">
      <c r="A5292" s="67"/>
      <c r="B5292" s="71"/>
    </row>
    <row r="5293" spans="1:2" ht="18" customHeight="1">
      <c r="A5293" s="67"/>
      <c r="B5293" s="71"/>
    </row>
    <row r="5294" spans="1:2" ht="18" customHeight="1">
      <c r="A5294" s="67"/>
      <c r="B5294" s="71"/>
    </row>
    <row r="5295" spans="1:2" ht="18" customHeight="1">
      <c r="A5295" s="67"/>
      <c r="B5295" s="71"/>
    </row>
    <row r="5296" spans="1:2" ht="18" customHeight="1">
      <c r="A5296" s="67"/>
      <c r="B5296" s="71"/>
    </row>
    <row r="5297" spans="1:2" ht="18" customHeight="1">
      <c r="A5297" s="67"/>
      <c r="B5297" s="71"/>
    </row>
    <row r="5298" spans="1:2" ht="18" customHeight="1">
      <c r="A5298" s="67"/>
      <c r="B5298" s="71"/>
    </row>
    <row r="5299" spans="1:2" ht="18" customHeight="1">
      <c r="A5299" s="67"/>
      <c r="B5299" s="71"/>
    </row>
    <row r="5300" spans="1:2" ht="18" customHeight="1">
      <c r="A5300" s="67"/>
      <c r="B5300" s="71"/>
    </row>
    <row r="5301" spans="1:2" ht="18" customHeight="1">
      <c r="A5301" s="67"/>
      <c r="B5301" s="71"/>
    </row>
    <row r="5302" spans="1:2" ht="18" customHeight="1">
      <c r="A5302" s="67"/>
      <c r="B5302" s="71"/>
    </row>
    <row r="5303" spans="1:2" ht="18" customHeight="1">
      <c r="A5303" s="67"/>
      <c r="B5303" s="71"/>
    </row>
    <row r="5304" spans="1:2" ht="18" customHeight="1">
      <c r="A5304" s="67"/>
      <c r="B5304" s="71"/>
    </row>
    <row r="5305" spans="1:2" ht="18" customHeight="1">
      <c r="A5305" s="67"/>
      <c r="B5305" s="71"/>
    </row>
    <row r="5306" spans="1:2" ht="18" customHeight="1">
      <c r="A5306" s="67"/>
      <c r="B5306" s="71"/>
    </row>
    <row r="5307" spans="1:2" ht="18" customHeight="1">
      <c r="A5307" s="67"/>
      <c r="B5307" s="71"/>
    </row>
    <row r="5308" spans="1:2" ht="18" customHeight="1">
      <c r="A5308" s="67"/>
      <c r="B5308" s="71"/>
    </row>
    <row r="5309" spans="1:2" ht="18" customHeight="1">
      <c r="A5309" s="67"/>
      <c r="B5309" s="71"/>
    </row>
    <row r="5310" spans="1:2" ht="18" customHeight="1">
      <c r="A5310" s="67"/>
      <c r="B5310" s="71"/>
    </row>
    <row r="5311" spans="1:2" ht="18" customHeight="1">
      <c r="A5311" s="67"/>
      <c r="B5311" s="71"/>
    </row>
    <row r="5312" spans="1:2" ht="18" customHeight="1">
      <c r="A5312" s="67"/>
      <c r="B5312" s="71"/>
    </row>
    <row r="5313" spans="1:2" ht="18" customHeight="1">
      <c r="A5313" s="67"/>
      <c r="B5313" s="71"/>
    </row>
    <row r="5314" spans="1:2" ht="18" customHeight="1">
      <c r="A5314" s="67"/>
      <c r="B5314" s="71"/>
    </row>
    <row r="5315" spans="1:2" ht="18" customHeight="1">
      <c r="A5315" s="67"/>
      <c r="B5315" s="71"/>
    </row>
    <row r="5316" spans="1:2" ht="18" customHeight="1">
      <c r="A5316" s="67"/>
      <c r="B5316" s="71"/>
    </row>
    <row r="5317" spans="1:2" ht="18" customHeight="1">
      <c r="A5317" s="67"/>
      <c r="B5317" s="71"/>
    </row>
    <row r="5318" spans="1:2" ht="18" customHeight="1">
      <c r="A5318" s="67"/>
      <c r="B5318" s="71"/>
    </row>
    <row r="5319" spans="1:2" ht="18" customHeight="1">
      <c r="A5319" s="67"/>
      <c r="B5319" s="71"/>
    </row>
    <row r="5320" spans="1:2" ht="18" customHeight="1">
      <c r="A5320" s="67"/>
      <c r="B5320" s="71"/>
    </row>
    <row r="5321" spans="1:2" ht="18" customHeight="1">
      <c r="A5321" s="67"/>
      <c r="B5321" s="71"/>
    </row>
    <row r="5322" spans="1:2" ht="18" customHeight="1">
      <c r="A5322" s="67"/>
      <c r="B5322" s="71"/>
    </row>
    <row r="5323" spans="1:2" ht="18" customHeight="1">
      <c r="A5323" s="67"/>
      <c r="B5323" s="71"/>
    </row>
    <row r="5324" spans="1:2" ht="18" customHeight="1">
      <c r="A5324" s="67"/>
      <c r="B5324" s="71"/>
    </row>
    <row r="5325" spans="1:2" ht="18" customHeight="1">
      <c r="A5325" s="67"/>
      <c r="B5325" s="71"/>
    </row>
    <row r="5326" spans="1:2" ht="18" customHeight="1">
      <c r="A5326" s="67"/>
      <c r="B5326" s="71"/>
    </row>
    <row r="5327" spans="1:2" ht="18" customHeight="1">
      <c r="A5327" s="67"/>
      <c r="B5327" s="71"/>
    </row>
    <row r="5328" spans="1:2" ht="18" customHeight="1">
      <c r="A5328" s="67"/>
      <c r="B5328" s="71"/>
    </row>
    <row r="5329" spans="1:2" ht="18" customHeight="1">
      <c r="A5329" s="67"/>
      <c r="B5329" s="71"/>
    </row>
    <row r="5330" spans="1:2" ht="18" customHeight="1">
      <c r="A5330" s="67"/>
      <c r="B5330" s="71"/>
    </row>
    <row r="5331" spans="1:2" ht="18" customHeight="1">
      <c r="A5331" s="67"/>
      <c r="B5331" s="71"/>
    </row>
    <row r="5332" spans="1:2" ht="18" customHeight="1">
      <c r="A5332" s="67"/>
      <c r="B5332" s="71"/>
    </row>
    <row r="5333" spans="1:2" ht="18" customHeight="1">
      <c r="A5333" s="67"/>
      <c r="B5333" s="71"/>
    </row>
    <row r="5334" spans="1:2" ht="18" customHeight="1">
      <c r="A5334" s="67"/>
      <c r="B5334" s="71"/>
    </row>
    <row r="5335" spans="1:2" ht="18" customHeight="1">
      <c r="A5335" s="67"/>
      <c r="B5335" s="71"/>
    </row>
    <row r="5336" spans="1:2" ht="18" customHeight="1">
      <c r="A5336" s="67"/>
      <c r="B5336" s="71"/>
    </row>
    <row r="5337" spans="1:2" ht="18" customHeight="1">
      <c r="A5337" s="67"/>
      <c r="B5337" s="71"/>
    </row>
    <row r="5338" spans="1:2" ht="18" customHeight="1">
      <c r="A5338" s="67"/>
      <c r="B5338" s="71"/>
    </row>
    <row r="5339" spans="1:2" ht="18" customHeight="1">
      <c r="A5339" s="67"/>
      <c r="B5339" s="71"/>
    </row>
    <row r="5340" spans="1:2" ht="18" customHeight="1">
      <c r="A5340" s="67"/>
      <c r="B5340" s="71"/>
    </row>
    <row r="5341" spans="1:2" ht="18" customHeight="1">
      <c r="A5341" s="67"/>
      <c r="B5341" s="71"/>
    </row>
    <row r="5342" spans="1:2" ht="18" customHeight="1">
      <c r="A5342" s="67"/>
      <c r="B5342" s="71"/>
    </row>
    <row r="5343" spans="1:2" ht="18" customHeight="1">
      <c r="A5343" s="67"/>
      <c r="B5343" s="71"/>
    </row>
    <row r="5344" spans="1:2" ht="18" customHeight="1">
      <c r="A5344" s="67"/>
      <c r="B5344" s="71"/>
    </row>
    <row r="5345" spans="1:2" ht="18" customHeight="1">
      <c r="A5345" s="67"/>
      <c r="B5345" s="71"/>
    </row>
    <row r="5346" spans="1:2" ht="18" customHeight="1">
      <c r="A5346" s="67"/>
      <c r="B5346" s="71"/>
    </row>
    <row r="5347" spans="1:2" ht="18" customHeight="1">
      <c r="A5347" s="67"/>
      <c r="B5347" s="71"/>
    </row>
    <row r="5348" spans="1:2" ht="18" customHeight="1">
      <c r="A5348" s="67"/>
      <c r="B5348" s="71"/>
    </row>
    <row r="5349" spans="1:2" ht="18" customHeight="1">
      <c r="A5349" s="67"/>
      <c r="B5349" s="71"/>
    </row>
    <row r="5350" spans="1:2" ht="18" customHeight="1">
      <c r="A5350" s="67"/>
      <c r="B5350" s="71"/>
    </row>
    <row r="5351" spans="1:2" ht="18" customHeight="1">
      <c r="A5351" s="67"/>
      <c r="B5351" s="71"/>
    </row>
    <row r="5352" spans="1:2" ht="18" customHeight="1">
      <c r="A5352" s="67"/>
      <c r="B5352" s="71"/>
    </row>
    <row r="5353" spans="1:2" ht="18" customHeight="1">
      <c r="A5353" s="67"/>
      <c r="B5353" s="71"/>
    </row>
    <row r="5354" spans="1:2" ht="18" customHeight="1">
      <c r="A5354" s="67"/>
      <c r="B5354" s="71"/>
    </row>
    <row r="5355" spans="1:2" ht="18" customHeight="1">
      <c r="A5355" s="67"/>
      <c r="B5355" s="71"/>
    </row>
    <row r="5356" spans="1:2" ht="18" customHeight="1">
      <c r="A5356" s="67"/>
      <c r="B5356" s="71"/>
    </row>
    <row r="5357" spans="1:2" ht="18" customHeight="1">
      <c r="A5357" s="67"/>
      <c r="B5357" s="71"/>
    </row>
    <row r="5358" spans="1:2" ht="18" customHeight="1">
      <c r="A5358" s="67"/>
      <c r="B5358" s="71"/>
    </row>
    <row r="5359" spans="1:2" ht="18" customHeight="1">
      <c r="A5359" s="67"/>
      <c r="B5359" s="71"/>
    </row>
    <row r="5360" spans="1:2" ht="18" customHeight="1">
      <c r="A5360" s="67"/>
      <c r="B5360" s="71"/>
    </row>
    <row r="5361" spans="1:2" ht="18" customHeight="1">
      <c r="A5361" s="67"/>
      <c r="B5361" s="71"/>
    </row>
    <row r="5362" spans="1:2" ht="18" customHeight="1">
      <c r="A5362" s="67"/>
      <c r="B5362" s="71"/>
    </row>
    <row r="5363" spans="1:2" ht="18" customHeight="1">
      <c r="A5363" s="67"/>
      <c r="B5363" s="71"/>
    </row>
    <row r="5364" spans="1:2" ht="18" customHeight="1">
      <c r="A5364" s="67"/>
      <c r="B5364" s="71"/>
    </row>
    <row r="5365" spans="1:2" ht="18" customHeight="1">
      <c r="A5365" s="67"/>
      <c r="B5365" s="71"/>
    </row>
    <row r="5366" spans="1:2" ht="18" customHeight="1">
      <c r="A5366" s="67"/>
      <c r="B5366" s="71"/>
    </row>
    <row r="5367" spans="1:2" ht="18" customHeight="1">
      <c r="A5367" s="67"/>
      <c r="B5367" s="71"/>
    </row>
    <row r="5368" spans="1:2" ht="18" customHeight="1">
      <c r="A5368" s="67"/>
      <c r="B5368" s="71"/>
    </row>
    <row r="5369" spans="1:2" ht="18" customHeight="1">
      <c r="A5369" s="67"/>
      <c r="B5369" s="71"/>
    </row>
    <row r="5370" spans="1:2" ht="18" customHeight="1">
      <c r="A5370" s="67"/>
      <c r="B5370" s="71"/>
    </row>
    <row r="5371" spans="1:2" ht="18" customHeight="1">
      <c r="A5371" s="67"/>
      <c r="B5371" s="71"/>
    </row>
    <row r="5372" spans="1:2" ht="18" customHeight="1">
      <c r="A5372" s="67"/>
      <c r="B5372" s="71"/>
    </row>
    <row r="5373" spans="1:2" ht="18" customHeight="1">
      <c r="A5373" s="67"/>
      <c r="B5373" s="71"/>
    </row>
    <row r="5374" spans="1:2" ht="18" customHeight="1">
      <c r="A5374" s="67"/>
      <c r="B5374" s="71"/>
    </row>
    <row r="5375" spans="1:2" ht="18" customHeight="1">
      <c r="A5375" s="67"/>
      <c r="B5375" s="71"/>
    </row>
    <row r="5376" spans="1:2" ht="18" customHeight="1">
      <c r="A5376" s="67"/>
      <c r="B5376" s="71"/>
    </row>
    <row r="5377" spans="1:2" ht="18" customHeight="1">
      <c r="A5377" s="67"/>
      <c r="B5377" s="71"/>
    </row>
    <row r="5378" spans="1:2" ht="18" customHeight="1">
      <c r="A5378" s="67"/>
      <c r="B5378" s="71"/>
    </row>
    <row r="5379" spans="1:2" ht="18" customHeight="1">
      <c r="A5379" s="67"/>
      <c r="B5379" s="71"/>
    </row>
    <row r="5380" spans="1:2" ht="18" customHeight="1">
      <c r="A5380" s="67"/>
      <c r="B5380" s="71"/>
    </row>
    <row r="5381" spans="1:2" ht="18" customHeight="1">
      <c r="A5381" s="67"/>
      <c r="B5381" s="71"/>
    </row>
    <row r="5382" spans="1:2" ht="18" customHeight="1">
      <c r="A5382" s="67"/>
      <c r="B5382" s="71"/>
    </row>
    <row r="5383" spans="1:2" ht="18" customHeight="1">
      <c r="A5383" s="67"/>
      <c r="B5383" s="71"/>
    </row>
    <row r="5384" spans="1:2" ht="18" customHeight="1">
      <c r="A5384" s="67"/>
      <c r="B5384" s="71"/>
    </row>
    <row r="5385" spans="1:2" ht="18" customHeight="1">
      <c r="A5385" s="67"/>
      <c r="B5385" s="71"/>
    </row>
    <row r="5386" spans="1:2" ht="18" customHeight="1">
      <c r="A5386" s="67"/>
      <c r="B5386" s="71"/>
    </row>
    <row r="5387" spans="1:2" ht="18" customHeight="1">
      <c r="A5387" s="67"/>
      <c r="B5387" s="71"/>
    </row>
    <row r="5388" spans="1:2" ht="18" customHeight="1">
      <c r="A5388" s="67"/>
      <c r="B5388" s="71"/>
    </row>
    <row r="5389" spans="1:2" ht="18" customHeight="1">
      <c r="A5389" s="67"/>
      <c r="B5389" s="71"/>
    </row>
    <row r="5390" spans="1:2" ht="18" customHeight="1">
      <c r="A5390" s="67"/>
      <c r="B5390" s="71"/>
    </row>
    <row r="5391" spans="1:2" ht="18" customHeight="1">
      <c r="A5391" s="67"/>
      <c r="B5391" s="71"/>
    </row>
    <row r="5392" spans="1:2" ht="18" customHeight="1">
      <c r="A5392" s="67"/>
      <c r="B5392" s="71"/>
    </row>
    <row r="5393" spans="1:2" ht="18" customHeight="1">
      <c r="A5393" s="67"/>
      <c r="B5393" s="71"/>
    </row>
    <row r="5394" spans="1:2" ht="18" customHeight="1">
      <c r="A5394" s="67"/>
      <c r="B5394" s="71"/>
    </row>
    <row r="5395" spans="1:2" ht="18" customHeight="1">
      <c r="A5395" s="67"/>
      <c r="B5395" s="71"/>
    </row>
    <row r="5396" spans="1:2" ht="18" customHeight="1">
      <c r="A5396" s="67"/>
      <c r="B5396" s="71"/>
    </row>
    <row r="5397" spans="1:2" ht="18" customHeight="1">
      <c r="A5397" s="67"/>
      <c r="B5397" s="71"/>
    </row>
    <row r="5398" spans="1:2" ht="18" customHeight="1">
      <c r="A5398" s="67"/>
      <c r="B5398" s="71"/>
    </row>
    <row r="5399" spans="1:2" ht="18" customHeight="1">
      <c r="A5399" s="67"/>
      <c r="B5399" s="71"/>
    </row>
    <row r="5400" spans="1:2" ht="18" customHeight="1">
      <c r="A5400" s="67"/>
      <c r="B5400" s="71"/>
    </row>
    <row r="5401" spans="1:2" ht="18" customHeight="1">
      <c r="A5401" s="67"/>
      <c r="B5401" s="71"/>
    </row>
    <row r="5402" spans="1:2" ht="18" customHeight="1">
      <c r="A5402" s="67"/>
      <c r="B5402" s="71"/>
    </row>
    <row r="5403" spans="1:2" ht="18" customHeight="1">
      <c r="A5403" s="67"/>
      <c r="B5403" s="71"/>
    </row>
    <row r="5404" spans="1:2" ht="18" customHeight="1">
      <c r="A5404" s="67"/>
      <c r="B5404" s="71"/>
    </row>
    <row r="5405" spans="1:2" ht="18" customHeight="1">
      <c r="A5405" s="67"/>
      <c r="B5405" s="71"/>
    </row>
    <row r="5406" spans="1:2" ht="18" customHeight="1">
      <c r="A5406" s="67"/>
      <c r="B5406" s="71"/>
    </row>
    <row r="5407" spans="1:2" ht="18" customHeight="1">
      <c r="A5407" s="67"/>
      <c r="B5407" s="71"/>
    </row>
    <row r="5408" spans="1:2" ht="18" customHeight="1">
      <c r="A5408" s="67"/>
      <c r="B5408" s="71"/>
    </row>
    <row r="5409" spans="1:2" ht="18" customHeight="1">
      <c r="A5409" s="67"/>
      <c r="B5409" s="71"/>
    </row>
    <row r="5410" spans="1:2" ht="18" customHeight="1">
      <c r="A5410" s="67"/>
      <c r="B5410" s="71"/>
    </row>
    <row r="5411" spans="1:2" ht="18" customHeight="1">
      <c r="A5411" s="67"/>
      <c r="B5411" s="71"/>
    </row>
    <row r="5412" spans="1:2" ht="18" customHeight="1">
      <c r="A5412" s="67"/>
      <c r="B5412" s="71"/>
    </row>
    <row r="5413" spans="1:2" ht="18" customHeight="1">
      <c r="A5413" s="67"/>
      <c r="B5413" s="71"/>
    </row>
    <row r="5414" spans="1:2" ht="18" customHeight="1">
      <c r="A5414" s="67"/>
      <c r="B5414" s="71"/>
    </row>
    <row r="5415" spans="1:2" ht="18" customHeight="1">
      <c r="A5415" s="67"/>
      <c r="B5415" s="71"/>
    </row>
    <row r="5416" spans="1:2" ht="18" customHeight="1">
      <c r="A5416" s="67"/>
      <c r="B5416" s="71"/>
    </row>
    <row r="5417" spans="1:2" ht="18" customHeight="1">
      <c r="A5417" s="67"/>
      <c r="B5417" s="71"/>
    </row>
    <row r="5418" spans="1:2" ht="18" customHeight="1">
      <c r="A5418" s="67"/>
      <c r="B5418" s="71"/>
    </row>
    <row r="5419" spans="1:2" ht="18" customHeight="1">
      <c r="A5419" s="67"/>
      <c r="B5419" s="71"/>
    </row>
    <row r="5420" spans="1:2" ht="18" customHeight="1">
      <c r="A5420" s="67"/>
      <c r="B5420" s="71"/>
    </row>
    <row r="5421" spans="1:2" ht="18" customHeight="1">
      <c r="A5421" s="67"/>
      <c r="B5421" s="71"/>
    </row>
    <row r="5422" spans="1:2" ht="18" customHeight="1">
      <c r="A5422" s="67"/>
      <c r="B5422" s="71"/>
    </row>
    <row r="5423" spans="1:2" ht="18" customHeight="1">
      <c r="A5423" s="67"/>
      <c r="B5423" s="71"/>
    </row>
    <row r="5424" spans="1:2" ht="18" customHeight="1">
      <c r="A5424" s="67"/>
      <c r="B5424" s="71"/>
    </row>
    <row r="5425" spans="1:2" ht="18" customHeight="1">
      <c r="A5425" s="67"/>
      <c r="B5425" s="71"/>
    </row>
    <row r="5426" spans="1:2" ht="18" customHeight="1">
      <c r="A5426" s="67"/>
      <c r="B5426" s="71"/>
    </row>
    <row r="5427" spans="1:2" ht="18" customHeight="1">
      <c r="A5427" s="67"/>
      <c r="B5427" s="71"/>
    </row>
    <row r="5428" spans="1:2" ht="18" customHeight="1">
      <c r="A5428" s="67"/>
      <c r="B5428" s="71"/>
    </row>
    <row r="5429" spans="1:2" ht="18" customHeight="1">
      <c r="A5429" s="67"/>
      <c r="B5429" s="71"/>
    </row>
    <row r="5430" spans="1:2" ht="18" customHeight="1">
      <c r="A5430" s="67"/>
      <c r="B5430" s="71"/>
    </row>
    <row r="5431" spans="1:2" ht="18" customHeight="1">
      <c r="A5431" s="67"/>
      <c r="B5431" s="71"/>
    </row>
    <row r="5432" spans="1:2" ht="18" customHeight="1">
      <c r="A5432" s="67"/>
      <c r="B5432" s="71"/>
    </row>
    <row r="5433" spans="1:2" ht="18" customHeight="1">
      <c r="A5433" s="67"/>
      <c r="B5433" s="71"/>
    </row>
    <row r="5434" spans="1:2" ht="18" customHeight="1">
      <c r="A5434" s="67"/>
      <c r="B5434" s="71"/>
    </row>
    <row r="5435" spans="1:2" ht="18" customHeight="1">
      <c r="A5435" s="67"/>
      <c r="B5435" s="71"/>
    </row>
    <row r="5436" spans="1:2" ht="18" customHeight="1">
      <c r="A5436" s="67"/>
      <c r="B5436" s="71"/>
    </row>
    <row r="5437" spans="1:2" ht="18" customHeight="1">
      <c r="A5437" s="67"/>
      <c r="B5437" s="71"/>
    </row>
    <row r="5438" spans="1:2" ht="18" customHeight="1">
      <c r="A5438" s="67"/>
      <c r="B5438" s="71"/>
    </row>
    <row r="5439" spans="1:2" ht="18" customHeight="1">
      <c r="A5439" s="67"/>
      <c r="B5439" s="71"/>
    </row>
    <row r="5440" spans="1:2" ht="18" customHeight="1">
      <c r="A5440" s="67"/>
      <c r="B5440" s="71"/>
    </row>
    <row r="5441" spans="1:2" ht="18" customHeight="1">
      <c r="A5441" s="67"/>
      <c r="B5441" s="71"/>
    </row>
    <row r="5442" spans="1:2" ht="18" customHeight="1">
      <c r="A5442" s="67"/>
      <c r="B5442" s="71"/>
    </row>
    <row r="5443" spans="1:2" ht="18" customHeight="1">
      <c r="A5443" s="67"/>
      <c r="B5443" s="71"/>
    </row>
    <row r="5444" spans="1:2" ht="18" customHeight="1">
      <c r="A5444" s="67"/>
      <c r="B5444" s="71"/>
    </row>
    <row r="5445" spans="1:2" ht="18" customHeight="1">
      <c r="A5445" s="67"/>
      <c r="B5445" s="71"/>
    </row>
    <row r="5446" spans="1:2" ht="18" customHeight="1">
      <c r="A5446" s="67"/>
      <c r="B5446" s="71"/>
    </row>
    <row r="5447" spans="1:2" ht="18" customHeight="1">
      <c r="A5447" s="67"/>
      <c r="B5447" s="71"/>
    </row>
    <row r="5448" spans="1:2" ht="18" customHeight="1">
      <c r="A5448" s="67"/>
      <c r="B5448" s="71"/>
    </row>
    <row r="5449" spans="1:2" ht="18" customHeight="1">
      <c r="A5449" s="67"/>
      <c r="B5449" s="71"/>
    </row>
    <row r="5450" spans="1:2" ht="18" customHeight="1">
      <c r="A5450" s="67"/>
      <c r="B5450" s="71"/>
    </row>
    <row r="5451" spans="1:2" ht="18" customHeight="1">
      <c r="A5451" s="67"/>
      <c r="B5451" s="71"/>
    </row>
    <row r="5452" spans="1:2" ht="18" customHeight="1">
      <c r="A5452" s="67"/>
      <c r="B5452" s="71"/>
    </row>
    <row r="5453" spans="1:2" ht="18" customHeight="1">
      <c r="A5453" s="67"/>
      <c r="B5453" s="71"/>
    </row>
    <row r="5454" spans="1:2" ht="18" customHeight="1">
      <c r="A5454" s="67"/>
      <c r="B5454" s="71"/>
    </row>
    <row r="5455" spans="1:2" ht="18" customHeight="1">
      <c r="A5455" s="67"/>
      <c r="B5455" s="71"/>
    </row>
    <row r="5456" spans="1:2" ht="18" customHeight="1">
      <c r="A5456" s="67"/>
      <c r="B5456" s="71"/>
    </row>
    <row r="5457" spans="1:2" ht="18" customHeight="1">
      <c r="A5457" s="67"/>
      <c r="B5457" s="71"/>
    </row>
    <row r="5458" spans="1:2" ht="18" customHeight="1">
      <c r="A5458" s="67"/>
      <c r="B5458" s="71"/>
    </row>
    <row r="5459" spans="1:2" ht="18" customHeight="1">
      <c r="A5459" s="67"/>
      <c r="B5459" s="71"/>
    </row>
    <row r="5460" spans="1:2" ht="18" customHeight="1">
      <c r="A5460" s="67"/>
      <c r="B5460" s="71"/>
    </row>
    <row r="5461" spans="1:2" ht="18" customHeight="1">
      <c r="A5461" s="67"/>
      <c r="B5461" s="71"/>
    </row>
    <row r="5462" spans="1:2" ht="18" customHeight="1">
      <c r="A5462" s="67"/>
      <c r="B5462" s="71"/>
    </row>
    <row r="5463" spans="1:2" ht="18" customHeight="1">
      <c r="A5463" s="67"/>
      <c r="B5463" s="71"/>
    </row>
    <row r="5464" spans="1:2" ht="18" customHeight="1">
      <c r="A5464" s="67"/>
      <c r="B5464" s="71"/>
    </row>
    <row r="5465" spans="1:2" ht="18" customHeight="1">
      <c r="A5465" s="67"/>
      <c r="B5465" s="71"/>
    </row>
    <row r="5466" spans="1:2" ht="18" customHeight="1">
      <c r="A5466" s="67"/>
      <c r="B5466" s="71"/>
    </row>
    <row r="5467" spans="1:2" ht="18" customHeight="1">
      <c r="A5467" s="67"/>
      <c r="B5467" s="71"/>
    </row>
    <row r="5468" spans="1:2" ht="18" customHeight="1">
      <c r="A5468" s="67"/>
      <c r="B5468" s="71"/>
    </row>
    <row r="5469" spans="1:2" ht="18" customHeight="1">
      <c r="A5469" s="67"/>
      <c r="B5469" s="71"/>
    </row>
    <row r="5470" spans="1:2" ht="18" customHeight="1">
      <c r="A5470" s="67"/>
      <c r="B5470" s="71"/>
    </row>
    <row r="5471" spans="1:2" ht="18" customHeight="1">
      <c r="A5471" s="67"/>
      <c r="B5471" s="71"/>
    </row>
    <row r="5472" spans="1:2" ht="18" customHeight="1">
      <c r="A5472" s="67"/>
      <c r="B5472" s="71"/>
    </row>
    <row r="5473" spans="1:2" ht="18" customHeight="1">
      <c r="A5473" s="67"/>
      <c r="B5473" s="71"/>
    </row>
    <row r="5474" spans="1:2" ht="18" customHeight="1">
      <c r="A5474" s="67"/>
      <c r="B5474" s="71"/>
    </row>
    <row r="5475" spans="1:2" ht="18" customHeight="1">
      <c r="A5475" s="67"/>
      <c r="B5475" s="71"/>
    </row>
    <row r="5476" spans="1:2" ht="18" customHeight="1">
      <c r="A5476" s="67"/>
      <c r="B5476" s="71"/>
    </row>
    <row r="5477" spans="1:2" ht="18" customHeight="1">
      <c r="A5477" s="67"/>
      <c r="B5477" s="71"/>
    </row>
    <row r="5478" spans="1:2" ht="18" customHeight="1">
      <c r="A5478" s="67"/>
      <c r="B5478" s="71"/>
    </row>
    <row r="5479" spans="1:2" ht="18" customHeight="1">
      <c r="A5479" s="67"/>
      <c r="B5479" s="71"/>
    </row>
    <row r="5480" spans="1:2" ht="18" customHeight="1">
      <c r="A5480" s="67"/>
      <c r="B5480" s="71"/>
    </row>
    <row r="5481" spans="1:2" ht="18" customHeight="1">
      <c r="A5481" s="67"/>
      <c r="B5481" s="71"/>
    </row>
    <row r="5482" spans="1:2" ht="18" customHeight="1">
      <c r="A5482" s="67"/>
      <c r="B5482" s="71"/>
    </row>
    <row r="5483" spans="1:2" ht="18" customHeight="1">
      <c r="A5483" s="67"/>
      <c r="B5483" s="71"/>
    </row>
    <row r="5484" spans="1:2" ht="18" customHeight="1">
      <c r="A5484" s="67"/>
      <c r="B5484" s="71"/>
    </row>
    <row r="5485" spans="1:2" ht="18" customHeight="1">
      <c r="A5485" s="67"/>
      <c r="B5485" s="71"/>
    </row>
    <row r="5486" spans="1:2" ht="18" customHeight="1">
      <c r="A5486" s="67"/>
      <c r="B5486" s="71"/>
    </row>
    <row r="5487" spans="1:2" ht="18" customHeight="1">
      <c r="A5487" s="67"/>
      <c r="B5487" s="71"/>
    </row>
    <row r="5488" spans="1:2" ht="18" customHeight="1">
      <c r="A5488" s="67"/>
      <c r="B5488" s="71"/>
    </row>
    <row r="5489" spans="1:2" ht="18" customHeight="1">
      <c r="A5489" s="67"/>
      <c r="B5489" s="71"/>
    </row>
    <row r="5490" spans="1:2" ht="18" customHeight="1">
      <c r="A5490" s="67"/>
      <c r="B5490" s="71"/>
    </row>
    <row r="5491" spans="1:2" ht="18" customHeight="1">
      <c r="A5491" s="67"/>
      <c r="B5491" s="71"/>
    </row>
    <row r="5492" spans="1:2" ht="18" customHeight="1">
      <c r="A5492" s="67"/>
      <c r="B5492" s="71"/>
    </row>
    <row r="5493" spans="1:2" ht="18" customHeight="1">
      <c r="A5493" s="67"/>
      <c r="B5493" s="71"/>
    </row>
    <row r="5494" spans="1:2" ht="18" customHeight="1">
      <c r="A5494" s="67"/>
      <c r="B5494" s="71"/>
    </row>
    <row r="5495" spans="1:2" ht="18" customHeight="1">
      <c r="A5495" s="67"/>
      <c r="B5495" s="71"/>
    </row>
    <row r="5496" spans="1:2" ht="18" customHeight="1">
      <c r="A5496" s="67"/>
      <c r="B5496" s="71"/>
    </row>
    <row r="5497" spans="1:2" ht="18" customHeight="1">
      <c r="A5497" s="67"/>
      <c r="B5497" s="71"/>
    </row>
    <row r="5498" spans="1:2" ht="18" customHeight="1">
      <c r="A5498" s="67"/>
      <c r="B5498" s="71"/>
    </row>
    <row r="5499" spans="1:2" ht="18" customHeight="1">
      <c r="A5499" s="67"/>
      <c r="B5499" s="71"/>
    </row>
    <row r="5500" spans="1:2" ht="18" customHeight="1">
      <c r="A5500" s="67"/>
      <c r="B5500" s="71"/>
    </row>
    <row r="5501" spans="1:2" ht="18" customHeight="1">
      <c r="A5501" s="67"/>
      <c r="B5501" s="71"/>
    </row>
    <row r="5502" spans="1:2" ht="18" customHeight="1">
      <c r="A5502" s="67"/>
      <c r="B5502" s="71"/>
    </row>
    <row r="5503" spans="1:2" ht="18" customHeight="1">
      <c r="A5503" s="67"/>
      <c r="B5503" s="71"/>
    </row>
    <row r="5504" spans="1:2" ht="18" customHeight="1">
      <c r="A5504" s="67"/>
      <c r="B5504" s="71"/>
    </row>
    <row r="5505" spans="1:2" ht="18" customHeight="1">
      <c r="A5505" s="67"/>
      <c r="B5505" s="71"/>
    </row>
    <row r="5506" spans="1:2" ht="18" customHeight="1">
      <c r="A5506" s="67"/>
      <c r="B5506" s="71"/>
    </row>
    <row r="5507" spans="1:2" ht="18" customHeight="1">
      <c r="A5507" s="67"/>
      <c r="B5507" s="71"/>
    </row>
    <row r="5508" spans="1:2" ht="18" customHeight="1">
      <c r="A5508" s="67"/>
      <c r="B5508" s="71"/>
    </row>
    <row r="5509" spans="1:2" ht="18" customHeight="1">
      <c r="A5509" s="67"/>
      <c r="B5509" s="71"/>
    </row>
    <row r="5510" spans="1:2" ht="18" customHeight="1">
      <c r="A5510" s="67"/>
      <c r="B5510" s="71"/>
    </row>
    <row r="5511" spans="1:2" ht="18" customHeight="1">
      <c r="A5511" s="67"/>
      <c r="B5511" s="71"/>
    </row>
    <row r="5512" spans="1:2" ht="18" customHeight="1">
      <c r="A5512" s="67"/>
      <c r="B5512" s="71"/>
    </row>
    <row r="5513" spans="1:2" ht="18" customHeight="1">
      <c r="A5513" s="67"/>
      <c r="B5513" s="71"/>
    </row>
    <row r="5514" spans="1:2" ht="18" customHeight="1">
      <c r="A5514" s="67"/>
      <c r="B5514" s="71"/>
    </row>
    <row r="5515" spans="1:2" ht="18" customHeight="1">
      <c r="A5515" s="67"/>
      <c r="B5515" s="71"/>
    </row>
    <row r="5516" spans="1:2" ht="18" customHeight="1">
      <c r="A5516" s="67"/>
      <c r="B5516" s="71"/>
    </row>
    <row r="5517" spans="1:2" ht="18" customHeight="1">
      <c r="A5517" s="67"/>
      <c r="B5517" s="71"/>
    </row>
    <row r="5518" spans="1:2" ht="18" customHeight="1">
      <c r="A5518" s="67"/>
      <c r="B5518" s="71"/>
    </row>
    <row r="5519" spans="1:2" ht="18" customHeight="1">
      <c r="A5519" s="67"/>
      <c r="B5519" s="71"/>
    </row>
    <row r="5520" spans="1:2" ht="18" customHeight="1">
      <c r="A5520" s="67"/>
      <c r="B5520" s="71"/>
    </row>
    <row r="5521" spans="1:2" ht="18" customHeight="1">
      <c r="A5521" s="67"/>
      <c r="B5521" s="71"/>
    </row>
    <row r="5522" spans="1:2" ht="18" customHeight="1">
      <c r="A5522" s="67"/>
      <c r="B5522" s="71"/>
    </row>
    <row r="5523" spans="1:2" ht="18" customHeight="1">
      <c r="A5523" s="67"/>
      <c r="B5523" s="71"/>
    </row>
    <row r="5524" spans="1:2" ht="18" customHeight="1">
      <c r="A5524" s="67"/>
      <c r="B5524" s="71"/>
    </row>
    <row r="5525" spans="1:2" ht="18" customHeight="1">
      <c r="A5525" s="67"/>
      <c r="B5525" s="71"/>
    </row>
    <row r="5526" spans="1:2" ht="18" customHeight="1">
      <c r="A5526" s="67"/>
      <c r="B5526" s="71"/>
    </row>
    <row r="5527" spans="1:2" ht="18" customHeight="1">
      <c r="A5527" s="67"/>
      <c r="B5527" s="71"/>
    </row>
    <row r="5528" spans="1:2" ht="18" customHeight="1">
      <c r="A5528" s="67"/>
      <c r="B5528" s="71"/>
    </row>
    <row r="5529" spans="1:2" ht="18" customHeight="1">
      <c r="A5529" s="67"/>
      <c r="B5529" s="71"/>
    </row>
    <row r="5530" spans="1:2" ht="18" customHeight="1">
      <c r="A5530" s="67"/>
      <c r="B5530" s="71"/>
    </row>
    <row r="5531" spans="1:2" ht="18" customHeight="1">
      <c r="A5531" s="67"/>
      <c r="B5531" s="71"/>
    </row>
    <row r="5532" spans="1:2" ht="18" customHeight="1">
      <c r="A5532" s="67"/>
      <c r="B5532" s="71"/>
    </row>
    <row r="5533" spans="1:2" ht="18" customHeight="1">
      <c r="A5533" s="67"/>
      <c r="B5533" s="71"/>
    </row>
    <row r="5534" spans="1:2" ht="18" customHeight="1">
      <c r="A5534" s="67"/>
      <c r="B5534" s="71"/>
    </row>
    <row r="5535" spans="1:2" ht="18" customHeight="1">
      <c r="A5535" s="67"/>
      <c r="B5535" s="71"/>
    </row>
    <row r="5536" spans="1:2" ht="18" customHeight="1">
      <c r="A5536" s="67"/>
      <c r="B5536" s="71"/>
    </row>
    <row r="5537" spans="1:2" ht="18" customHeight="1">
      <c r="A5537" s="67"/>
      <c r="B5537" s="71"/>
    </row>
    <row r="5538" spans="1:2" ht="18" customHeight="1">
      <c r="A5538" s="67"/>
      <c r="B5538" s="71"/>
    </row>
    <row r="5539" spans="1:2" ht="18" customHeight="1">
      <c r="A5539" s="67"/>
      <c r="B5539" s="71"/>
    </row>
    <row r="5540" spans="1:2" ht="18" customHeight="1">
      <c r="A5540" s="67"/>
      <c r="B5540" s="71"/>
    </row>
    <row r="5541" spans="1:2" ht="18" customHeight="1">
      <c r="A5541" s="67"/>
      <c r="B5541" s="71"/>
    </row>
    <row r="5542" spans="1:2" ht="18" customHeight="1">
      <c r="A5542" s="67"/>
      <c r="B5542" s="71"/>
    </row>
    <row r="5543" spans="1:2" ht="18" customHeight="1">
      <c r="A5543" s="67"/>
      <c r="B5543" s="71"/>
    </row>
    <row r="5544" spans="1:2" ht="18" customHeight="1">
      <c r="A5544" s="67"/>
      <c r="B5544" s="71"/>
    </row>
    <row r="5545" spans="1:2" ht="18" customHeight="1">
      <c r="A5545" s="67"/>
      <c r="B5545" s="71"/>
    </row>
    <row r="5546" spans="1:2" ht="18" customHeight="1">
      <c r="A5546" s="67"/>
      <c r="B5546" s="71"/>
    </row>
    <row r="5547" spans="1:2" ht="18" customHeight="1">
      <c r="A5547" s="67"/>
      <c r="B5547" s="71"/>
    </row>
    <row r="5548" spans="1:2" ht="18" customHeight="1">
      <c r="A5548" s="67"/>
      <c r="B5548" s="71"/>
    </row>
    <row r="5549" spans="1:2" ht="18" customHeight="1">
      <c r="A5549" s="67"/>
      <c r="B5549" s="71"/>
    </row>
    <row r="5550" spans="1:2" ht="18" customHeight="1">
      <c r="A5550" s="67"/>
      <c r="B5550" s="71"/>
    </row>
    <row r="5551" spans="1:2" ht="18" customHeight="1">
      <c r="A5551" s="67"/>
      <c r="B5551" s="71"/>
    </row>
    <row r="5552" spans="1:2" ht="18" customHeight="1">
      <c r="A5552" s="67"/>
      <c r="B5552" s="71"/>
    </row>
    <row r="5553" spans="1:2" ht="18" customHeight="1">
      <c r="A5553" s="67"/>
      <c r="B5553" s="71"/>
    </row>
    <row r="5554" spans="1:2" ht="18" customHeight="1">
      <c r="A5554" s="67"/>
      <c r="B5554" s="71"/>
    </row>
    <row r="5555" spans="1:2" ht="18" customHeight="1">
      <c r="A5555" s="67"/>
      <c r="B5555" s="71"/>
    </row>
    <row r="5556" spans="1:2" ht="18" customHeight="1">
      <c r="A5556" s="67"/>
      <c r="B5556" s="71"/>
    </row>
    <row r="5557" spans="1:2" ht="18" customHeight="1">
      <c r="A5557" s="67"/>
      <c r="B5557" s="71"/>
    </row>
    <row r="5558" spans="1:2" ht="18" customHeight="1">
      <c r="A5558" s="67"/>
      <c r="B5558" s="71"/>
    </row>
    <row r="5559" spans="1:2" ht="18" customHeight="1">
      <c r="A5559" s="67"/>
      <c r="B5559" s="71"/>
    </row>
    <row r="5560" spans="1:2" ht="18" customHeight="1">
      <c r="A5560" s="67"/>
      <c r="B5560" s="71"/>
    </row>
    <row r="5561" spans="1:2" ht="18" customHeight="1">
      <c r="A5561" s="67"/>
      <c r="B5561" s="71"/>
    </row>
    <row r="5562" spans="1:2" ht="18" customHeight="1">
      <c r="A5562" s="67"/>
      <c r="B5562" s="71"/>
    </row>
    <row r="5563" spans="1:2" ht="18" customHeight="1">
      <c r="A5563" s="67"/>
      <c r="B5563" s="71"/>
    </row>
    <row r="5564" spans="1:2" ht="18" customHeight="1">
      <c r="A5564" s="67"/>
      <c r="B5564" s="71"/>
    </row>
    <row r="5565" spans="1:2" ht="18" customHeight="1">
      <c r="A5565" s="67"/>
      <c r="B5565" s="71"/>
    </row>
    <row r="5566" spans="1:2" ht="18" customHeight="1">
      <c r="A5566" s="67"/>
      <c r="B5566" s="71"/>
    </row>
    <row r="5567" spans="1:2" ht="18" customHeight="1">
      <c r="A5567" s="67"/>
      <c r="B5567" s="71"/>
    </row>
    <row r="5568" spans="1:2" ht="18" customHeight="1">
      <c r="A5568" s="67"/>
      <c r="B5568" s="71"/>
    </row>
    <row r="5569" spans="1:2" ht="18" customHeight="1">
      <c r="A5569" s="67"/>
      <c r="B5569" s="71"/>
    </row>
    <row r="5570" spans="1:2" ht="18" customHeight="1">
      <c r="A5570" s="67"/>
      <c r="B5570" s="71"/>
    </row>
    <row r="5571" spans="1:2" ht="18" customHeight="1">
      <c r="A5571" s="67"/>
      <c r="B5571" s="71"/>
    </row>
    <row r="5572" spans="1:2" ht="18" customHeight="1">
      <c r="A5572" s="67"/>
      <c r="B5572" s="71"/>
    </row>
    <row r="5573" spans="1:2" ht="18" customHeight="1">
      <c r="A5573" s="67"/>
      <c r="B5573" s="71"/>
    </row>
    <row r="5574" spans="1:2" ht="18" customHeight="1">
      <c r="A5574" s="67"/>
      <c r="B5574" s="71"/>
    </row>
    <row r="5575" spans="1:2" ht="18" customHeight="1">
      <c r="A5575" s="67"/>
      <c r="B5575" s="71"/>
    </row>
    <row r="5576" spans="1:2" ht="18" customHeight="1">
      <c r="A5576" s="67"/>
      <c r="B5576" s="71"/>
    </row>
    <row r="5577" spans="1:2" ht="18" customHeight="1">
      <c r="A5577" s="67"/>
      <c r="B5577" s="71"/>
    </row>
    <row r="5578" spans="1:2" ht="18" customHeight="1">
      <c r="A5578" s="67"/>
      <c r="B5578" s="71"/>
    </row>
    <row r="5579" spans="1:2" ht="18" customHeight="1">
      <c r="A5579" s="67"/>
      <c r="B5579" s="71"/>
    </row>
    <row r="5580" spans="1:2" ht="18" customHeight="1">
      <c r="A5580" s="67"/>
      <c r="B5580" s="71"/>
    </row>
    <row r="5581" spans="1:2" ht="18" customHeight="1">
      <c r="A5581" s="67"/>
      <c r="B5581" s="71"/>
    </row>
    <row r="5582" spans="1:2" ht="18" customHeight="1">
      <c r="A5582" s="67"/>
      <c r="B5582" s="71"/>
    </row>
    <row r="5583" spans="1:2" ht="18" customHeight="1">
      <c r="A5583" s="67"/>
      <c r="B5583" s="71"/>
    </row>
    <row r="5584" spans="1:2" ht="18" customHeight="1">
      <c r="A5584" s="67"/>
      <c r="B5584" s="71"/>
    </row>
    <row r="5585" spans="1:2" ht="18" customHeight="1">
      <c r="A5585" s="67"/>
      <c r="B5585" s="71"/>
    </row>
    <row r="5586" spans="1:2" ht="18" customHeight="1">
      <c r="A5586" s="67"/>
      <c r="B5586" s="71"/>
    </row>
    <row r="5587" spans="1:2" ht="18" customHeight="1">
      <c r="A5587" s="67"/>
      <c r="B5587" s="71"/>
    </row>
    <row r="5588" spans="1:2" ht="18" customHeight="1">
      <c r="A5588" s="67"/>
      <c r="B5588" s="71"/>
    </row>
    <row r="5589" spans="1:2" ht="18" customHeight="1">
      <c r="A5589" s="67"/>
      <c r="B5589" s="71"/>
    </row>
    <row r="5590" spans="1:2" ht="18" customHeight="1">
      <c r="A5590" s="67"/>
      <c r="B5590" s="71"/>
    </row>
    <row r="5591" spans="1:2" ht="18" customHeight="1">
      <c r="A5591" s="67"/>
      <c r="B5591" s="71"/>
    </row>
    <row r="5592" spans="1:2" ht="18" customHeight="1">
      <c r="A5592" s="67"/>
      <c r="B5592" s="71"/>
    </row>
    <row r="5593" spans="1:2" ht="18" customHeight="1">
      <c r="A5593" s="67"/>
      <c r="B5593" s="71"/>
    </row>
    <row r="5594" spans="1:2" ht="18" customHeight="1">
      <c r="A5594" s="67"/>
      <c r="B5594" s="71"/>
    </row>
    <row r="5595" spans="1:2" ht="18" customHeight="1">
      <c r="A5595" s="67"/>
      <c r="B5595" s="71"/>
    </row>
    <row r="5596" spans="1:2" ht="18" customHeight="1">
      <c r="A5596" s="67"/>
      <c r="B5596" s="71"/>
    </row>
    <row r="5597" spans="1:2" ht="18" customHeight="1">
      <c r="A5597" s="67"/>
      <c r="B5597" s="71"/>
    </row>
    <row r="5598" spans="1:2" ht="18" customHeight="1">
      <c r="A5598" s="67"/>
      <c r="B5598" s="71"/>
    </row>
    <row r="5599" spans="1:2" ht="18" customHeight="1">
      <c r="A5599" s="67"/>
      <c r="B5599" s="71"/>
    </row>
    <row r="5600" spans="1:2" ht="18" customHeight="1">
      <c r="A5600" s="67"/>
      <c r="B5600" s="71"/>
    </row>
    <row r="5601" spans="1:2" ht="18" customHeight="1">
      <c r="A5601" s="67"/>
      <c r="B5601" s="71"/>
    </row>
    <row r="5602" spans="1:2" ht="18" customHeight="1">
      <c r="A5602" s="67"/>
      <c r="B5602" s="71"/>
    </row>
    <row r="5603" spans="1:2" ht="18" customHeight="1">
      <c r="A5603" s="67"/>
      <c r="B5603" s="71"/>
    </row>
    <row r="5604" spans="1:2" ht="18" customHeight="1">
      <c r="A5604" s="67"/>
      <c r="B5604" s="71"/>
    </row>
    <row r="5605" spans="1:2" ht="18" customHeight="1">
      <c r="A5605" s="67"/>
      <c r="B5605" s="71"/>
    </row>
    <row r="5606" spans="1:2" ht="18" customHeight="1">
      <c r="A5606" s="67"/>
      <c r="B5606" s="71"/>
    </row>
    <row r="5607" spans="1:2" ht="18" customHeight="1">
      <c r="A5607" s="67"/>
      <c r="B5607" s="71"/>
    </row>
    <row r="5608" spans="1:2" ht="18" customHeight="1">
      <c r="A5608" s="67"/>
      <c r="B5608" s="71"/>
    </row>
    <row r="5609" spans="1:2" ht="18" customHeight="1">
      <c r="A5609" s="67"/>
      <c r="B5609" s="71"/>
    </row>
    <row r="5610" spans="1:2" ht="18" customHeight="1">
      <c r="A5610" s="67"/>
      <c r="B5610" s="71"/>
    </row>
    <row r="5611" spans="1:2" ht="18" customHeight="1">
      <c r="A5611" s="67"/>
      <c r="B5611" s="71"/>
    </row>
    <row r="5612" spans="1:2" ht="18" customHeight="1">
      <c r="A5612" s="67"/>
      <c r="B5612" s="71"/>
    </row>
    <row r="5613" spans="1:2" ht="18" customHeight="1">
      <c r="A5613" s="67"/>
      <c r="B5613" s="71"/>
    </row>
    <row r="5614" spans="1:2" ht="18" customHeight="1">
      <c r="A5614" s="67"/>
      <c r="B5614" s="71"/>
    </row>
    <row r="5615" spans="1:2" ht="18" customHeight="1">
      <c r="A5615" s="67"/>
      <c r="B5615" s="71"/>
    </row>
    <row r="5616" spans="1:2" ht="18" customHeight="1">
      <c r="A5616" s="67"/>
      <c r="B5616" s="71"/>
    </row>
    <row r="5617" spans="1:2" ht="18" customHeight="1">
      <c r="A5617" s="67"/>
      <c r="B5617" s="71"/>
    </row>
    <row r="5618" spans="1:2" ht="18" customHeight="1">
      <c r="A5618" s="67"/>
      <c r="B5618" s="71"/>
    </row>
    <row r="5619" spans="1:2" ht="18" customHeight="1">
      <c r="A5619" s="67"/>
      <c r="B5619" s="71"/>
    </row>
    <row r="5620" spans="1:2" ht="18" customHeight="1">
      <c r="A5620" s="67"/>
      <c r="B5620" s="71"/>
    </row>
    <row r="5621" spans="1:2" ht="18" customHeight="1">
      <c r="A5621" s="67"/>
      <c r="B5621" s="71"/>
    </row>
    <row r="5622" spans="1:2" ht="18" customHeight="1">
      <c r="A5622" s="67"/>
      <c r="B5622" s="71"/>
    </row>
    <row r="5623" spans="1:2" ht="18" customHeight="1">
      <c r="A5623" s="67"/>
      <c r="B5623" s="71"/>
    </row>
    <row r="5624" spans="1:2" ht="18" customHeight="1">
      <c r="A5624" s="67"/>
      <c r="B5624" s="71"/>
    </row>
    <row r="5625" spans="1:2" ht="18" customHeight="1">
      <c r="A5625" s="67"/>
      <c r="B5625" s="71"/>
    </row>
    <row r="5626" spans="1:2" ht="18" customHeight="1">
      <c r="A5626" s="67"/>
      <c r="B5626" s="71"/>
    </row>
    <row r="5627" spans="1:2" ht="18" customHeight="1">
      <c r="A5627" s="67"/>
      <c r="B5627" s="71"/>
    </row>
    <row r="5628" spans="1:2" ht="18" customHeight="1">
      <c r="A5628" s="67"/>
      <c r="B5628" s="71"/>
    </row>
    <row r="5629" spans="1:2" ht="18" customHeight="1">
      <c r="A5629" s="67"/>
      <c r="B5629" s="71"/>
    </row>
    <row r="5630" spans="1:2" ht="18" customHeight="1">
      <c r="A5630" s="67"/>
      <c r="B5630" s="71"/>
    </row>
    <row r="5631" spans="1:2" ht="18" customHeight="1">
      <c r="A5631" s="67"/>
      <c r="B5631" s="71"/>
    </row>
    <row r="5632" spans="1:2" ht="18" customHeight="1">
      <c r="A5632" s="67"/>
      <c r="B5632" s="71"/>
    </row>
    <row r="5633" spans="1:2" ht="18" customHeight="1">
      <c r="A5633" s="67"/>
      <c r="B5633" s="71"/>
    </row>
    <row r="5634" spans="1:2" ht="18" customHeight="1">
      <c r="A5634" s="67"/>
      <c r="B5634" s="71"/>
    </row>
    <row r="5635" spans="1:2" ht="18" customHeight="1">
      <c r="A5635" s="67"/>
      <c r="B5635" s="71"/>
    </row>
    <row r="5636" spans="1:2" ht="18" customHeight="1">
      <c r="A5636" s="67"/>
      <c r="B5636" s="71"/>
    </row>
    <row r="5637" spans="1:2" ht="18" customHeight="1">
      <c r="A5637" s="67"/>
      <c r="B5637" s="71"/>
    </row>
    <row r="5638" spans="1:2" ht="18" customHeight="1">
      <c r="A5638" s="67"/>
      <c r="B5638" s="71"/>
    </row>
    <row r="5639" spans="1:2" ht="18" customHeight="1">
      <c r="A5639" s="67"/>
      <c r="B5639" s="71"/>
    </row>
    <row r="5640" spans="1:2" ht="18" customHeight="1">
      <c r="A5640" s="67"/>
      <c r="B5640" s="71"/>
    </row>
    <row r="5641" spans="1:2" ht="18" customHeight="1">
      <c r="A5641" s="67"/>
      <c r="B5641" s="71"/>
    </row>
    <row r="5642" spans="1:2" ht="18" customHeight="1">
      <c r="A5642" s="67"/>
      <c r="B5642" s="71"/>
    </row>
    <row r="5643" spans="1:2" ht="18" customHeight="1">
      <c r="A5643" s="67"/>
      <c r="B5643" s="71"/>
    </row>
    <row r="5644" spans="1:2" ht="18" customHeight="1">
      <c r="A5644" s="67"/>
      <c r="B5644" s="71"/>
    </row>
    <row r="5645" spans="1:2" ht="18" customHeight="1">
      <c r="A5645" s="67"/>
      <c r="B5645" s="71"/>
    </row>
    <row r="5646" spans="1:2" ht="18" customHeight="1">
      <c r="A5646" s="67"/>
      <c r="B5646" s="71"/>
    </row>
    <row r="5647" spans="1:2" ht="18" customHeight="1">
      <c r="A5647" s="67"/>
      <c r="B5647" s="71"/>
    </row>
    <row r="5648" spans="1:2" ht="18" customHeight="1">
      <c r="A5648" s="67"/>
      <c r="B5648" s="71"/>
    </row>
    <row r="5649" spans="1:2" ht="18" customHeight="1">
      <c r="A5649" s="67"/>
      <c r="B5649" s="71"/>
    </row>
    <row r="5650" spans="1:2" ht="18" customHeight="1">
      <c r="A5650" s="67"/>
      <c r="B5650" s="71"/>
    </row>
    <row r="5651" spans="1:2" ht="18" customHeight="1">
      <c r="A5651" s="67"/>
      <c r="B5651" s="71"/>
    </row>
    <row r="5652" spans="1:2" ht="18" customHeight="1">
      <c r="A5652" s="67"/>
      <c r="B5652" s="71"/>
    </row>
    <row r="5653" spans="1:2" ht="18" customHeight="1">
      <c r="A5653" s="67"/>
      <c r="B5653" s="71"/>
    </row>
    <row r="5654" spans="1:2" ht="18" customHeight="1">
      <c r="A5654" s="67"/>
      <c r="B5654" s="71"/>
    </row>
    <row r="5655" spans="1:2" ht="18" customHeight="1">
      <c r="A5655" s="67"/>
      <c r="B5655" s="71"/>
    </row>
    <row r="5656" spans="1:2" ht="18" customHeight="1">
      <c r="A5656" s="67"/>
      <c r="B5656" s="71"/>
    </row>
    <row r="5657" spans="1:2" ht="18" customHeight="1">
      <c r="A5657" s="67"/>
      <c r="B5657" s="71"/>
    </row>
    <row r="5658" spans="1:2" ht="18" customHeight="1">
      <c r="A5658" s="67"/>
      <c r="B5658" s="71"/>
    </row>
    <row r="5659" spans="1:2" ht="18" customHeight="1">
      <c r="A5659" s="67"/>
      <c r="B5659" s="71"/>
    </row>
    <row r="5660" spans="1:2" ht="18" customHeight="1">
      <c r="A5660" s="67"/>
      <c r="B5660" s="71"/>
    </row>
    <row r="5661" spans="1:2" ht="18" customHeight="1">
      <c r="A5661" s="67"/>
      <c r="B5661" s="71"/>
    </row>
    <row r="5662" spans="1:2" ht="18" customHeight="1">
      <c r="A5662" s="67"/>
      <c r="B5662" s="71"/>
    </row>
    <row r="5663" spans="1:2" ht="18" customHeight="1">
      <c r="A5663" s="67"/>
      <c r="B5663" s="71"/>
    </row>
    <row r="5664" spans="1:2" ht="18" customHeight="1">
      <c r="A5664" s="67"/>
      <c r="B5664" s="71"/>
    </row>
    <row r="5665" spans="1:2" ht="18" customHeight="1">
      <c r="A5665" s="67"/>
      <c r="B5665" s="71"/>
    </row>
    <row r="5666" spans="1:2" ht="18" customHeight="1">
      <c r="A5666" s="67"/>
      <c r="B5666" s="71"/>
    </row>
    <row r="5667" spans="1:2" ht="18" customHeight="1">
      <c r="A5667" s="67"/>
      <c r="B5667" s="71"/>
    </row>
    <row r="5668" spans="1:2" ht="18" customHeight="1">
      <c r="A5668" s="67"/>
      <c r="B5668" s="71"/>
    </row>
    <row r="5669" spans="1:2" ht="18" customHeight="1">
      <c r="A5669" s="67"/>
      <c r="B5669" s="71"/>
    </row>
    <row r="5670" spans="1:2" ht="18" customHeight="1">
      <c r="A5670" s="67"/>
      <c r="B5670" s="71"/>
    </row>
    <row r="5671" spans="1:2" ht="18" customHeight="1">
      <c r="A5671" s="67"/>
      <c r="B5671" s="71"/>
    </row>
    <row r="5672" spans="1:2" ht="18" customHeight="1">
      <c r="A5672" s="67"/>
      <c r="B5672" s="71"/>
    </row>
    <row r="5673" spans="1:2" ht="18" customHeight="1">
      <c r="A5673" s="67"/>
      <c r="B5673" s="71"/>
    </row>
    <row r="5674" spans="1:2" ht="18" customHeight="1">
      <c r="A5674" s="67"/>
      <c r="B5674" s="71"/>
    </row>
    <row r="5675" spans="1:2" ht="18" customHeight="1">
      <c r="A5675" s="67"/>
      <c r="B5675" s="71"/>
    </row>
    <row r="5676" spans="1:2" ht="18" customHeight="1">
      <c r="A5676" s="67"/>
      <c r="B5676" s="71"/>
    </row>
    <row r="5677" spans="1:2" ht="18" customHeight="1">
      <c r="A5677" s="67"/>
      <c r="B5677" s="71"/>
    </row>
    <row r="5678" spans="1:2" ht="18" customHeight="1">
      <c r="A5678" s="67"/>
      <c r="B5678" s="71"/>
    </row>
    <row r="5679" spans="1:2" ht="18" customHeight="1">
      <c r="A5679" s="67"/>
      <c r="B5679" s="71"/>
    </row>
    <row r="5680" spans="1:2" ht="18" customHeight="1">
      <c r="A5680" s="67"/>
      <c r="B5680" s="71"/>
    </row>
    <row r="5681" spans="1:2" ht="18" customHeight="1">
      <c r="A5681" s="67"/>
      <c r="B5681" s="71"/>
    </row>
    <row r="5682" spans="1:2" ht="18" customHeight="1">
      <c r="A5682" s="67"/>
      <c r="B5682" s="71"/>
    </row>
    <row r="5683" spans="1:2" ht="18" customHeight="1">
      <c r="A5683" s="67"/>
      <c r="B5683" s="71"/>
    </row>
    <row r="5684" spans="1:2" ht="18" customHeight="1">
      <c r="A5684" s="67"/>
      <c r="B5684" s="71"/>
    </row>
    <row r="5685" spans="1:2" ht="18" customHeight="1">
      <c r="A5685" s="67"/>
      <c r="B5685" s="71"/>
    </row>
    <row r="5686" spans="1:2" ht="18" customHeight="1">
      <c r="A5686" s="67"/>
      <c r="B5686" s="71"/>
    </row>
    <row r="5687" spans="1:2" ht="18" customHeight="1">
      <c r="A5687" s="67"/>
      <c r="B5687" s="71"/>
    </row>
    <row r="5688" spans="1:2" ht="18" customHeight="1">
      <c r="A5688" s="67"/>
      <c r="B5688" s="71"/>
    </row>
    <row r="5689" spans="1:2" ht="18" customHeight="1">
      <c r="A5689" s="67"/>
      <c r="B5689" s="71"/>
    </row>
    <row r="5690" spans="1:2" ht="18" customHeight="1">
      <c r="A5690" s="67"/>
      <c r="B5690" s="71"/>
    </row>
    <row r="5691" spans="1:2" ht="18" customHeight="1">
      <c r="A5691" s="67"/>
      <c r="B5691" s="71"/>
    </row>
    <row r="5692" spans="1:2" ht="18" customHeight="1">
      <c r="A5692" s="67"/>
      <c r="B5692" s="71"/>
    </row>
    <row r="5693" spans="1:2" ht="18" customHeight="1">
      <c r="A5693" s="67"/>
      <c r="B5693" s="71"/>
    </row>
    <row r="5694" spans="1:2" ht="18" customHeight="1">
      <c r="A5694" s="67"/>
      <c r="B5694" s="71"/>
    </row>
    <row r="5695" spans="1:2" ht="18" customHeight="1">
      <c r="A5695" s="67"/>
      <c r="B5695" s="71"/>
    </row>
    <row r="5696" spans="1:2" ht="18" customHeight="1">
      <c r="A5696" s="67"/>
      <c r="B5696" s="71"/>
    </row>
    <row r="5697" spans="1:2" ht="18" customHeight="1">
      <c r="A5697" s="67"/>
      <c r="B5697" s="71"/>
    </row>
    <row r="5698" spans="1:2" ht="18" customHeight="1">
      <c r="A5698" s="67"/>
      <c r="B5698" s="71"/>
    </row>
    <row r="5699" spans="1:2" ht="18" customHeight="1">
      <c r="A5699" s="67"/>
      <c r="B5699" s="71"/>
    </row>
    <row r="5700" spans="1:2" ht="18" customHeight="1">
      <c r="A5700" s="67"/>
      <c r="B5700" s="71"/>
    </row>
    <row r="5701" spans="1:2" ht="18" customHeight="1">
      <c r="A5701" s="67"/>
      <c r="B5701" s="71"/>
    </row>
    <row r="5702" spans="1:2" ht="18" customHeight="1">
      <c r="A5702" s="67"/>
      <c r="B5702" s="71"/>
    </row>
    <row r="5703" spans="1:2" ht="18" customHeight="1">
      <c r="A5703" s="67"/>
      <c r="B5703" s="71"/>
    </row>
    <row r="5704" spans="1:2" ht="18" customHeight="1">
      <c r="A5704" s="67"/>
      <c r="B5704" s="71"/>
    </row>
    <row r="5705" spans="1:2" ht="18" customHeight="1">
      <c r="A5705" s="67"/>
      <c r="B5705" s="71"/>
    </row>
    <row r="5706" spans="1:2" ht="18" customHeight="1">
      <c r="A5706" s="67"/>
      <c r="B5706" s="71"/>
    </row>
    <row r="5707" spans="1:2" ht="18" customHeight="1">
      <c r="A5707" s="67"/>
      <c r="B5707" s="71"/>
    </row>
    <row r="5708" spans="1:2" ht="18" customHeight="1">
      <c r="A5708" s="67"/>
      <c r="B5708" s="71"/>
    </row>
    <row r="5709" spans="1:2" ht="18" customHeight="1">
      <c r="A5709" s="67"/>
      <c r="B5709" s="71"/>
    </row>
    <row r="5710" spans="1:2" ht="18" customHeight="1">
      <c r="A5710" s="67"/>
      <c r="B5710" s="71"/>
    </row>
    <row r="5711" spans="1:2" ht="18" customHeight="1">
      <c r="A5711" s="67"/>
      <c r="B5711" s="71"/>
    </row>
    <row r="5712" spans="1:2" ht="18" customHeight="1">
      <c r="A5712" s="67"/>
      <c r="B5712" s="71"/>
    </row>
    <row r="5713" spans="1:2" ht="18" customHeight="1">
      <c r="A5713" s="67"/>
      <c r="B5713" s="71"/>
    </row>
    <row r="5714" spans="1:2" ht="18" customHeight="1">
      <c r="A5714" s="67"/>
      <c r="B5714" s="71"/>
    </row>
    <row r="5715" spans="1:2" ht="18" customHeight="1">
      <c r="A5715" s="67"/>
      <c r="B5715" s="71"/>
    </row>
    <row r="5716" spans="1:2" ht="18" customHeight="1">
      <c r="A5716" s="67"/>
      <c r="B5716" s="71"/>
    </row>
    <row r="5717" spans="1:2" ht="18" customHeight="1">
      <c r="A5717" s="67"/>
      <c r="B5717" s="71"/>
    </row>
    <row r="5718" spans="1:2" ht="18" customHeight="1">
      <c r="A5718" s="67"/>
      <c r="B5718" s="71"/>
    </row>
    <row r="5719" spans="1:2" ht="18" customHeight="1">
      <c r="A5719" s="67"/>
      <c r="B5719" s="71"/>
    </row>
    <row r="5720" spans="1:2" ht="18" customHeight="1">
      <c r="A5720" s="67"/>
      <c r="B5720" s="71"/>
    </row>
    <row r="5721" spans="1:2" ht="18" customHeight="1">
      <c r="A5721" s="67"/>
      <c r="B5721" s="71"/>
    </row>
    <row r="5722" spans="1:2" ht="18" customHeight="1">
      <c r="A5722" s="67"/>
      <c r="B5722" s="71"/>
    </row>
    <row r="5723" spans="1:2" ht="18" customHeight="1">
      <c r="A5723" s="67"/>
      <c r="B5723" s="71"/>
    </row>
    <row r="5724" spans="1:2" ht="18" customHeight="1">
      <c r="A5724" s="67"/>
      <c r="B5724" s="71"/>
    </row>
    <row r="5725" spans="1:2" ht="18" customHeight="1">
      <c r="A5725" s="67"/>
      <c r="B5725" s="71"/>
    </row>
    <row r="5726" spans="1:2" ht="18" customHeight="1">
      <c r="A5726" s="67"/>
      <c r="B5726" s="71"/>
    </row>
    <row r="5727" spans="1:2" ht="18" customHeight="1">
      <c r="A5727" s="67"/>
      <c r="B5727" s="71"/>
    </row>
    <row r="5728" spans="1:2" ht="18" customHeight="1">
      <c r="A5728" s="67"/>
      <c r="B5728" s="71"/>
    </row>
    <row r="5729" spans="1:2" ht="18" customHeight="1">
      <c r="A5729" s="67"/>
      <c r="B5729" s="71"/>
    </row>
    <row r="5730" spans="1:2" ht="18" customHeight="1">
      <c r="A5730" s="67"/>
      <c r="B5730" s="71"/>
    </row>
    <row r="5731" spans="1:2" ht="18" customHeight="1">
      <c r="A5731" s="67"/>
      <c r="B5731" s="71"/>
    </row>
    <row r="5732" spans="1:2" ht="18" customHeight="1">
      <c r="A5732" s="67"/>
      <c r="B5732" s="71"/>
    </row>
    <row r="5733" spans="1:2" ht="18" customHeight="1">
      <c r="A5733" s="67"/>
      <c r="B5733" s="71"/>
    </row>
    <row r="5734" spans="1:2" ht="18" customHeight="1">
      <c r="A5734" s="67"/>
      <c r="B5734" s="71"/>
    </row>
    <row r="5735" spans="1:2" ht="18" customHeight="1">
      <c r="A5735" s="67"/>
      <c r="B5735" s="71"/>
    </row>
    <row r="5736" spans="1:2" ht="18" customHeight="1">
      <c r="A5736" s="67"/>
      <c r="B5736" s="71"/>
    </row>
    <row r="5737" spans="1:2" ht="18" customHeight="1">
      <c r="A5737" s="67"/>
      <c r="B5737" s="71"/>
    </row>
    <row r="5738" spans="1:2" ht="18" customHeight="1">
      <c r="A5738" s="67"/>
      <c r="B5738" s="71"/>
    </row>
    <row r="5739" spans="1:2" ht="18" customHeight="1">
      <c r="A5739" s="67"/>
      <c r="B5739" s="71"/>
    </row>
    <row r="5740" spans="1:2" ht="18" customHeight="1">
      <c r="A5740" s="67"/>
      <c r="B5740" s="71"/>
    </row>
    <row r="5741" spans="1:2" ht="18" customHeight="1">
      <c r="A5741" s="67"/>
      <c r="B5741" s="71"/>
    </row>
    <row r="5742" spans="1:2" ht="18" customHeight="1">
      <c r="A5742" s="67"/>
      <c r="B5742" s="71"/>
    </row>
    <row r="5743" spans="1:2" ht="18" customHeight="1">
      <c r="A5743" s="67"/>
      <c r="B5743" s="71"/>
    </row>
    <row r="5744" spans="1:2" ht="18" customHeight="1">
      <c r="A5744" s="67"/>
      <c r="B5744" s="71"/>
    </row>
    <row r="5745" spans="1:2" ht="18" customHeight="1">
      <c r="A5745" s="67"/>
      <c r="B5745" s="71"/>
    </row>
    <row r="5746" spans="1:2" ht="18" customHeight="1">
      <c r="A5746" s="67"/>
      <c r="B5746" s="71"/>
    </row>
    <row r="5747" spans="1:2" ht="18" customHeight="1">
      <c r="A5747" s="67"/>
      <c r="B5747" s="71"/>
    </row>
    <row r="5748" spans="1:2" ht="18" customHeight="1">
      <c r="A5748" s="67"/>
      <c r="B5748" s="71"/>
    </row>
    <row r="5749" spans="1:2" ht="18" customHeight="1">
      <c r="A5749" s="67"/>
      <c r="B5749" s="71"/>
    </row>
    <row r="5750" spans="1:2" ht="18" customHeight="1">
      <c r="A5750" s="67"/>
      <c r="B5750" s="71"/>
    </row>
    <row r="5751" spans="1:2" ht="18" customHeight="1">
      <c r="A5751" s="67"/>
      <c r="B5751" s="71"/>
    </row>
    <row r="5752" spans="1:2" ht="18" customHeight="1">
      <c r="A5752" s="67"/>
      <c r="B5752" s="71"/>
    </row>
    <row r="5753" spans="1:2" ht="18" customHeight="1">
      <c r="A5753" s="67"/>
      <c r="B5753" s="71"/>
    </row>
    <row r="5754" spans="1:2" ht="18" customHeight="1">
      <c r="A5754" s="67"/>
      <c r="B5754" s="71"/>
    </row>
    <row r="5755" spans="1:2" ht="18" customHeight="1">
      <c r="A5755" s="67"/>
      <c r="B5755" s="71"/>
    </row>
    <row r="5756" spans="1:2" ht="18" customHeight="1">
      <c r="A5756" s="67"/>
      <c r="B5756" s="71"/>
    </row>
    <row r="5757" spans="1:2" ht="18" customHeight="1">
      <c r="A5757" s="67"/>
      <c r="B5757" s="71"/>
    </row>
    <row r="5758" spans="1:2" ht="18" customHeight="1">
      <c r="A5758" s="67"/>
      <c r="B5758" s="71"/>
    </row>
    <row r="5759" spans="1:2" ht="18" customHeight="1">
      <c r="A5759" s="67"/>
      <c r="B5759" s="71"/>
    </row>
    <row r="5760" spans="1:2" ht="18" customHeight="1">
      <c r="A5760" s="67"/>
      <c r="B5760" s="71"/>
    </row>
    <row r="5761" spans="1:2" ht="18" customHeight="1">
      <c r="A5761" s="67"/>
      <c r="B5761" s="71"/>
    </row>
    <row r="5762" spans="1:2" ht="18" customHeight="1">
      <c r="A5762" s="67"/>
      <c r="B5762" s="71"/>
    </row>
    <row r="5763" spans="1:2" ht="18" customHeight="1">
      <c r="A5763" s="67"/>
      <c r="B5763" s="71"/>
    </row>
    <row r="5764" spans="1:2" ht="18" customHeight="1">
      <c r="A5764" s="67"/>
      <c r="B5764" s="71"/>
    </row>
    <row r="5765" spans="1:2" ht="18" customHeight="1">
      <c r="A5765" s="67"/>
      <c r="B5765" s="71"/>
    </row>
    <row r="5766" spans="1:2" ht="18" customHeight="1">
      <c r="A5766" s="67"/>
      <c r="B5766" s="71"/>
    </row>
    <row r="5767" spans="1:2" ht="18" customHeight="1">
      <c r="A5767" s="67"/>
      <c r="B5767" s="71"/>
    </row>
    <row r="5768" spans="1:2" ht="18" customHeight="1">
      <c r="A5768" s="67"/>
      <c r="B5768" s="71"/>
    </row>
    <row r="5769" spans="1:2" ht="18" customHeight="1">
      <c r="A5769" s="67"/>
      <c r="B5769" s="71"/>
    </row>
    <row r="5770" spans="1:2" ht="18" customHeight="1">
      <c r="A5770" s="67"/>
      <c r="B5770" s="71"/>
    </row>
    <row r="5771" spans="1:2" ht="18" customHeight="1">
      <c r="A5771" s="67"/>
      <c r="B5771" s="71"/>
    </row>
    <row r="5772" spans="1:2" ht="18" customHeight="1">
      <c r="A5772" s="67"/>
      <c r="B5772" s="71"/>
    </row>
    <row r="5773" spans="1:2" ht="18" customHeight="1">
      <c r="A5773" s="67"/>
      <c r="B5773" s="71"/>
    </row>
    <row r="5774" spans="1:2" ht="18" customHeight="1">
      <c r="A5774" s="67"/>
      <c r="B5774" s="71"/>
    </row>
    <row r="5775" spans="1:2" ht="18" customHeight="1">
      <c r="A5775" s="67"/>
      <c r="B5775" s="71"/>
    </row>
    <row r="5776" spans="1:2" ht="18" customHeight="1">
      <c r="A5776" s="67"/>
      <c r="B5776" s="71"/>
    </row>
    <row r="5777" spans="1:2" ht="18" customHeight="1">
      <c r="A5777" s="67"/>
      <c r="B5777" s="71"/>
    </row>
    <row r="5778" spans="1:2" ht="18" customHeight="1">
      <c r="A5778" s="67"/>
      <c r="B5778" s="71"/>
    </row>
    <row r="5779" spans="1:2" ht="18" customHeight="1">
      <c r="A5779" s="67"/>
      <c r="B5779" s="71"/>
    </row>
    <row r="5780" spans="1:2" ht="18" customHeight="1">
      <c r="A5780" s="67"/>
      <c r="B5780" s="71"/>
    </row>
    <row r="5781" spans="1:2" ht="18" customHeight="1">
      <c r="A5781" s="67"/>
      <c r="B5781" s="71"/>
    </row>
    <row r="5782" spans="1:2" ht="18" customHeight="1">
      <c r="A5782" s="67"/>
      <c r="B5782" s="71"/>
    </row>
    <row r="5783" spans="1:2" ht="18" customHeight="1">
      <c r="A5783" s="67"/>
      <c r="B5783" s="71"/>
    </row>
    <row r="5784" spans="1:2" ht="18" customHeight="1">
      <c r="A5784" s="67"/>
      <c r="B5784" s="71"/>
    </row>
    <row r="5785" spans="1:2" ht="18" customHeight="1">
      <c r="A5785" s="67"/>
      <c r="B5785" s="71"/>
    </row>
    <row r="5786" spans="1:2" ht="18" customHeight="1">
      <c r="A5786" s="67"/>
      <c r="B5786" s="71"/>
    </row>
    <row r="5787" spans="1:2" ht="18" customHeight="1">
      <c r="A5787" s="67"/>
      <c r="B5787" s="71"/>
    </row>
    <row r="5788" spans="1:2" ht="18" customHeight="1">
      <c r="A5788" s="67"/>
      <c r="B5788" s="71"/>
    </row>
    <row r="5789" spans="1:2" ht="18" customHeight="1">
      <c r="A5789" s="67"/>
      <c r="B5789" s="71"/>
    </row>
    <row r="5790" spans="1:2" ht="18" customHeight="1">
      <c r="A5790" s="67"/>
      <c r="B5790" s="71"/>
    </row>
    <row r="5791" spans="1:2" ht="18" customHeight="1">
      <c r="A5791" s="67"/>
      <c r="B5791" s="71"/>
    </row>
    <row r="5792" spans="1:2" ht="18" customHeight="1">
      <c r="A5792" s="67"/>
      <c r="B5792" s="71"/>
    </row>
    <row r="5793" spans="1:2" ht="18" customHeight="1">
      <c r="A5793" s="67"/>
      <c r="B5793" s="71"/>
    </row>
    <row r="5794" spans="1:2" ht="18" customHeight="1">
      <c r="A5794" s="67"/>
      <c r="B5794" s="71"/>
    </row>
    <row r="5795" spans="1:2" ht="18" customHeight="1">
      <c r="A5795" s="67"/>
      <c r="B5795" s="71"/>
    </row>
    <row r="5796" spans="1:2" ht="18" customHeight="1">
      <c r="A5796" s="67"/>
      <c r="B5796" s="71"/>
    </row>
    <row r="5797" spans="1:2" ht="18" customHeight="1">
      <c r="A5797" s="67"/>
      <c r="B5797" s="71"/>
    </row>
    <row r="5798" spans="1:2" ht="18" customHeight="1">
      <c r="A5798" s="67"/>
      <c r="B5798" s="71"/>
    </row>
    <row r="5799" spans="1:2" ht="18" customHeight="1">
      <c r="A5799" s="67"/>
      <c r="B5799" s="71"/>
    </row>
    <row r="5800" spans="1:2" ht="18" customHeight="1">
      <c r="A5800" s="67"/>
      <c r="B5800" s="71"/>
    </row>
    <row r="5801" spans="1:2" ht="18" customHeight="1">
      <c r="A5801" s="67"/>
      <c r="B5801" s="71"/>
    </row>
    <row r="5802" spans="1:2" ht="18" customHeight="1">
      <c r="A5802" s="67"/>
      <c r="B5802" s="71"/>
    </row>
    <row r="5803" spans="1:2" ht="18" customHeight="1">
      <c r="A5803" s="67"/>
      <c r="B5803" s="71"/>
    </row>
    <row r="5804" spans="1:2" ht="18" customHeight="1">
      <c r="A5804" s="67"/>
      <c r="B5804" s="71"/>
    </row>
    <row r="5805" spans="1:2" ht="18" customHeight="1">
      <c r="A5805" s="67"/>
      <c r="B5805" s="71"/>
    </row>
    <row r="5806" spans="1:2" ht="18" customHeight="1">
      <c r="A5806" s="67"/>
      <c r="B5806" s="71"/>
    </row>
    <row r="5807" spans="1:2" ht="18" customHeight="1">
      <c r="A5807" s="67"/>
      <c r="B5807" s="71"/>
    </row>
    <row r="5808" spans="1:2" ht="18" customHeight="1">
      <c r="A5808" s="67"/>
      <c r="B5808" s="71"/>
    </row>
    <row r="5809" spans="1:2" ht="18" customHeight="1">
      <c r="A5809" s="67"/>
      <c r="B5809" s="71"/>
    </row>
    <row r="5810" spans="1:2" ht="18" customHeight="1">
      <c r="A5810" s="67"/>
      <c r="B5810" s="71"/>
    </row>
    <row r="5811" spans="1:2" ht="18" customHeight="1">
      <c r="A5811" s="67"/>
      <c r="B5811" s="71"/>
    </row>
    <row r="5812" spans="1:2" ht="18" customHeight="1">
      <c r="A5812" s="67"/>
      <c r="B5812" s="71"/>
    </row>
    <row r="5813" spans="1:2" ht="18" customHeight="1">
      <c r="A5813" s="67"/>
      <c r="B5813" s="71"/>
    </row>
    <row r="5814" spans="1:2" ht="18" customHeight="1">
      <c r="A5814" s="67"/>
      <c r="B5814" s="71"/>
    </row>
    <row r="5815" spans="1:2" ht="18" customHeight="1">
      <c r="A5815" s="67"/>
      <c r="B5815" s="71"/>
    </row>
    <row r="5816" spans="1:2" ht="18" customHeight="1">
      <c r="A5816" s="67"/>
      <c r="B5816" s="71"/>
    </row>
    <row r="5817" spans="1:2" ht="18" customHeight="1">
      <c r="A5817" s="67"/>
      <c r="B5817" s="71"/>
    </row>
    <row r="5818" spans="1:2" ht="18" customHeight="1">
      <c r="A5818" s="67"/>
      <c r="B5818" s="71"/>
    </row>
    <row r="5819" spans="1:2" ht="18" customHeight="1">
      <c r="A5819" s="67"/>
      <c r="B5819" s="71"/>
    </row>
    <row r="5820" spans="1:2" ht="18" customHeight="1">
      <c r="A5820" s="67"/>
      <c r="B5820" s="71"/>
    </row>
    <row r="5821" spans="1:2" ht="18" customHeight="1">
      <c r="A5821" s="67"/>
      <c r="B5821" s="71"/>
    </row>
    <row r="5822" spans="1:2" ht="18" customHeight="1">
      <c r="A5822" s="67"/>
      <c r="B5822" s="71"/>
    </row>
    <row r="5823" spans="1:2" ht="18" customHeight="1">
      <c r="A5823" s="67"/>
      <c r="B5823" s="71"/>
    </row>
    <row r="5824" spans="1:2" ht="18" customHeight="1">
      <c r="A5824" s="67"/>
      <c r="B5824" s="71"/>
    </row>
    <row r="5825" spans="1:2" ht="18" customHeight="1">
      <c r="A5825" s="67"/>
      <c r="B5825" s="71"/>
    </row>
    <row r="5826" spans="1:2" ht="18" customHeight="1">
      <c r="A5826" s="67"/>
      <c r="B5826" s="71"/>
    </row>
    <row r="5827" spans="1:2" ht="18" customHeight="1">
      <c r="A5827" s="67"/>
      <c r="B5827" s="71"/>
    </row>
    <row r="5828" spans="1:2" ht="18" customHeight="1">
      <c r="A5828" s="67"/>
      <c r="B5828" s="71"/>
    </row>
    <row r="5829" spans="1:2" ht="18" customHeight="1">
      <c r="A5829" s="67"/>
      <c r="B5829" s="71"/>
    </row>
    <row r="5830" spans="1:2" ht="18" customHeight="1">
      <c r="A5830" s="67"/>
      <c r="B5830" s="71"/>
    </row>
    <row r="5831" spans="1:2" ht="18" customHeight="1">
      <c r="A5831" s="67"/>
      <c r="B5831" s="71"/>
    </row>
    <row r="5832" spans="1:2" ht="18" customHeight="1">
      <c r="A5832" s="67"/>
      <c r="B5832" s="71"/>
    </row>
    <row r="5833" spans="1:2" ht="18" customHeight="1">
      <c r="A5833" s="67"/>
      <c r="B5833" s="71"/>
    </row>
    <row r="5834" spans="1:2" ht="18" customHeight="1">
      <c r="A5834" s="67"/>
      <c r="B5834" s="71"/>
    </row>
    <row r="5835" spans="1:2" ht="18" customHeight="1">
      <c r="A5835" s="67"/>
      <c r="B5835" s="71"/>
    </row>
    <row r="5836" spans="1:2" ht="18" customHeight="1">
      <c r="A5836" s="67"/>
      <c r="B5836" s="71"/>
    </row>
    <row r="5837" spans="1:2" ht="18" customHeight="1">
      <c r="A5837" s="67"/>
      <c r="B5837" s="71"/>
    </row>
    <row r="5838" spans="1:2" ht="18" customHeight="1">
      <c r="A5838" s="67"/>
      <c r="B5838" s="71"/>
    </row>
    <row r="5839" spans="1:2" ht="18" customHeight="1">
      <c r="A5839" s="67"/>
      <c r="B5839" s="71"/>
    </row>
    <row r="5840" spans="1:2" ht="18" customHeight="1">
      <c r="A5840" s="67"/>
      <c r="B5840" s="71"/>
    </row>
    <row r="5841" spans="1:2" ht="18" customHeight="1">
      <c r="A5841" s="67"/>
      <c r="B5841" s="71"/>
    </row>
    <row r="5842" spans="1:2" ht="18" customHeight="1">
      <c r="A5842" s="67"/>
      <c r="B5842" s="71"/>
    </row>
    <row r="5843" spans="1:2" ht="18" customHeight="1">
      <c r="A5843" s="67"/>
      <c r="B5843" s="71"/>
    </row>
    <row r="5844" spans="1:2" ht="18" customHeight="1">
      <c r="A5844" s="67"/>
      <c r="B5844" s="71"/>
    </row>
    <row r="5845" spans="1:2" ht="18" customHeight="1">
      <c r="A5845" s="67"/>
      <c r="B5845" s="71"/>
    </row>
    <row r="5846" spans="1:2" ht="18" customHeight="1">
      <c r="A5846" s="67"/>
      <c r="B5846" s="71"/>
    </row>
    <row r="5847" spans="1:2" ht="18" customHeight="1">
      <c r="A5847" s="67"/>
      <c r="B5847" s="71"/>
    </row>
    <row r="5848" spans="1:2" ht="18" customHeight="1">
      <c r="A5848" s="67"/>
      <c r="B5848" s="71"/>
    </row>
    <row r="5849" spans="1:2" ht="18" customHeight="1">
      <c r="A5849" s="67"/>
      <c r="B5849" s="71"/>
    </row>
    <row r="5850" spans="1:2" ht="18" customHeight="1">
      <c r="A5850" s="67"/>
      <c r="B5850" s="71"/>
    </row>
    <row r="5851" spans="1:2" ht="18" customHeight="1">
      <c r="A5851" s="67"/>
      <c r="B5851" s="71"/>
    </row>
    <row r="5852" spans="1:2" ht="18" customHeight="1">
      <c r="A5852" s="67"/>
      <c r="B5852" s="71"/>
    </row>
    <row r="5853" spans="1:2" ht="18" customHeight="1">
      <c r="A5853" s="67"/>
      <c r="B5853" s="71"/>
    </row>
    <row r="5854" spans="1:2" ht="18" customHeight="1">
      <c r="A5854" s="67"/>
      <c r="B5854" s="71"/>
    </row>
    <row r="5855" spans="1:2" ht="18" customHeight="1">
      <c r="A5855" s="67"/>
      <c r="B5855" s="71"/>
    </row>
    <row r="5856" spans="1:2" ht="18" customHeight="1">
      <c r="A5856" s="67"/>
      <c r="B5856" s="71"/>
    </row>
    <row r="5857" spans="1:2" ht="18" customHeight="1">
      <c r="A5857" s="67"/>
      <c r="B5857" s="71"/>
    </row>
    <row r="5858" spans="1:2" ht="18" customHeight="1">
      <c r="A5858" s="67"/>
      <c r="B5858" s="71"/>
    </row>
    <row r="5859" spans="1:2" ht="18" customHeight="1">
      <c r="A5859" s="67"/>
      <c r="B5859" s="71"/>
    </row>
    <row r="5860" spans="1:2" ht="18" customHeight="1">
      <c r="A5860" s="67"/>
      <c r="B5860" s="71"/>
    </row>
    <row r="5861" spans="1:2" ht="18" customHeight="1">
      <c r="A5861" s="67"/>
      <c r="B5861" s="71"/>
    </row>
    <row r="5862" spans="1:2" ht="18" customHeight="1">
      <c r="A5862" s="67"/>
      <c r="B5862" s="71"/>
    </row>
    <row r="5863" spans="1:2" ht="18" customHeight="1">
      <c r="A5863" s="67"/>
      <c r="B5863" s="71"/>
    </row>
    <row r="5864" spans="1:2" ht="18" customHeight="1">
      <c r="A5864" s="67"/>
      <c r="B5864" s="71"/>
    </row>
    <row r="5865" spans="1:2" ht="18" customHeight="1">
      <c r="A5865" s="67"/>
      <c r="B5865" s="71"/>
    </row>
    <row r="5866" spans="1:2" ht="18" customHeight="1">
      <c r="A5866" s="67"/>
      <c r="B5866" s="71"/>
    </row>
    <row r="5867" spans="1:2" ht="18" customHeight="1">
      <c r="A5867" s="67"/>
      <c r="B5867" s="71"/>
    </row>
    <row r="5868" spans="1:2" ht="18" customHeight="1">
      <c r="A5868" s="67"/>
      <c r="B5868" s="71"/>
    </row>
    <row r="5869" spans="1:2" ht="18" customHeight="1">
      <c r="A5869" s="67"/>
      <c r="B5869" s="71"/>
    </row>
    <row r="5870" spans="1:2" ht="18" customHeight="1">
      <c r="A5870" s="67"/>
      <c r="B5870" s="71"/>
    </row>
    <row r="5871" spans="1:2" ht="18" customHeight="1">
      <c r="A5871" s="67"/>
      <c r="B5871" s="71"/>
    </row>
    <row r="5872" spans="1:2" ht="18" customHeight="1">
      <c r="A5872" s="67"/>
      <c r="B5872" s="71"/>
    </row>
    <row r="5873" spans="1:2" ht="18" customHeight="1">
      <c r="A5873" s="67"/>
      <c r="B5873" s="71"/>
    </row>
    <row r="5874" spans="1:2" ht="18" customHeight="1">
      <c r="A5874" s="67"/>
      <c r="B5874" s="71"/>
    </row>
    <row r="5875" spans="1:2" ht="18" customHeight="1">
      <c r="A5875" s="67"/>
      <c r="B5875" s="71"/>
    </row>
    <row r="5876" spans="1:2" ht="18" customHeight="1">
      <c r="A5876" s="67"/>
      <c r="B5876" s="71"/>
    </row>
    <row r="5877" spans="1:2" ht="18" customHeight="1">
      <c r="A5877" s="67"/>
      <c r="B5877" s="71"/>
    </row>
    <row r="5878" spans="1:2" ht="18" customHeight="1">
      <c r="A5878" s="67"/>
      <c r="B5878" s="71"/>
    </row>
    <row r="5879" spans="1:2" ht="18" customHeight="1">
      <c r="A5879" s="67"/>
      <c r="B5879" s="71"/>
    </row>
    <row r="5880" spans="1:2" ht="18" customHeight="1">
      <c r="A5880" s="67"/>
      <c r="B5880" s="71"/>
    </row>
    <row r="5881" spans="1:2" ht="18" customHeight="1">
      <c r="A5881" s="67"/>
      <c r="B5881" s="71"/>
    </row>
    <row r="5882" spans="1:2" ht="18" customHeight="1">
      <c r="A5882" s="67"/>
      <c r="B5882" s="71"/>
    </row>
    <row r="5883" spans="1:2" ht="18" customHeight="1">
      <c r="A5883" s="67"/>
      <c r="B5883" s="71"/>
    </row>
    <row r="5884" spans="1:2" ht="18" customHeight="1">
      <c r="A5884" s="67"/>
      <c r="B5884" s="71"/>
    </row>
    <row r="5885" spans="1:2" ht="18" customHeight="1">
      <c r="A5885" s="67"/>
      <c r="B5885" s="71"/>
    </row>
    <row r="5886" spans="1:2" ht="18" customHeight="1">
      <c r="A5886" s="67"/>
      <c r="B5886" s="71"/>
    </row>
    <row r="5887" spans="1:2" ht="18" customHeight="1">
      <c r="A5887" s="67"/>
      <c r="B5887" s="71"/>
    </row>
    <row r="5888" spans="1:2" ht="18" customHeight="1">
      <c r="A5888" s="67"/>
      <c r="B5888" s="71"/>
    </row>
    <row r="5889" spans="1:2" ht="18" customHeight="1">
      <c r="A5889" s="67"/>
      <c r="B5889" s="71"/>
    </row>
    <row r="5890" spans="1:2" ht="18" customHeight="1">
      <c r="A5890" s="67"/>
      <c r="B5890" s="71"/>
    </row>
    <row r="5891" spans="1:2" ht="18" customHeight="1">
      <c r="A5891" s="67"/>
      <c r="B5891" s="71"/>
    </row>
    <row r="5892" spans="1:2" ht="18" customHeight="1">
      <c r="A5892" s="67"/>
      <c r="B5892" s="71"/>
    </row>
    <row r="5893" spans="1:2" ht="18" customHeight="1">
      <c r="A5893" s="67"/>
      <c r="B5893" s="71"/>
    </row>
    <row r="5894" spans="1:2" ht="18" customHeight="1">
      <c r="A5894" s="67"/>
      <c r="B5894" s="71"/>
    </row>
    <row r="5895" spans="1:2" ht="18" customHeight="1">
      <c r="A5895" s="67"/>
      <c r="B5895" s="71"/>
    </row>
    <row r="5896" spans="1:2" ht="18" customHeight="1">
      <c r="A5896" s="67"/>
      <c r="B5896" s="71"/>
    </row>
    <row r="5897" spans="1:2" ht="18" customHeight="1">
      <c r="A5897" s="67"/>
      <c r="B5897" s="71"/>
    </row>
    <row r="5898" spans="1:2" ht="18" customHeight="1">
      <c r="A5898" s="67"/>
      <c r="B5898" s="71"/>
    </row>
    <row r="5899" spans="1:2" ht="18" customHeight="1">
      <c r="A5899" s="67"/>
      <c r="B5899" s="71"/>
    </row>
    <row r="5900" spans="1:2" ht="18" customHeight="1">
      <c r="A5900" s="67"/>
      <c r="B5900" s="71"/>
    </row>
    <row r="5901" spans="1:2" ht="18" customHeight="1">
      <c r="A5901" s="67"/>
      <c r="B5901" s="71"/>
    </row>
    <row r="5902" spans="1:2" ht="18" customHeight="1">
      <c r="A5902" s="67"/>
      <c r="B5902" s="71"/>
    </row>
    <row r="5903" spans="1:2" ht="18" customHeight="1">
      <c r="A5903" s="67"/>
      <c r="B5903" s="71"/>
    </row>
    <row r="5904" spans="1:2" ht="18" customHeight="1">
      <c r="A5904" s="67"/>
      <c r="B5904" s="71"/>
    </row>
    <row r="5905" spans="1:2" ht="18" customHeight="1">
      <c r="A5905" s="67"/>
      <c r="B5905" s="71"/>
    </row>
    <row r="5906" spans="1:2" ht="18" customHeight="1">
      <c r="A5906" s="67"/>
      <c r="B5906" s="71"/>
    </row>
    <row r="5907" spans="1:2" ht="18" customHeight="1">
      <c r="A5907" s="67"/>
      <c r="B5907" s="71"/>
    </row>
    <row r="5908" spans="1:2" ht="18" customHeight="1">
      <c r="A5908" s="67"/>
      <c r="B5908" s="71"/>
    </row>
    <row r="5909" spans="1:2" ht="18" customHeight="1">
      <c r="A5909" s="67"/>
      <c r="B5909" s="71"/>
    </row>
    <row r="5910" spans="1:2" ht="18" customHeight="1">
      <c r="A5910" s="67"/>
      <c r="B5910" s="71"/>
    </row>
    <row r="5911" spans="1:2" ht="18" customHeight="1">
      <c r="A5911" s="67"/>
      <c r="B5911" s="71"/>
    </row>
    <row r="5912" spans="1:2" ht="18" customHeight="1">
      <c r="A5912" s="67"/>
      <c r="B5912" s="71"/>
    </row>
    <row r="5913" spans="1:2" ht="18" customHeight="1">
      <c r="A5913" s="67"/>
      <c r="B5913" s="71"/>
    </row>
    <row r="5914" spans="1:2" ht="18" customHeight="1">
      <c r="A5914" s="67"/>
      <c r="B5914" s="71"/>
    </row>
    <row r="5915" spans="1:2" ht="18" customHeight="1">
      <c r="A5915" s="67"/>
      <c r="B5915" s="71"/>
    </row>
    <row r="5916" spans="1:2" ht="18" customHeight="1">
      <c r="A5916" s="67"/>
      <c r="B5916" s="71"/>
    </row>
    <row r="5917" spans="1:2" ht="18" customHeight="1">
      <c r="A5917" s="67"/>
      <c r="B5917" s="71"/>
    </row>
    <row r="5918" spans="1:2" ht="18" customHeight="1">
      <c r="A5918" s="67"/>
      <c r="B5918" s="71"/>
    </row>
    <row r="5919" spans="1:2" ht="18" customHeight="1">
      <c r="A5919" s="67"/>
      <c r="B5919" s="71"/>
    </row>
    <row r="5920" spans="1:2" ht="18" customHeight="1">
      <c r="A5920" s="67"/>
      <c r="B5920" s="71"/>
    </row>
    <row r="5921" spans="1:2" ht="18" customHeight="1">
      <c r="A5921" s="67"/>
      <c r="B5921" s="71"/>
    </row>
    <row r="5922" spans="1:2" ht="18" customHeight="1">
      <c r="A5922" s="67"/>
      <c r="B5922" s="71"/>
    </row>
    <row r="5923" spans="1:2" ht="18" customHeight="1">
      <c r="A5923" s="67"/>
      <c r="B5923" s="71"/>
    </row>
    <row r="5924" spans="1:2" ht="18" customHeight="1">
      <c r="A5924" s="67"/>
      <c r="B5924" s="71"/>
    </row>
    <row r="5925" spans="1:2" ht="18" customHeight="1">
      <c r="A5925" s="67"/>
      <c r="B5925" s="71"/>
    </row>
    <row r="5926" spans="1:2" ht="18" customHeight="1">
      <c r="A5926" s="67"/>
      <c r="B5926" s="71"/>
    </row>
    <row r="5927" spans="1:2" ht="18" customHeight="1">
      <c r="A5927" s="67"/>
      <c r="B5927" s="71"/>
    </row>
    <row r="5928" spans="1:2" ht="18" customHeight="1">
      <c r="A5928" s="67"/>
      <c r="B5928" s="71"/>
    </row>
    <row r="5929" spans="1:2" ht="18" customHeight="1">
      <c r="A5929" s="67"/>
      <c r="B5929" s="71"/>
    </row>
    <row r="5930" spans="1:2" ht="18" customHeight="1">
      <c r="A5930" s="67"/>
      <c r="B5930" s="71"/>
    </row>
    <row r="5931" spans="1:2" ht="18" customHeight="1">
      <c r="A5931" s="67"/>
      <c r="B5931" s="71"/>
    </row>
    <row r="5932" spans="1:2" ht="18" customHeight="1">
      <c r="A5932" s="67"/>
      <c r="B5932" s="71"/>
    </row>
    <row r="5933" spans="1:2" ht="18" customHeight="1">
      <c r="A5933" s="67"/>
      <c r="B5933" s="71"/>
    </row>
    <row r="5934" spans="1:2" ht="18" customHeight="1">
      <c r="A5934" s="67"/>
      <c r="B5934" s="71"/>
    </row>
    <row r="5935" spans="1:2" ht="18" customHeight="1">
      <c r="A5935" s="67"/>
      <c r="B5935" s="71"/>
    </row>
    <row r="5936" spans="1:2" ht="18" customHeight="1">
      <c r="A5936" s="67"/>
      <c r="B5936" s="71"/>
    </row>
    <row r="5937" spans="1:2" ht="18" customHeight="1">
      <c r="A5937" s="67"/>
      <c r="B5937" s="71"/>
    </row>
    <row r="5938" spans="1:2" ht="18" customHeight="1">
      <c r="A5938" s="67"/>
      <c r="B5938" s="71"/>
    </row>
    <row r="5939" spans="1:2" ht="18" customHeight="1">
      <c r="A5939" s="67"/>
      <c r="B5939" s="71"/>
    </row>
    <row r="5940" spans="1:2" ht="18" customHeight="1">
      <c r="A5940" s="67"/>
      <c r="B5940" s="71"/>
    </row>
    <row r="5941" spans="1:2" ht="18" customHeight="1">
      <c r="A5941" s="67"/>
      <c r="B5941" s="71"/>
    </row>
    <row r="5942" spans="1:2" ht="18" customHeight="1">
      <c r="A5942" s="67"/>
      <c r="B5942" s="71"/>
    </row>
    <row r="5943" spans="1:2" ht="18" customHeight="1">
      <c r="A5943" s="67"/>
      <c r="B5943" s="71"/>
    </row>
    <row r="5944" spans="1:2" ht="18" customHeight="1">
      <c r="A5944" s="67"/>
      <c r="B5944" s="71"/>
    </row>
    <row r="5945" spans="1:2" ht="18" customHeight="1">
      <c r="A5945" s="67"/>
      <c r="B5945" s="71"/>
    </row>
    <row r="5946" spans="1:2" ht="18" customHeight="1">
      <c r="A5946" s="67"/>
      <c r="B5946" s="71"/>
    </row>
    <row r="5947" spans="1:2" ht="18" customHeight="1">
      <c r="A5947" s="67"/>
      <c r="B5947" s="71"/>
    </row>
    <row r="5948" spans="1:2" ht="18" customHeight="1">
      <c r="A5948" s="67"/>
      <c r="B5948" s="71"/>
    </row>
    <row r="5949" spans="1:2" ht="18" customHeight="1">
      <c r="A5949" s="67"/>
      <c r="B5949" s="71"/>
    </row>
    <row r="5950" spans="1:2" ht="18" customHeight="1">
      <c r="A5950" s="67"/>
      <c r="B5950" s="71"/>
    </row>
    <row r="5951" spans="1:2" ht="18" customHeight="1">
      <c r="A5951" s="67"/>
      <c r="B5951" s="71"/>
    </row>
    <row r="5952" spans="1:2" ht="18" customHeight="1">
      <c r="A5952" s="67"/>
      <c r="B5952" s="71"/>
    </row>
    <row r="5953" spans="1:2" ht="18" customHeight="1">
      <c r="A5953" s="67"/>
      <c r="B5953" s="71"/>
    </row>
    <row r="5954" spans="1:2" ht="18" customHeight="1">
      <c r="A5954" s="67"/>
      <c r="B5954" s="71"/>
    </row>
    <row r="5955" spans="1:2" ht="18" customHeight="1">
      <c r="A5955" s="67"/>
      <c r="B5955" s="71"/>
    </row>
    <row r="5956" spans="1:2" ht="18" customHeight="1">
      <c r="A5956" s="67"/>
      <c r="B5956" s="71"/>
    </row>
    <row r="5957" spans="1:2" ht="18" customHeight="1">
      <c r="A5957" s="67"/>
      <c r="B5957" s="71"/>
    </row>
    <row r="5958" spans="1:2" ht="18" customHeight="1">
      <c r="A5958" s="67"/>
      <c r="B5958" s="71"/>
    </row>
    <row r="5959" spans="1:2" ht="18" customHeight="1">
      <c r="A5959" s="67"/>
      <c r="B5959" s="71"/>
    </row>
    <row r="5960" spans="1:2" ht="18" customHeight="1">
      <c r="A5960" s="67"/>
      <c r="B5960" s="71"/>
    </row>
    <row r="5961" spans="1:2" ht="18" customHeight="1">
      <c r="A5961" s="67"/>
      <c r="B5961" s="71"/>
    </row>
    <row r="5962" spans="1:2" ht="18" customHeight="1">
      <c r="A5962" s="67"/>
      <c r="B5962" s="71"/>
    </row>
    <row r="5963" spans="1:2" ht="18" customHeight="1">
      <c r="A5963" s="67"/>
      <c r="B5963" s="71"/>
    </row>
    <row r="5964" spans="1:2" ht="18" customHeight="1">
      <c r="A5964" s="67"/>
      <c r="B5964" s="71"/>
    </row>
    <row r="5965" spans="1:2" ht="18" customHeight="1">
      <c r="A5965" s="67"/>
      <c r="B5965" s="71"/>
    </row>
    <row r="5966" spans="1:2" ht="18" customHeight="1">
      <c r="A5966" s="67"/>
      <c r="B5966" s="71"/>
    </row>
    <row r="5967" spans="1:2" ht="18" customHeight="1">
      <c r="A5967" s="67"/>
      <c r="B5967" s="71"/>
    </row>
    <row r="5968" spans="1:2" ht="18" customHeight="1">
      <c r="A5968" s="67"/>
      <c r="B5968" s="71"/>
    </row>
    <row r="5969" spans="1:2" ht="18" customHeight="1">
      <c r="A5969" s="67"/>
      <c r="B5969" s="71"/>
    </row>
    <row r="5970" spans="1:2" ht="18" customHeight="1">
      <c r="A5970" s="67"/>
      <c r="B5970" s="71"/>
    </row>
    <row r="5971" spans="1:2" ht="18" customHeight="1">
      <c r="A5971" s="67"/>
      <c r="B5971" s="71"/>
    </row>
    <row r="5972" spans="1:2" ht="18" customHeight="1">
      <c r="A5972" s="67"/>
      <c r="B5972" s="71"/>
    </row>
    <row r="5973" spans="1:2" ht="18" customHeight="1">
      <c r="A5973" s="67"/>
      <c r="B5973" s="71"/>
    </row>
    <row r="5974" spans="1:2" ht="18" customHeight="1">
      <c r="A5974" s="67"/>
      <c r="B5974" s="71"/>
    </row>
    <row r="5975" spans="1:2" ht="18" customHeight="1">
      <c r="A5975" s="67"/>
      <c r="B5975" s="71"/>
    </row>
    <row r="5976" spans="1:2" ht="18" customHeight="1">
      <c r="A5976" s="67"/>
      <c r="B5976" s="71"/>
    </row>
    <row r="5977" spans="1:2" ht="18" customHeight="1">
      <c r="A5977" s="67"/>
      <c r="B5977" s="71"/>
    </row>
    <row r="5978" spans="1:2" ht="18" customHeight="1">
      <c r="A5978" s="67"/>
      <c r="B5978" s="71"/>
    </row>
    <row r="5979" spans="1:2" ht="18" customHeight="1">
      <c r="A5979" s="67"/>
      <c r="B5979" s="71"/>
    </row>
    <row r="5980" spans="1:2" ht="18" customHeight="1">
      <c r="A5980" s="67"/>
      <c r="B5980" s="71"/>
    </row>
    <row r="5981" spans="1:2" ht="18" customHeight="1">
      <c r="A5981" s="67"/>
      <c r="B5981" s="71"/>
    </row>
    <row r="5982" spans="1:2" ht="18" customHeight="1">
      <c r="A5982" s="67"/>
      <c r="B5982" s="71"/>
    </row>
    <row r="5983" spans="1:2" ht="18" customHeight="1">
      <c r="A5983" s="67"/>
      <c r="B5983" s="71"/>
    </row>
    <row r="5984" spans="1:2" ht="18" customHeight="1">
      <c r="A5984" s="67"/>
      <c r="B5984" s="71"/>
    </row>
    <row r="5985" spans="1:2" ht="18" customHeight="1">
      <c r="A5985" s="67"/>
      <c r="B5985" s="71"/>
    </row>
    <row r="5986" spans="1:2" ht="18" customHeight="1">
      <c r="A5986" s="67"/>
      <c r="B5986" s="71"/>
    </row>
    <row r="5987" spans="1:2" ht="18" customHeight="1">
      <c r="A5987" s="67"/>
      <c r="B5987" s="71"/>
    </row>
    <row r="5988" spans="1:2" ht="18" customHeight="1">
      <c r="A5988" s="67"/>
      <c r="B5988" s="71"/>
    </row>
    <row r="5989" spans="1:2" ht="18" customHeight="1">
      <c r="A5989" s="67"/>
      <c r="B5989" s="71"/>
    </row>
    <row r="5990" spans="1:2" ht="18" customHeight="1">
      <c r="A5990" s="67"/>
      <c r="B5990" s="71"/>
    </row>
    <row r="5991" spans="1:2" ht="18" customHeight="1">
      <c r="A5991" s="67"/>
      <c r="B5991" s="71"/>
    </row>
    <row r="5992" spans="1:2" ht="18" customHeight="1">
      <c r="A5992" s="67"/>
      <c r="B5992" s="71"/>
    </row>
    <row r="5993" spans="1:2" ht="18" customHeight="1">
      <c r="A5993" s="67"/>
      <c r="B5993" s="71"/>
    </row>
    <row r="5994" spans="1:2" ht="18" customHeight="1">
      <c r="A5994" s="67"/>
      <c r="B5994" s="71"/>
    </row>
    <row r="5995" spans="1:2" ht="18" customHeight="1">
      <c r="A5995" s="67"/>
      <c r="B5995" s="71"/>
    </row>
    <row r="5996" spans="1:2" ht="18" customHeight="1">
      <c r="A5996" s="67"/>
      <c r="B5996" s="71"/>
    </row>
    <row r="5997" spans="1:2" ht="18" customHeight="1">
      <c r="A5997" s="67"/>
      <c r="B5997" s="71"/>
    </row>
    <row r="5998" spans="1:2" ht="18" customHeight="1">
      <c r="A5998" s="67"/>
      <c r="B5998" s="71"/>
    </row>
    <row r="5999" spans="1:2" ht="18" customHeight="1">
      <c r="A5999" s="67"/>
      <c r="B5999" s="71"/>
    </row>
    <row r="6000" spans="1:2" ht="18" customHeight="1">
      <c r="A6000" s="67"/>
      <c r="B6000" s="71"/>
    </row>
    <row r="6001" spans="1:2" ht="18" customHeight="1">
      <c r="A6001" s="67"/>
      <c r="B6001" s="71"/>
    </row>
    <row r="6002" spans="1:2" ht="18" customHeight="1">
      <c r="A6002" s="67"/>
      <c r="B6002" s="71"/>
    </row>
    <row r="6003" spans="1:2" ht="18" customHeight="1">
      <c r="A6003" s="67"/>
      <c r="B6003" s="71"/>
    </row>
    <row r="6004" spans="1:2" ht="18" customHeight="1">
      <c r="A6004" s="67"/>
      <c r="B6004" s="71"/>
    </row>
    <row r="6005" spans="1:2" ht="18" customHeight="1">
      <c r="A6005" s="67"/>
      <c r="B6005" s="71"/>
    </row>
    <row r="6006" spans="1:2" ht="18" customHeight="1">
      <c r="A6006" s="67"/>
      <c r="B6006" s="71"/>
    </row>
    <row r="6007" spans="1:2" ht="18" customHeight="1">
      <c r="A6007" s="67"/>
      <c r="B6007" s="71"/>
    </row>
    <row r="6008" spans="1:2" ht="18" customHeight="1">
      <c r="A6008" s="67"/>
      <c r="B6008" s="71"/>
    </row>
    <row r="6009" spans="1:2" ht="18" customHeight="1">
      <c r="A6009" s="67"/>
      <c r="B6009" s="71"/>
    </row>
    <row r="6010" spans="1:2" ht="18" customHeight="1">
      <c r="A6010" s="67"/>
      <c r="B6010" s="71"/>
    </row>
    <row r="6011" spans="1:2" ht="18" customHeight="1">
      <c r="A6011" s="67"/>
      <c r="B6011" s="71"/>
    </row>
    <row r="6012" spans="1:2" ht="18" customHeight="1">
      <c r="A6012" s="67"/>
      <c r="B6012" s="71"/>
    </row>
    <row r="6013" spans="1:2" ht="18" customHeight="1">
      <c r="A6013" s="67"/>
      <c r="B6013" s="71"/>
    </row>
    <row r="6014" spans="1:2" ht="18" customHeight="1">
      <c r="A6014" s="67"/>
      <c r="B6014" s="71"/>
    </row>
    <row r="6015" spans="1:2" ht="18" customHeight="1">
      <c r="A6015" s="67"/>
      <c r="B6015" s="71"/>
    </row>
    <row r="6016" spans="1:2" ht="18" customHeight="1">
      <c r="A6016" s="67"/>
      <c r="B6016" s="71"/>
    </row>
    <row r="6017" spans="1:2" ht="18" customHeight="1">
      <c r="A6017" s="67"/>
      <c r="B6017" s="71"/>
    </row>
    <row r="6018" spans="1:2" ht="18" customHeight="1">
      <c r="A6018" s="67"/>
      <c r="B6018" s="71"/>
    </row>
    <row r="6019" spans="1:2" ht="18" customHeight="1">
      <c r="A6019" s="67"/>
      <c r="B6019" s="71"/>
    </row>
    <row r="6020" spans="1:2" ht="18" customHeight="1">
      <c r="A6020" s="67"/>
      <c r="B6020" s="71"/>
    </row>
    <row r="6021" spans="1:2" ht="18" customHeight="1">
      <c r="A6021" s="67"/>
      <c r="B6021" s="71"/>
    </row>
    <row r="6022" spans="1:2" ht="18" customHeight="1">
      <c r="A6022" s="67"/>
      <c r="B6022" s="71"/>
    </row>
    <row r="6023" spans="1:2" ht="18" customHeight="1">
      <c r="A6023" s="67"/>
      <c r="B6023" s="71"/>
    </row>
    <row r="6024" spans="1:2" ht="18" customHeight="1">
      <c r="A6024" s="67"/>
      <c r="B6024" s="71"/>
    </row>
    <row r="6025" spans="1:2" ht="18" customHeight="1">
      <c r="A6025" s="67"/>
      <c r="B6025" s="71"/>
    </row>
    <row r="6026" spans="1:2" ht="18" customHeight="1">
      <c r="A6026" s="67"/>
      <c r="B6026" s="71"/>
    </row>
    <row r="6027" spans="1:2" ht="18" customHeight="1">
      <c r="A6027" s="67"/>
      <c r="B6027" s="71"/>
    </row>
    <row r="6028" spans="1:2" ht="18" customHeight="1">
      <c r="A6028" s="67"/>
      <c r="B6028" s="71"/>
    </row>
    <row r="6029" spans="1:2" ht="18" customHeight="1">
      <c r="A6029" s="67"/>
      <c r="B6029" s="71"/>
    </row>
    <row r="6030" spans="1:2" ht="18" customHeight="1">
      <c r="A6030" s="67"/>
      <c r="B6030" s="71"/>
    </row>
    <row r="6031" spans="1:2" ht="18" customHeight="1">
      <c r="A6031" s="67"/>
      <c r="B6031" s="71"/>
    </row>
    <row r="6032" spans="1:2" ht="18" customHeight="1">
      <c r="A6032" s="67"/>
      <c r="B6032" s="71"/>
    </row>
    <row r="6033" spans="1:2" ht="18" customHeight="1">
      <c r="A6033" s="67"/>
      <c r="B6033" s="71"/>
    </row>
    <row r="6034" spans="1:2" ht="18" customHeight="1">
      <c r="A6034" s="67"/>
      <c r="B6034" s="71"/>
    </row>
    <row r="6035" spans="1:2" ht="18" customHeight="1">
      <c r="A6035" s="67"/>
      <c r="B6035" s="71"/>
    </row>
    <row r="6036" spans="1:2" ht="18" customHeight="1">
      <c r="A6036" s="67"/>
      <c r="B6036" s="71"/>
    </row>
    <row r="6037" spans="1:2" ht="18" customHeight="1">
      <c r="A6037" s="67"/>
      <c r="B6037" s="71"/>
    </row>
    <row r="6038" spans="1:2" ht="18" customHeight="1">
      <c r="A6038" s="67"/>
      <c r="B6038" s="71"/>
    </row>
    <row r="6039" spans="1:2" ht="18" customHeight="1">
      <c r="A6039" s="67"/>
      <c r="B6039" s="71"/>
    </row>
    <row r="6040" spans="1:2" ht="18" customHeight="1">
      <c r="A6040" s="67"/>
      <c r="B6040" s="71"/>
    </row>
    <row r="6041" spans="1:2" ht="18" customHeight="1">
      <c r="A6041" s="67"/>
      <c r="B6041" s="71"/>
    </row>
    <row r="6042" spans="1:2" ht="18" customHeight="1">
      <c r="A6042" s="67"/>
      <c r="B6042" s="71"/>
    </row>
    <row r="6043" spans="1:2" ht="18" customHeight="1">
      <c r="A6043" s="67"/>
      <c r="B6043" s="71"/>
    </row>
    <row r="6044" spans="1:2" ht="18" customHeight="1">
      <c r="A6044" s="67"/>
      <c r="B6044" s="71"/>
    </row>
    <row r="6045" spans="1:2" ht="18" customHeight="1">
      <c r="A6045" s="67"/>
      <c r="B6045" s="71"/>
    </row>
    <row r="6046" spans="1:2" ht="18" customHeight="1">
      <c r="A6046" s="67"/>
      <c r="B6046" s="71"/>
    </row>
    <row r="6047" spans="1:2" ht="18" customHeight="1">
      <c r="A6047" s="67"/>
      <c r="B6047" s="71"/>
    </row>
    <row r="6048" spans="1:2" ht="18" customHeight="1">
      <c r="A6048" s="67"/>
      <c r="B6048" s="71"/>
    </row>
    <row r="6049" spans="1:2" ht="18" customHeight="1">
      <c r="A6049" s="67"/>
      <c r="B6049" s="71"/>
    </row>
    <row r="6050" spans="1:2" ht="18" customHeight="1">
      <c r="A6050" s="67"/>
      <c r="B6050" s="71"/>
    </row>
    <row r="6051" spans="1:2" ht="18" customHeight="1">
      <c r="A6051" s="67"/>
      <c r="B6051" s="71"/>
    </row>
    <row r="6052" spans="1:2" ht="18" customHeight="1">
      <c r="A6052" s="67"/>
      <c r="B6052" s="71"/>
    </row>
    <row r="6053" spans="1:2" ht="18" customHeight="1">
      <c r="A6053" s="67"/>
      <c r="B6053" s="71"/>
    </row>
    <row r="6054" spans="1:2" ht="18" customHeight="1">
      <c r="A6054" s="67"/>
      <c r="B6054" s="71"/>
    </row>
    <row r="6055" spans="1:2" ht="18" customHeight="1">
      <c r="A6055" s="67"/>
      <c r="B6055" s="71"/>
    </row>
    <row r="6056" spans="1:2" ht="18" customHeight="1">
      <c r="A6056" s="67"/>
      <c r="B6056" s="71"/>
    </row>
    <row r="6057" spans="1:2" ht="18" customHeight="1">
      <c r="A6057" s="67"/>
      <c r="B6057" s="71"/>
    </row>
    <row r="6058" spans="1:2" ht="18" customHeight="1">
      <c r="A6058" s="67"/>
      <c r="B6058" s="71"/>
    </row>
    <row r="6059" spans="1:2" ht="18" customHeight="1">
      <c r="A6059" s="67"/>
      <c r="B6059" s="71"/>
    </row>
    <row r="6060" spans="1:2" ht="18" customHeight="1">
      <c r="A6060" s="67"/>
      <c r="B6060" s="71"/>
    </row>
    <row r="6061" spans="1:2" ht="18" customHeight="1">
      <c r="A6061" s="67"/>
      <c r="B6061" s="71"/>
    </row>
    <row r="6062" spans="1:2" ht="18" customHeight="1">
      <c r="A6062" s="67"/>
      <c r="B6062" s="71"/>
    </row>
    <row r="6063" spans="1:2" ht="18" customHeight="1">
      <c r="A6063" s="67"/>
      <c r="B6063" s="71"/>
    </row>
    <row r="6064" spans="1:2" ht="18" customHeight="1">
      <c r="A6064" s="67"/>
      <c r="B6064" s="71"/>
    </row>
    <row r="6065" spans="1:2" ht="18" customHeight="1">
      <c r="A6065" s="67"/>
      <c r="B6065" s="71"/>
    </row>
    <row r="6066" spans="1:2" ht="18" customHeight="1">
      <c r="A6066" s="67"/>
      <c r="B6066" s="71"/>
    </row>
    <row r="6067" spans="1:2" ht="18" customHeight="1">
      <c r="A6067" s="67"/>
      <c r="B6067" s="71"/>
    </row>
    <row r="6068" spans="1:2" ht="18" customHeight="1">
      <c r="A6068" s="67"/>
      <c r="B6068" s="71"/>
    </row>
    <row r="6069" spans="1:2" ht="18" customHeight="1">
      <c r="A6069" s="67"/>
      <c r="B6069" s="71"/>
    </row>
    <row r="6070" spans="1:2" ht="18" customHeight="1">
      <c r="A6070" s="67"/>
      <c r="B6070" s="71"/>
    </row>
    <row r="6071" spans="1:2" ht="18" customHeight="1">
      <c r="A6071" s="67"/>
      <c r="B6071" s="71"/>
    </row>
    <row r="6072" spans="1:2" ht="18" customHeight="1">
      <c r="A6072" s="67"/>
      <c r="B6072" s="71"/>
    </row>
    <row r="6073" spans="1:2" ht="18" customHeight="1">
      <c r="A6073" s="67"/>
      <c r="B6073" s="71"/>
    </row>
    <row r="6074" spans="1:2" ht="18" customHeight="1">
      <c r="A6074" s="67"/>
      <c r="B6074" s="71"/>
    </row>
    <row r="6075" spans="1:2" ht="18" customHeight="1">
      <c r="A6075" s="67"/>
      <c r="B6075" s="71"/>
    </row>
    <row r="6076" spans="1:2" ht="18" customHeight="1">
      <c r="A6076" s="67"/>
      <c r="B6076" s="71"/>
    </row>
    <row r="6077" spans="1:2" ht="18" customHeight="1">
      <c r="A6077" s="67"/>
      <c r="B6077" s="71"/>
    </row>
    <row r="6078" spans="1:2" ht="18" customHeight="1">
      <c r="A6078" s="67"/>
      <c r="B6078" s="71"/>
    </row>
    <row r="6079" spans="1:2" ht="18" customHeight="1">
      <c r="A6079" s="67"/>
      <c r="B6079" s="71"/>
    </row>
    <row r="6080" spans="1:2" ht="18" customHeight="1">
      <c r="A6080" s="67"/>
      <c r="B6080" s="71"/>
    </row>
    <row r="6081" spans="1:2" ht="18" customHeight="1">
      <c r="A6081" s="67"/>
      <c r="B6081" s="71"/>
    </row>
    <row r="6082" spans="1:2" ht="18" customHeight="1">
      <c r="A6082" s="67"/>
      <c r="B6082" s="71"/>
    </row>
    <row r="6083" spans="1:2" ht="18" customHeight="1">
      <c r="A6083" s="67"/>
      <c r="B6083" s="71"/>
    </row>
    <row r="6084" spans="1:2" ht="18" customHeight="1">
      <c r="A6084" s="67"/>
      <c r="B6084" s="71"/>
    </row>
    <row r="6085" spans="1:2" ht="18" customHeight="1">
      <c r="A6085" s="67"/>
      <c r="B6085" s="71"/>
    </row>
    <row r="6086" spans="1:2" ht="18" customHeight="1">
      <c r="A6086" s="67"/>
      <c r="B6086" s="71"/>
    </row>
    <row r="6087" spans="1:2" ht="18" customHeight="1">
      <c r="A6087" s="67"/>
      <c r="B6087" s="71"/>
    </row>
    <row r="6088" spans="1:2" ht="18" customHeight="1">
      <c r="A6088" s="67"/>
      <c r="B6088" s="71"/>
    </row>
    <row r="6089" spans="1:2" ht="18" customHeight="1">
      <c r="A6089" s="67"/>
      <c r="B6089" s="71"/>
    </row>
    <row r="6090" spans="1:2" ht="18" customHeight="1">
      <c r="A6090" s="67"/>
      <c r="B6090" s="71"/>
    </row>
    <row r="6091" spans="1:2" ht="18" customHeight="1">
      <c r="A6091" s="67"/>
      <c r="B6091" s="71"/>
    </row>
    <row r="6092" spans="1:2" ht="18" customHeight="1">
      <c r="A6092" s="67"/>
      <c r="B6092" s="71"/>
    </row>
    <row r="6093" spans="1:2" ht="18" customHeight="1">
      <c r="A6093" s="67"/>
      <c r="B6093" s="71"/>
    </row>
    <row r="6094" spans="1:2" ht="18" customHeight="1">
      <c r="A6094" s="67"/>
      <c r="B6094" s="71"/>
    </row>
    <row r="6095" spans="1:2" ht="18" customHeight="1">
      <c r="A6095" s="67"/>
      <c r="B6095" s="71"/>
    </row>
    <row r="6096" spans="1:2" ht="18" customHeight="1">
      <c r="A6096" s="67"/>
      <c r="B6096" s="71"/>
    </row>
    <row r="6097" spans="1:2" ht="18" customHeight="1">
      <c r="A6097" s="67"/>
      <c r="B6097" s="71"/>
    </row>
    <row r="6098" spans="1:2" ht="18" customHeight="1">
      <c r="A6098" s="67"/>
      <c r="B6098" s="71"/>
    </row>
    <row r="6099" spans="1:2" ht="18" customHeight="1">
      <c r="A6099" s="67"/>
      <c r="B6099" s="71"/>
    </row>
    <row r="6100" spans="1:2" ht="18" customHeight="1">
      <c r="A6100" s="67"/>
      <c r="B6100" s="71"/>
    </row>
    <row r="6101" spans="1:2" ht="18" customHeight="1">
      <c r="A6101" s="67"/>
      <c r="B6101" s="71"/>
    </row>
    <row r="6102" spans="1:2" ht="18" customHeight="1">
      <c r="A6102" s="67"/>
      <c r="B6102" s="71"/>
    </row>
    <row r="6103" spans="1:2" ht="18" customHeight="1">
      <c r="A6103" s="67"/>
      <c r="B6103" s="71"/>
    </row>
    <row r="6104" spans="1:2" ht="18" customHeight="1">
      <c r="A6104" s="67"/>
      <c r="B6104" s="71"/>
    </row>
    <row r="6105" spans="1:2" ht="18" customHeight="1">
      <c r="A6105" s="67"/>
      <c r="B6105" s="71"/>
    </row>
    <row r="6106" spans="1:2" ht="18" customHeight="1">
      <c r="A6106" s="67"/>
      <c r="B6106" s="71"/>
    </row>
    <row r="6107" spans="1:2" ht="18" customHeight="1">
      <c r="A6107" s="67"/>
      <c r="B6107" s="71"/>
    </row>
    <row r="6108" spans="1:2" ht="18" customHeight="1">
      <c r="A6108" s="67"/>
      <c r="B6108" s="71"/>
    </row>
    <row r="6109" spans="1:2" ht="18" customHeight="1">
      <c r="A6109" s="67"/>
      <c r="B6109" s="71"/>
    </row>
    <row r="6110" spans="1:2" ht="18" customHeight="1">
      <c r="A6110" s="67"/>
      <c r="B6110" s="71"/>
    </row>
    <row r="6111" spans="1:2" ht="18" customHeight="1">
      <c r="A6111" s="67"/>
      <c r="B6111" s="71"/>
    </row>
    <row r="6112" spans="1:2" ht="18" customHeight="1">
      <c r="A6112" s="67"/>
      <c r="B6112" s="71"/>
    </row>
    <row r="6113" spans="1:2" ht="18" customHeight="1">
      <c r="A6113" s="67"/>
      <c r="B6113" s="71"/>
    </row>
    <row r="6114" spans="1:2" ht="18" customHeight="1">
      <c r="A6114" s="67"/>
      <c r="B6114" s="71"/>
    </row>
    <row r="6115" spans="1:2" ht="18" customHeight="1">
      <c r="A6115" s="67"/>
      <c r="B6115" s="71"/>
    </row>
    <row r="6116" spans="1:2" ht="18" customHeight="1">
      <c r="A6116" s="67"/>
      <c r="B6116" s="71"/>
    </row>
    <row r="6117" spans="1:2" ht="18" customHeight="1">
      <c r="A6117" s="67"/>
      <c r="B6117" s="71"/>
    </row>
    <row r="6118" spans="1:2" ht="18" customHeight="1">
      <c r="A6118" s="67"/>
      <c r="B6118" s="71"/>
    </row>
    <row r="6119" spans="1:2" ht="18" customHeight="1">
      <c r="A6119" s="67"/>
      <c r="B6119" s="71"/>
    </row>
    <row r="6120" spans="1:2" ht="18" customHeight="1">
      <c r="A6120" s="67"/>
      <c r="B6120" s="71"/>
    </row>
    <row r="6121" spans="1:2" ht="18" customHeight="1">
      <c r="A6121" s="67"/>
      <c r="B6121" s="71"/>
    </row>
    <row r="6122" spans="1:2" ht="18" customHeight="1">
      <c r="A6122" s="67"/>
      <c r="B6122" s="71"/>
    </row>
    <row r="6123" spans="1:2" ht="18" customHeight="1">
      <c r="A6123" s="67"/>
      <c r="B6123" s="71"/>
    </row>
    <row r="6124" spans="1:2" ht="18" customHeight="1">
      <c r="A6124" s="67"/>
      <c r="B6124" s="71"/>
    </row>
    <row r="6125" spans="1:2" ht="18" customHeight="1">
      <c r="A6125" s="67"/>
      <c r="B6125" s="71"/>
    </row>
    <row r="6126" spans="1:2" ht="18" customHeight="1">
      <c r="A6126" s="67"/>
      <c r="B6126" s="71"/>
    </row>
    <row r="6127" spans="1:2" ht="18" customHeight="1">
      <c r="A6127" s="67"/>
      <c r="B6127" s="71"/>
    </row>
    <row r="6128" spans="1:2" ht="18" customHeight="1">
      <c r="A6128" s="67"/>
      <c r="B6128" s="71"/>
    </row>
    <row r="6129" spans="1:2" ht="18" customHeight="1">
      <c r="A6129" s="67"/>
      <c r="B6129" s="71"/>
    </row>
    <row r="6130" spans="1:2" ht="18" customHeight="1">
      <c r="A6130" s="67"/>
      <c r="B6130" s="71"/>
    </row>
    <row r="6131" spans="1:2" ht="18" customHeight="1">
      <c r="A6131" s="67"/>
      <c r="B6131" s="71"/>
    </row>
    <row r="6132" spans="1:2" ht="18" customHeight="1">
      <c r="A6132" s="67"/>
      <c r="B6132" s="71"/>
    </row>
    <row r="6133" spans="1:2" ht="18" customHeight="1">
      <c r="A6133" s="67"/>
      <c r="B6133" s="71"/>
    </row>
    <row r="6134" spans="1:2" ht="18" customHeight="1">
      <c r="A6134" s="67"/>
      <c r="B6134" s="71"/>
    </row>
    <row r="6135" spans="1:2" ht="18" customHeight="1">
      <c r="A6135" s="67"/>
      <c r="B6135" s="71"/>
    </row>
    <row r="6136" spans="1:2" ht="18" customHeight="1">
      <c r="A6136" s="67"/>
      <c r="B6136" s="71"/>
    </row>
    <row r="6137" spans="1:2" ht="18" customHeight="1">
      <c r="A6137" s="67"/>
      <c r="B6137" s="71"/>
    </row>
    <row r="6138" spans="1:2" ht="18" customHeight="1">
      <c r="A6138" s="67"/>
      <c r="B6138" s="71"/>
    </row>
    <row r="6139" spans="1:2" ht="18" customHeight="1">
      <c r="A6139" s="67"/>
      <c r="B6139" s="71"/>
    </row>
    <row r="6140" spans="1:2" ht="18" customHeight="1">
      <c r="A6140" s="67"/>
      <c r="B6140" s="71"/>
    </row>
    <row r="6141" spans="1:2" ht="18" customHeight="1">
      <c r="A6141" s="67"/>
      <c r="B6141" s="71"/>
    </row>
    <row r="6142" spans="1:2" ht="18" customHeight="1">
      <c r="A6142" s="67"/>
      <c r="B6142" s="71"/>
    </row>
    <row r="6143" spans="1:2" ht="18" customHeight="1">
      <c r="A6143" s="67"/>
      <c r="B6143" s="71"/>
    </row>
    <row r="6144" spans="1:2" ht="18" customHeight="1">
      <c r="A6144" s="67"/>
      <c r="B6144" s="71"/>
    </row>
    <row r="6145" spans="1:2" ht="18" customHeight="1">
      <c r="A6145" s="67"/>
      <c r="B6145" s="71"/>
    </row>
    <row r="6146" spans="1:2" ht="18" customHeight="1">
      <c r="A6146" s="67"/>
      <c r="B6146" s="71"/>
    </row>
    <row r="6147" spans="1:2" ht="18" customHeight="1">
      <c r="A6147" s="67"/>
      <c r="B6147" s="71"/>
    </row>
    <row r="6148" spans="1:2" ht="18" customHeight="1">
      <c r="A6148" s="67"/>
      <c r="B6148" s="71"/>
    </row>
    <row r="6149" spans="1:2" ht="18" customHeight="1">
      <c r="A6149" s="67"/>
      <c r="B6149" s="71"/>
    </row>
    <row r="6150" spans="1:2" ht="18" customHeight="1">
      <c r="A6150" s="67"/>
      <c r="B6150" s="71"/>
    </row>
    <row r="6151" spans="1:2" ht="18" customHeight="1">
      <c r="A6151" s="67"/>
      <c r="B6151" s="71"/>
    </row>
    <row r="6152" spans="1:2" ht="18" customHeight="1">
      <c r="A6152" s="67"/>
      <c r="B6152" s="71"/>
    </row>
    <row r="6153" spans="1:2" ht="18" customHeight="1">
      <c r="A6153" s="67"/>
      <c r="B6153" s="71"/>
    </row>
    <row r="6154" spans="1:2" ht="18" customHeight="1">
      <c r="A6154" s="67"/>
      <c r="B6154" s="71"/>
    </row>
    <row r="6155" spans="1:2" ht="18" customHeight="1">
      <c r="A6155" s="67"/>
      <c r="B6155" s="71"/>
    </row>
    <row r="6156" spans="1:2" ht="18" customHeight="1">
      <c r="A6156" s="67"/>
      <c r="B6156" s="71"/>
    </row>
    <row r="6157" spans="1:2" ht="18" customHeight="1">
      <c r="A6157" s="67"/>
      <c r="B6157" s="71"/>
    </row>
    <row r="6158" spans="1:2" ht="18" customHeight="1">
      <c r="A6158" s="67"/>
      <c r="B6158" s="71"/>
    </row>
    <row r="6159" spans="1:2" ht="18" customHeight="1">
      <c r="A6159" s="67"/>
      <c r="B6159" s="71"/>
    </row>
    <row r="6160" spans="1:2" ht="18" customHeight="1">
      <c r="A6160" s="67"/>
      <c r="B6160" s="71"/>
    </row>
    <row r="6161" spans="1:2" ht="18" customHeight="1">
      <c r="A6161" s="67"/>
      <c r="B6161" s="71"/>
    </row>
    <row r="6162" spans="1:2" ht="18" customHeight="1">
      <c r="A6162" s="67"/>
      <c r="B6162" s="71"/>
    </row>
    <row r="6163" spans="1:2" ht="18" customHeight="1">
      <c r="A6163" s="67"/>
      <c r="B6163" s="71"/>
    </row>
    <row r="6164" spans="1:2" ht="18" customHeight="1">
      <c r="A6164" s="67"/>
      <c r="B6164" s="71"/>
    </row>
    <row r="6165" spans="1:2" ht="18" customHeight="1">
      <c r="A6165" s="67"/>
      <c r="B6165" s="71"/>
    </row>
    <row r="6166" spans="1:2" ht="18" customHeight="1">
      <c r="A6166" s="67"/>
      <c r="B6166" s="71"/>
    </row>
    <row r="6167" spans="1:2" ht="18" customHeight="1">
      <c r="A6167" s="67"/>
      <c r="B6167" s="71"/>
    </row>
    <row r="6168" spans="1:2" ht="18" customHeight="1">
      <c r="A6168" s="67"/>
      <c r="B6168" s="71"/>
    </row>
    <row r="6169" spans="1:2" ht="18" customHeight="1">
      <c r="A6169" s="67"/>
      <c r="B6169" s="71"/>
    </row>
    <row r="6170" spans="1:2" ht="18" customHeight="1">
      <c r="A6170" s="67"/>
      <c r="B6170" s="71"/>
    </row>
    <row r="6171" spans="1:2" ht="18" customHeight="1">
      <c r="A6171" s="67"/>
      <c r="B6171" s="71"/>
    </row>
    <row r="6172" spans="1:2" ht="18" customHeight="1">
      <c r="A6172" s="67"/>
      <c r="B6172" s="71"/>
    </row>
    <row r="6173" spans="1:2" ht="18" customHeight="1">
      <c r="A6173" s="67"/>
      <c r="B6173" s="71"/>
    </row>
    <row r="6174" spans="1:2" ht="18" customHeight="1">
      <c r="A6174" s="67"/>
      <c r="B6174" s="71"/>
    </row>
    <row r="6175" spans="1:2" ht="18" customHeight="1">
      <c r="A6175" s="67"/>
      <c r="B6175" s="71"/>
    </row>
    <row r="6176" spans="1:2" ht="18" customHeight="1">
      <c r="A6176" s="67"/>
      <c r="B6176" s="71"/>
    </row>
    <row r="6177" spans="1:2" ht="18" customHeight="1">
      <c r="A6177" s="67"/>
      <c r="B6177" s="71"/>
    </row>
    <row r="6178" spans="1:2" ht="18" customHeight="1">
      <c r="A6178" s="67"/>
      <c r="B6178" s="71"/>
    </row>
    <row r="6179" spans="1:2" ht="18" customHeight="1">
      <c r="A6179" s="67"/>
      <c r="B6179" s="71"/>
    </row>
    <row r="6180" spans="1:2" ht="18" customHeight="1">
      <c r="A6180" s="67"/>
      <c r="B6180" s="71"/>
    </row>
    <row r="6181" spans="1:2" ht="18" customHeight="1">
      <c r="A6181" s="67"/>
      <c r="B6181" s="71"/>
    </row>
    <row r="6182" spans="1:2" ht="18" customHeight="1">
      <c r="A6182" s="67"/>
      <c r="B6182" s="71"/>
    </row>
    <row r="6183" spans="1:2" ht="18" customHeight="1">
      <c r="A6183" s="67"/>
      <c r="B6183" s="71"/>
    </row>
    <row r="6184" spans="1:2" ht="18" customHeight="1">
      <c r="A6184" s="67"/>
      <c r="B6184" s="71"/>
    </row>
    <row r="6185" spans="1:2" ht="18" customHeight="1">
      <c r="A6185" s="67"/>
      <c r="B6185" s="71"/>
    </row>
    <row r="6186" spans="1:2" ht="18" customHeight="1">
      <c r="A6186" s="67"/>
      <c r="B6186" s="71"/>
    </row>
    <row r="6187" spans="1:2" ht="18" customHeight="1">
      <c r="A6187" s="67"/>
      <c r="B6187" s="71"/>
    </row>
    <row r="6188" spans="1:2" ht="18" customHeight="1">
      <c r="A6188" s="67"/>
      <c r="B6188" s="71"/>
    </row>
    <row r="6189" spans="1:2" ht="18" customHeight="1">
      <c r="A6189" s="67"/>
      <c r="B6189" s="71"/>
    </row>
    <row r="6190" spans="1:2" ht="18" customHeight="1">
      <c r="A6190" s="67"/>
      <c r="B6190" s="71"/>
    </row>
    <row r="6191" spans="1:2" ht="18" customHeight="1">
      <c r="A6191" s="67"/>
      <c r="B6191" s="71"/>
    </row>
    <row r="6192" spans="1:2" ht="18" customHeight="1">
      <c r="A6192" s="67"/>
      <c r="B6192" s="71"/>
    </row>
    <row r="6193" spans="1:2" ht="18" customHeight="1">
      <c r="A6193" s="67"/>
      <c r="B6193" s="71"/>
    </row>
    <row r="6194" spans="1:2" ht="18" customHeight="1">
      <c r="A6194" s="67"/>
      <c r="B6194" s="71"/>
    </row>
    <row r="6195" spans="1:2" ht="18" customHeight="1">
      <c r="A6195" s="67"/>
      <c r="B6195" s="71"/>
    </row>
    <row r="6196" spans="1:2" ht="18" customHeight="1">
      <c r="A6196" s="67"/>
      <c r="B6196" s="71"/>
    </row>
    <row r="6197" spans="1:2" ht="18" customHeight="1">
      <c r="A6197" s="67"/>
      <c r="B6197" s="71"/>
    </row>
    <row r="6198" spans="1:2" ht="18" customHeight="1">
      <c r="A6198" s="67"/>
      <c r="B6198" s="71"/>
    </row>
    <row r="6199" spans="1:2" ht="18" customHeight="1">
      <c r="A6199" s="67"/>
      <c r="B6199" s="71"/>
    </row>
    <row r="6200" spans="1:2" ht="18" customHeight="1">
      <c r="A6200" s="67"/>
      <c r="B6200" s="71"/>
    </row>
    <row r="6201" spans="1:2" ht="18" customHeight="1">
      <c r="A6201" s="67"/>
      <c r="B6201" s="71"/>
    </row>
    <row r="6202" spans="1:2" ht="18" customHeight="1">
      <c r="A6202" s="67"/>
      <c r="B6202" s="71"/>
    </row>
    <row r="6203" spans="1:2" ht="18" customHeight="1">
      <c r="A6203" s="67"/>
      <c r="B6203" s="71"/>
    </row>
    <row r="6204" spans="1:2" ht="18" customHeight="1">
      <c r="A6204" s="67"/>
      <c r="B6204" s="71"/>
    </row>
    <row r="6205" spans="1:2" ht="18" customHeight="1">
      <c r="A6205" s="67"/>
      <c r="B6205" s="71"/>
    </row>
    <row r="6206" spans="1:2" ht="18" customHeight="1">
      <c r="A6206" s="67"/>
      <c r="B6206" s="71"/>
    </row>
    <row r="6207" spans="1:2" ht="18" customHeight="1">
      <c r="A6207" s="67"/>
      <c r="B6207" s="71"/>
    </row>
    <row r="6208" spans="1:2" ht="18" customHeight="1">
      <c r="A6208" s="67"/>
      <c r="B6208" s="71"/>
    </row>
    <row r="6209" spans="1:2" ht="18" customHeight="1">
      <c r="A6209" s="67"/>
      <c r="B6209" s="71"/>
    </row>
    <row r="6210" spans="1:2" ht="18" customHeight="1">
      <c r="A6210" s="67"/>
      <c r="B6210" s="71"/>
    </row>
    <row r="6211" spans="1:2" ht="18" customHeight="1">
      <c r="A6211" s="67"/>
      <c r="B6211" s="71"/>
    </row>
    <row r="6212" spans="1:2" ht="18" customHeight="1">
      <c r="A6212" s="67"/>
      <c r="B6212" s="71"/>
    </row>
    <row r="6213" spans="1:2" ht="18" customHeight="1">
      <c r="A6213" s="67"/>
      <c r="B6213" s="71"/>
    </row>
    <row r="6214" spans="1:2" ht="18" customHeight="1">
      <c r="A6214" s="67"/>
      <c r="B6214" s="71"/>
    </row>
    <row r="6215" spans="1:2" ht="18" customHeight="1">
      <c r="A6215" s="67"/>
      <c r="B6215" s="71"/>
    </row>
    <row r="6216" spans="1:2" ht="18" customHeight="1">
      <c r="A6216" s="67"/>
      <c r="B6216" s="71"/>
    </row>
    <row r="6217" spans="1:2" ht="18" customHeight="1">
      <c r="A6217" s="67"/>
      <c r="B6217" s="71"/>
    </row>
    <row r="6218" spans="1:2" ht="18" customHeight="1">
      <c r="A6218" s="67"/>
      <c r="B6218" s="71"/>
    </row>
    <row r="6219" spans="1:2" ht="18" customHeight="1">
      <c r="A6219" s="67"/>
      <c r="B6219" s="71"/>
    </row>
    <row r="6220" spans="1:2" ht="18" customHeight="1">
      <c r="A6220" s="67"/>
      <c r="B6220" s="71"/>
    </row>
    <row r="6221" spans="1:2" ht="18" customHeight="1">
      <c r="A6221" s="67"/>
      <c r="B6221" s="71"/>
    </row>
    <row r="6222" spans="1:2" ht="18" customHeight="1">
      <c r="A6222" s="67"/>
      <c r="B6222" s="71"/>
    </row>
    <row r="6223" spans="1:2" ht="18" customHeight="1">
      <c r="A6223" s="67"/>
      <c r="B6223" s="71"/>
    </row>
    <row r="6224" spans="1:2" ht="18" customHeight="1">
      <c r="A6224" s="67"/>
      <c r="B6224" s="71"/>
    </row>
    <row r="6225" spans="1:2" ht="18" customHeight="1">
      <c r="A6225" s="67"/>
      <c r="B6225" s="71"/>
    </row>
    <row r="6226" spans="1:2" ht="18" customHeight="1">
      <c r="A6226" s="67"/>
      <c r="B6226" s="71"/>
    </row>
    <row r="6227" spans="1:2" ht="18" customHeight="1">
      <c r="A6227" s="67"/>
      <c r="B6227" s="71"/>
    </row>
    <row r="6228" spans="1:2" ht="18" customHeight="1">
      <c r="A6228" s="67"/>
      <c r="B6228" s="71"/>
    </row>
    <row r="6229" spans="1:2" ht="18" customHeight="1">
      <c r="A6229" s="67"/>
      <c r="B6229" s="71"/>
    </row>
    <row r="6230" spans="1:2" ht="18" customHeight="1">
      <c r="A6230" s="67"/>
      <c r="B6230" s="71"/>
    </row>
    <row r="6231" spans="1:2" ht="18" customHeight="1">
      <c r="A6231" s="67"/>
      <c r="B6231" s="71"/>
    </row>
    <row r="6232" spans="1:2" ht="18" customHeight="1">
      <c r="A6232" s="67"/>
      <c r="B6232" s="71"/>
    </row>
    <row r="6233" spans="1:2" ht="18" customHeight="1">
      <c r="A6233" s="67"/>
      <c r="B6233" s="71"/>
    </row>
    <row r="6234" spans="1:2" ht="18" customHeight="1">
      <c r="A6234" s="67"/>
      <c r="B6234" s="71"/>
    </row>
    <row r="6235" spans="1:2" ht="18" customHeight="1">
      <c r="A6235" s="67"/>
      <c r="B6235" s="71"/>
    </row>
    <row r="6236" spans="1:2" ht="18" customHeight="1">
      <c r="A6236" s="67"/>
      <c r="B6236" s="71"/>
    </row>
    <row r="6237" spans="1:2" ht="18" customHeight="1">
      <c r="A6237" s="67"/>
      <c r="B6237" s="71"/>
    </row>
    <row r="6238" spans="1:2" ht="18" customHeight="1">
      <c r="A6238" s="67"/>
      <c r="B6238" s="71"/>
    </row>
    <row r="6239" spans="1:2" ht="18" customHeight="1">
      <c r="A6239" s="67"/>
      <c r="B6239" s="71"/>
    </row>
    <row r="6240" spans="1:2" ht="18" customHeight="1">
      <c r="A6240" s="67"/>
      <c r="B6240" s="71"/>
    </row>
    <row r="6241" spans="1:2" ht="18" customHeight="1">
      <c r="A6241" s="67"/>
      <c r="B6241" s="71"/>
    </row>
    <row r="6242" spans="1:2" ht="18" customHeight="1">
      <c r="A6242" s="67"/>
      <c r="B6242" s="71"/>
    </row>
    <row r="6243" spans="1:2" ht="18" customHeight="1">
      <c r="A6243" s="67"/>
      <c r="B6243" s="71"/>
    </row>
    <row r="6244" spans="1:2" ht="18" customHeight="1">
      <c r="A6244" s="67"/>
    </row>
    <row r="6245" spans="1:2" ht="18" customHeight="1">
      <c r="A6245" s="67"/>
    </row>
    <row r="6246" spans="1:2" ht="18" customHeight="1">
      <c r="A6246" s="67"/>
    </row>
    <row r="6247" spans="1:2" ht="18" customHeight="1">
      <c r="A6247" s="67"/>
    </row>
  </sheetData>
  <mergeCells count="1">
    <mergeCell ref="A2:B2"/>
  </mergeCells>
  <phoneticPr fontId="68" type="noConversion"/>
  <pageMargins left="0.75" right="0.75" top="1" bottom="1" header="0.5" footer="0.5"/>
</worksheet>
</file>

<file path=xl/worksheets/sheet59.xml><?xml version="1.0" encoding="utf-8"?>
<worksheet xmlns="http://schemas.openxmlformats.org/spreadsheetml/2006/main" xmlns:r="http://schemas.openxmlformats.org/officeDocument/2006/relationships">
  <dimension ref="A1:D6247"/>
  <sheetViews>
    <sheetView zoomScaleSheetLayoutView="100" workbookViewId="0">
      <selection activeCell="B18" sqref="B18"/>
    </sheetView>
  </sheetViews>
  <sheetFormatPr defaultColWidth="18.625" defaultRowHeight="18" customHeight="1"/>
  <cols>
    <col min="1" max="1" width="36.25" style="34" customWidth="1"/>
    <col min="2" max="2" width="69.875" style="69" customWidth="1"/>
    <col min="3" max="3" width="18.625" style="34" customWidth="1"/>
    <col min="4" max="16384" width="18.625" style="34"/>
  </cols>
  <sheetData>
    <row r="1" spans="1:2" s="67" customFormat="1" ht="18" customHeight="1">
      <c r="A1" s="70"/>
      <c r="B1" s="71"/>
    </row>
    <row r="2" spans="1:2" ht="42.75" customHeight="1">
      <c r="A2" s="651" t="s">
        <v>2264</v>
      </c>
      <c r="B2" s="652"/>
    </row>
    <row r="3" spans="1:2" ht="24.95" customHeight="1">
      <c r="A3" s="72"/>
      <c r="B3" s="73" t="s">
        <v>1689</v>
      </c>
    </row>
    <row r="4" spans="1:2" s="68" customFormat="1" ht="24.95" customHeight="1">
      <c r="A4" s="74" t="s">
        <v>1739</v>
      </c>
      <c r="B4" s="74" t="s">
        <v>1742</v>
      </c>
    </row>
    <row r="5" spans="1:2" ht="24.95" customHeight="1">
      <c r="A5" s="75" t="s">
        <v>2263</v>
      </c>
      <c r="B5" s="76">
        <v>660978134.46000004</v>
      </c>
    </row>
    <row r="6" spans="1:2" ht="24.95" customHeight="1">
      <c r="A6" s="77" t="s">
        <v>2252</v>
      </c>
      <c r="B6" s="76">
        <v>1921399041.1200001</v>
      </c>
    </row>
    <row r="7" spans="1:2" ht="24.95" customHeight="1">
      <c r="A7" s="77" t="s">
        <v>2253</v>
      </c>
      <c r="B7" s="76">
        <v>307917868.48000002</v>
      </c>
    </row>
    <row r="8" spans="1:2" ht="24.95" customHeight="1">
      <c r="A8" s="74" t="s">
        <v>1741</v>
      </c>
      <c r="B8" s="78">
        <f>SUM(B5:B7)</f>
        <v>2890295044.0599999</v>
      </c>
    </row>
    <row r="9" spans="1:2" s="67" customFormat="1" ht="18" customHeight="1">
      <c r="B9" s="71"/>
    </row>
    <row r="10" spans="1:2" s="67" customFormat="1" ht="18" customHeight="1">
      <c r="B10" s="71"/>
    </row>
    <row r="11" spans="1:2" s="67" customFormat="1" ht="18" customHeight="1">
      <c r="B11" s="71"/>
    </row>
    <row r="12" spans="1:2" s="67" customFormat="1" ht="18" customHeight="1">
      <c r="B12" s="71"/>
    </row>
    <row r="13" spans="1:2" s="67" customFormat="1" ht="18" customHeight="1">
      <c r="B13" s="71"/>
    </row>
    <row r="14" spans="1:2" s="67" customFormat="1" ht="18" customHeight="1">
      <c r="B14" s="71"/>
    </row>
    <row r="15" spans="1:2" s="67" customFormat="1" ht="18" customHeight="1">
      <c r="B15" s="71"/>
    </row>
    <row r="16" spans="1:2" s="67" customFormat="1" ht="18" customHeight="1">
      <c r="B16" s="71"/>
    </row>
    <row r="17" spans="2:2" s="67" customFormat="1" ht="18" customHeight="1">
      <c r="B17" s="71"/>
    </row>
    <row r="18" spans="2:2" s="67" customFormat="1" ht="18" customHeight="1">
      <c r="B18" s="71"/>
    </row>
    <row r="19" spans="2:2" s="67" customFormat="1" ht="18" customHeight="1">
      <c r="B19" s="71"/>
    </row>
    <row r="20" spans="2:2" s="67" customFormat="1" ht="18" customHeight="1">
      <c r="B20" s="71"/>
    </row>
    <row r="21" spans="2:2" s="67" customFormat="1" ht="18" customHeight="1">
      <c r="B21" s="71"/>
    </row>
    <row r="22" spans="2:2" s="67" customFormat="1" ht="18" customHeight="1">
      <c r="B22" s="71"/>
    </row>
    <row r="23" spans="2:2" s="67" customFormat="1" ht="18" customHeight="1">
      <c r="B23" s="71"/>
    </row>
    <row r="24" spans="2:2" s="67" customFormat="1" ht="18" customHeight="1">
      <c r="B24" s="71"/>
    </row>
    <row r="25" spans="2:2" s="67" customFormat="1" ht="18" customHeight="1">
      <c r="B25" s="71"/>
    </row>
    <row r="26" spans="2:2" s="67" customFormat="1" ht="18" customHeight="1">
      <c r="B26" s="71"/>
    </row>
    <row r="27" spans="2:2" s="67" customFormat="1" ht="18" customHeight="1">
      <c r="B27" s="71"/>
    </row>
    <row r="28" spans="2:2" s="67" customFormat="1" ht="18" customHeight="1">
      <c r="B28" s="71"/>
    </row>
    <row r="29" spans="2:2" s="67" customFormat="1" ht="18" customHeight="1">
      <c r="B29" s="71"/>
    </row>
    <row r="30" spans="2:2" s="67" customFormat="1" ht="18" customHeight="1">
      <c r="B30" s="71"/>
    </row>
    <row r="31" spans="2:2" s="67" customFormat="1" ht="18" customHeight="1">
      <c r="B31" s="71"/>
    </row>
    <row r="32" spans="2:2" s="67" customFormat="1" ht="18" customHeight="1">
      <c r="B32" s="71"/>
    </row>
    <row r="33" spans="2:2" s="67" customFormat="1" ht="18" customHeight="1">
      <c r="B33" s="71"/>
    </row>
    <row r="34" spans="2:2" s="67" customFormat="1" ht="18" customHeight="1">
      <c r="B34" s="71"/>
    </row>
    <row r="35" spans="2:2" s="67" customFormat="1" ht="18" customHeight="1">
      <c r="B35" s="71"/>
    </row>
    <row r="36" spans="2:2" s="67" customFormat="1" ht="18" customHeight="1">
      <c r="B36" s="71"/>
    </row>
    <row r="37" spans="2:2" s="67" customFormat="1" ht="18" customHeight="1">
      <c r="B37" s="71"/>
    </row>
    <row r="38" spans="2:2" s="67" customFormat="1" ht="18" customHeight="1">
      <c r="B38" s="71"/>
    </row>
    <row r="39" spans="2:2" s="67" customFormat="1" ht="18" customHeight="1">
      <c r="B39" s="71"/>
    </row>
    <row r="40" spans="2:2" s="67" customFormat="1" ht="18" customHeight="1">
      <c r="B40" s="71"/>
    </row>
    <row r="41" spans="2:2" s="67" customFormat="1" ht="18" customHeight="1">
      <c r="B41" s="71"/>
    </row>
    <row r="42" spans="2:2" s="67" customFormat="1" ht="18" customHeight="1">
      <c r="B42" s="71"/>
    </row>
    <row r="43" spans="2:2" s="67" customFormat="1" ht="18" customHeight="1">
      <c r="B43" s="71"/>
    </row>
    <row r="44" spans="2:2" s="67" customFormat="1" ht="18" customHeight="1">
      <c r="B44" s="71"/>
    </row>
    <row r="45" spans="2:2" s="67" customFormat="1" ht="18" customHeight="1">
      <c r="B45" s="71"/>
    </row>
    <row r="46" spans="2:2" s="67" customFormat="1" ht="18" customHeight="1">
      <c r="B46" s="71"/>
    </row>
    <row r="47" spans="2:2" s="67" customFormat="1" ht="18" customHeight="1">
      <c r="B47" s="71"/>
    </row>
    <row r="48" spans="2:2" s="67" customFormat="1" ht="18" customHeight="1">
      <c r="B48" s="71"/>
    </row>
    <row r="49" spans="2:2" s="67" customFormat="1" ht="18" customHeight="1">
      <c r="B49" s="71"/>
    </row>
    <row r="50" spans="2:2" s="67" customFormat="1" ht="18" customHeight="1">
      <c r="B50" s="71"/>
    </row>
    <row r="51" spans="2:2" s="67" customFormat="1" ht="18" customHeight="1">
      <c r="B51" s="71"/>
    </row>
    <row r="52" spans="2:2" s="67" customFormat="1" ht="18" customHeight="1">
      <c r="B52" s="71"/>
    </row>
    <row r="53" spans="2:2" s="67" customFormat="1" ht="18" customHeight="1">
      <c r="B53" s="71"/>
    </row>
    <row r="54" spans="2:2" s="67" customFormat="1" ht="18" customHeight="1">
      <c r="B54" s="71"/>
    </row>
    <row r="55" spans="2:2" s="67" customFormat="1" ht="18" customHeight="1">
      <c r="B55" s="71"/>
    </row>
    <row r="56" spans="2:2" s="67" customFormat="1" ht="18" customHeight="1">
      <c r="B56" s="71"/>
    </row>
    <row r="57" spans="2:2" s="67" customFormat="1" ht="18" customHeight="1">
      <c r="B57" s="71"/>
    </row>
    <row r="58" spans="2:2" s="67" customFormat="1" ht="18" customHeight="1">
      <c r="B58" s="71"/>
    </row>
    <row r="59" spans="2:2" s="67" customFormat="1" ht="18" customHeight="1">
      <c r="B59" s="71"/>
    </row>
    <row r="60" spans="2:2" s="67" customFormat="1" ht="18" customHeight="1">
      <c r="B60" s="71"/>
    </row>
    <row r="61" spans="2:2" s="67" customFormat="1" ht="18" customHeight="1">
      <c r="B61" s="71"/>
    </row>
    <row r="62" spans="2:2" s="67" customFormat="1" ht="18" customHeight="1">
      <c r="B62" s="71"/>
    </row>
    <row r="63" spans="2:2" s="67" customFormat="1" ht="18" customHeight="1">
      <c r="B63" s="71"/>
    </row>
    <row r="64" spans="2:2" s="67" customFormat="1" ht="18" customHeight="1">
      <c r="B64" s="71"/>
    </row>
    <row r="65" spans="2:2" s="67" customFormat="1" ht="18" customHeight="1">
      <c r="B65" s="71"/>
    </row>
    <row r="66" spans="2:2" s="67" customFormat="1" ht="18" customHeight="1">
      <c r="B66" s="71"/>
    </row>
    <row r="67" spans="2:2" s="67" customFormat="1" ht="18" customHeight="1">
      <c r="B67" s="71"/>
    </row>
    <row r="68" spans="2:2" s="67" customFormat="1" ht="18" customHeight="1">
      <c r="B68" s="71"/>
    </row>
    <row r="69" spans="2:2" s="67" customFormat="1" ht="18" customHeight="1">
      <c r="B69" s="71"/>
    </row>
    <row r="70" spans="2:2" s="67" customFormat="1" ht="18" customHeight="1">
      <c r="B70" s="71"/>
    </row>
    <row r="71" spans="2:2" s="67" customFormat="1" ht="18" customHeight="1">
      <c r="B71" s="71"/>
    </row>
    <row r="72" spans="2:2" s="67" customFormat="1" ht="18" customHeight="1">
      <c r="B72" s="71"/>
    </row>
    <row r="73" spans="2:2" s="67" customFormat="1" ht="18" customHeight="1">
      <c r="B73" s="71"/>
    </row>
    <row r="74" spans="2:2" s="67" customFormat="1" ht="18" customHeight="1">
      <c r="B74" s="71"/>
    </row>
    <row r="75" spans="2:2" s="67" customFormat="1" ht="18" customHeight="1">
      <c r="B75" s="71"/>
    </row>
    <row r="76" spans="2:2" s="67" customFormat="1" ht="18" customHeight="1">
      <c r="B76" s="71"/>
    </row>
    <row r="77" spans="2:2" s="67" customFormat="1" ht="18" customHeight="1">
      <c r="B77" s="71"/>
    </row>
    <row r="78" spans="2:2" s="67" customFormat="1" ht="18" customHeight="1">
      <c r="B78" s="71"/>
    </row>
    <row r="79" spans="2:2" s="67" customFormat="1" ht="18" customHeight="1">
      <c r="B79" s="71"/>
    </row>
    <row r="80" spans="2:2" s="67" customFormat="1" ht="18" customHeight="1">
      <c r="B80" s="71"/>
    </row>
    <row r="81" spans="2:2" s="67" customFormat="1" ht="18" customHeight="1">
      <c r="B81" s="71"/>
    </row>
    <row r="82" spans="2:2" s="67" customFormat="1" ht="18" customHeight="1">
      <c r="B82" s="71"/>
    </row>
    <row r="83" spans="2:2" s="67" customFormat="1" ht="18" customHeight="1">
      <c r="B83" s="71"/>
    </row>
    <row r="84" spans="2:2" s="67" customFormat="1" ht="18" customHeight="1">
      <c r="B84" s="71"/>
    </row>
    <row r="85" spans="2:2" s="67" customFormat="1" ht="18" customHeight="1">
      <c r="B85" s="71"/>
    </row>
    <row r="86" spans="2:2" s="67" customFormat="1" ht="18" customHeight="1">
      <c r="B86" s="71"/>
    </row>
    <row r="87" spans="2:2" s="67" customFormat="1" ht="18" customHeight="1">
      <c r="B87" s="71"/>
    </row>
    <row r="88" spans="2:2" s="67" customFormat="1" ht="18" customHeight="1">
      <c r="B88" s="71"/>
    </row>
    <row r="89" spans="2:2" s="67" customFormat="1" ht="18" customHeight="1">
      <c r="B89" s="71"/>
    </row>
    <row r="90" spans="2:2" s="67" customFormat="1" ht="18" customHeight="1">
      <c r="B90" s="71"/>
    </row>
    <row r="91" spans="2:2" s="67" customFormat="1" ht="18" customHeight="1">
      <c r="B91" s="71"/>
    </row>
    <row r="92" spans="2:2" s="67" customFormat="1" ht="18" customHeight="1">
      <c r="B92" s="71"/>
    </row>
    <row r="93" spans="2:2" s="67" customFormat="1" ht="18" customHeight="1">
      <c r="B93" s="71"/>
    </row>
    <row r="94" spans="2:2" s="67" customFormat="1" ht="18" customHeight="1">
      <c r="B94" s="71"/>
    </row>
    <row r="95" spans="2:2" s="67" customFormat="1" ht="18" customHeight="1">
      <c r="B95" s="71"/>
    </row>
    <row r="96" spans="2:2" s="67" customFormat="1" ht="18" customHeight="1">
      <c r="B96" s="71"/>
    </row>
    <row r="97" spans="2:2" s="67" customFormat="1" ht="18" customHeight="1">
      <c r="B97" s="71"/>
    </row>
    <row r="98" spans="2:2" s="67" customFormat="1" ht="18" customHeight="1">
      <c r="B98" s="71"/>
    </row>
    <row r="99" spans="2:2" s="67" customFormat="1" ht="18" customHeight="1">
      <c r="B99" s="71"/>
    </row>
    <row r="100" spans="2:2" s="67" customFormat="1" ht="18" customHeight="1">
      <c r="B100" s="71"/>
    </row>
    <row r="101" spans="2:2" s="67" customFormat="1" ht="18" customHeight="1">
      <c r="B101" s="71"/>
    </row>
    <row r="102" spans="2:2" s="67" customFormat="1" ht="18" customHeight="1">
      <c r="B102" s="71"/>
    </row>
    <row r="103" spans="2:2" s="67" customFormat="1" ht="18" customHeight="1">
      <c r="B103" s="71"/>
    </row>
    <row r="104" spans="2:2" s="67" customFormat="1" ht="18" customHeight="1">
      <c r="B104" s="71"/>
    </row>
    <row r="105" spans="2:2" s="67" customFormat="1" ht="18" customHeight="1">
      <c r="B105" s="71"/>
    </row>
    <row r="106" spans="2:2" s="67" customFormat="1" ht="18" customHeight="1">
      <c r="B106" s="71"/>
    </row>
    <row r="107" spans="2:2" s="67" customFormat="1" ht="18" customHeight="1">
      <c r="B107" s="71"/>
    </row>
    <row r="108" spans="2:2" s="67" customFormat="1" ht="18" customHeight="1">
      <c r="B108" s="71"/>
    </row>
    <row r="109" spans="2:2" s="67" customFormat="1" ht="18" customHeight="1">
      <c r="B109" s="71"/>
    </row>
    <row r="110" spans="2:2" s="67" customFormat="1" ht="18" customHeight="1">
      <c r="B110" s="71"/>
    </row>
    <row r="111" spans="2:2" s="67" customFormat="1" ht="18" customHeight="1">
      <c r="B111" s="71"/>
    </row>
    <row r="112" spans="2:2" s="67" customFormat="1" ht="18" customHeight="1">
      <c r="B112" s="71"/>
    </row>
    <row r="113" spans="2:2" s="67" customFormat="1" ht="18" customHeight="1">
      <c r="B113" s="71"/>
    </row>
    <row r="114" spans="2:2" s="67" customFormat="1" ht="18" customHeight="1">
      <c r="B114" s="71"/>
    </row>
    <row r="115" spans="2:2" s="67" customFormat="1" ht="18" customHeight="1">
      <c r="B115" s="71"/>
    </row>
    <row r="116" spans="2:2" s="67" customFormat="1" ht="18" customHeight="1">
      <c r="B116" s="71"/>
    </row>
    <row r="117" spans="2:2" s="67" customFormat="1" ht="18" customHeight="1">
      <c r="B117" s="71"/>
    </row>
    <row r="118" spans="2:2" s="67" customFormat="1" ht="18" customHeight="1">
      <c r="B118" s="71"/>
    </row>
    <row r="119" spans="2:2" s="67" customFormat="1" ht="18" customHeight="1">
      <c r="B119" s="71"/>
    </row>
    <row r="120" spans="2:2" s="67" customFormat="1" ht="18" customHeight="1">
      <c r="B120" s="71"/>
    </row>
    <row r="121" spans="2:2" s="67" customFormat="1" ht="18" customHeight="1">
      <c r="B121" s="71"/>
    </row>
    <row r="122" spans="2:2" s="67" customFormat="1" ht="18" customHeight="1">
      <c r="B122" s="71"/>
    </row>
    <row r="123" spans="2:2" s="67" customFormat="1" ht="18" customHeight="1">
      <c r="B123" s="71"/>
    </row>
    <row r="124" spans="2:2" s="67" customFormat="1" ht="18" customHeight="1">
      <c r="B124" s="71"/>
    </row>
    <row r="125" spans="2:2" s="67" customFormat="1" ht="18" customHeight="1">
      <c r="B125" s="71"/>
    </row>
    <row r="126" spans="2:2" s="67" customFormat="1" ht="18" customHeight="1">
      <c r="B126" s="71"/>
    </row>
    <row r="127" spans="2:2" s="67" customFormat="1" ht="18" customHeight="1">
      <c r="B127" s="71"/>
    </row>
    <row r="128" spans="2:2" s="67" customFormat="1" ht="18" customHeight="1">
      <c r="B128" s="71"/>
    </row>
    <row r="129" spans="2:2" s="67" customFormat="1" ht="18" customHeight="1">
      <c r="B129" s="71"/>
    </row>
    <row r="130" spans="2:2" s="67" customFormat="1" ht="18" customHeight="1">
      <c r="B130" s="71"/>
    </row>
    <row r="131" spans="2:2" s="67" customFormat="1" ht="18" customHeight="1">
      <c r="B131" s="71"/>
    </row>
    <row r="132" spans="2:2" s="67" customFormat="1" ht="18" customHeight="1">
      <c r="B132" s="71"/>
    </row>
    <row r="133" spans="2:2" s="67" customFormat="1" ht="18" customHeight="1">
      <c r="B133" s="71"/>
    </row>
    <row r="134" spans="2:2" s="67" customFormat="1" ht="18" customHeight="1">
      <c r="B134" s="71"/>
    </row>
    <row r="135" spans="2:2" s="67" customFormat="1" ht="18" customHeight="1">
      <c r="B135" s="71"/>
    </row>
    <row r="136" spans="2:2" s="67" customFormat="1" ht="18" customHeight="1">
      <c r="B136" s="71"/>
    </row>
    <row r="137" spans="2:2" s="67" customFormat="1" ht="18" customHeight="1">
      <c r="B137" s="71"/>
    </row>
    <row r="138" spans="2:2" s="67" customFormat="1" ht="18" customHeight="1">
      <c r="B138" s="71"/>
    </row>
    <row r="139" spans="2:2" s="67" customFormat="1" ht="18" customHeight="1">
      <c r="B139" s="71"/>
    </row>
    <row r="140" spans="2:2" s="67" customFormat="1" ht="18" customHeight="1">
      <c r="B140" s="71"/>
    </row>
    <row r="141" spans="2:2" s="67" customFormat="1" ht="18" customHeight="1">
      <c r="B141" s="71"/>
    </row>
    <row r="142" spans="2:2" s="67" customFormat="1" ht="18" customHeight="1">
      <c r="B142" s="71"/>
    </row>
    <row r="143" spans="2:2" s="67" customFormat="1" ht="18" customHeight="1">
      <c r="B143" s="71"/>
    </row>
    <row r="144" spans="2:2" s="67" customFormat="1" ht="18" customHeight="1">
      <c r="B144" s="71"/>
    </row>
    <row r="145" spans="2:2" s="67" customFormat="1" ht="18" customHeight="1">
      <c r="B145" s="71"/>
    </row>
    <row r="146" spans="2:2" s="67" customFormat="1" ht="18" customHeight="1">
      <c r="B146" s="71"/>
    </row>
    <row r="147" spans="2:2" s="67" customFormat="1" ht="18" customHeight="1">
      <c r="B147" s="71"/>
    </row>
    <row r="148" spans="2:2" s="67" customFormat="1" ht="18" customHeight="1">
      <c r="B148" s="71"/>
    </row>
    <row r="149" spans="2:2" s="67" customFormat="1" ht="18" customHeight="1">
      <c r="B149" s="71"/>
    </row>
    <row r="150" spans="2:2" s="67" customFormat="1" ht="18" customHeight="1">
      <c r="B150" s="71"/>
    </row>
    <row r="151" spans="2:2" s="67" customFormat="1" ht="18" customHeight="1">
      <c r="B151" s="71"/>
    </row>
    <row r="152" spans="2:2" s="67" customFormat="1" ht="18" customHeight="1">
      <c r="B152" s="71"/>
    </row>
    <row r="153" spans="2:2" s="67" customFormat="1" ht="18" customHeight="1">
      <c r="B153" s="71"/>
    </row>
    <row r="154" spans="2:2" s="67" customFormat="1" ht="18" customHeight="1">
      <c r="B154" s="71"/>
    </row>
    <row r="155" spans="2:2" s="67" customFormat="1" ht="18" customHeight="1">
      <c r="B155" s="71"/>
    </row>
    <row r="156" spans="2:2" s="67" customFormat="1" ht="18" customHeight="1">
      <c r="B156" s="71"/>
    </row>
    <row r="157" spans="2:2" s="67" customFormat="1" ht="18" customHeight="1">
      <c r="B157" s="71"/>
    </row>
    <row r="158" spans="2:2" s="67" customFormat="1" ht="18" customHeight="1">
      <c r="B158" s="71"/>
    </row>
    <row r="159" spans="2:2" s="67" customFormat="1" ht="18" customHeight="1">
      <c r="B159" s="71"/>
    </row>
    <row r="160" spans="2:2" s="67" customFormat="1" ht="18" customHeight="1">
      <c r="B160" s="71"/>
    </row>
    <row r="161" spans="2:2" s="67" customFormat="1" ht="18" customHeight="1">
      <c r="B161" s="71"/>
    </row>
    <row r="162" spans="2:2" s="67" customFormat="1" ht="18" customHeight="1">
      <c r="B162" s="71"/>
    </row>
    <row r="163" spans="2:2" s="67" customFormat="1" ht="18" customHeight="1">
      <c r="B163" s="71"/>
    </row>
    <row r="164" spans="2:2" s="67" customFormat="1" ht="18" customHeight="1">
      <c r="B164" s="71"/>
    </row>
    <row r="165" spans="2:2" s="67" customFormat="1" ht="18" customHeight="1">
      <c r="B165" s="71"/>
    </row>
    <row r="166" spans="2:2" s="67" customFormat="1" ht="18" customHeight="1">
      <c r="B166" s="71"/>
    </row>
    <row r="167" spans="2:2" s="67" customFormat="1" ht="18" customHeight="1">
      <c r="B167" s="71"/>
    </row>
    <row r="168" spans="2:2" s="67" customFormat="1" ht="18" customHeight="1">
      <c r="B168" s="71"/>
    </row>
    <row r="169" spans="2:2" s="67" customFormat="1" ht="18" customHeight="1">
      <c r="B169" s="71"/>
    </row>
    <row r="170" spans="2:2" s="67" customFormat="1" ht="18" customHeight="1">
      <c r="B170" s="71"/>
    </row>
    <row r="171" spans="2:2" s="67" customFormat="1" ht="18" customHeight="1">
      <c r="B171" s="71"/>
    </row>
    <row r="172" spans="2:2" s="67" customFormat="1" ht="18" customHeight="1">
      <c r="B172" s="71"/>
    </row>
    <row r="173" spans="2:2" s="67" customFormat="1" ht="18" customHeight="1">
      <c r="B173" s="71"/>
    </row>
    <row r="174" spans="2:2" s="67" customFormat="1" ht="18" customHeight="1">
      <c r="B174" s="71"/>
    </row>
    <row r="175" spans="2:2" s="67" customFormat="1" ht="18" customHeight="1">
      <c r="B175" s="71"/>
    </row>
    <row r="176" spans="2:2" s="67" customFormat="1" ht="18" customHeight="1">
      <c r="B176" s="71"/>
    </row>
    <row r="177" spans="2:2" s="67" customFormat="1" ht="18" customHeight="1">
      <c r="B177" s="71"/>
    </row>
    <row r="178" spans="2:2" s="67" customFormat="1" ht="18" customHeight="1">
      <c r="B178" s="71"/>
    </row>
    <row r="179" spans="2:2" s="67" customFormat="1" ht="18" customHeight="1">
      <c r="B179" s="71"/>
    </row>
    <row r="180" spans="2:2" s="67" customFormat="1" ht="18" customHeight="1">
      <c r="B180" s="71"/>
    </row>
    <row r="181" spans="2:2" s="67" customFormat="1" ht="18" customHeight="1">
      <c r="B181" s="71"/>
    </row>
    <row r="182" spans="2:2" s="67" customFormat="1" ht="18" customHeight="1">
      <c r="B182" s="71"/>
    </row>
    <row r="183" spans="2:2" s="67" customFormat="1" ht="18" customHeight="1">
      <c r="B183" s="71"/>
    </row>
    <row r="184" spans="2:2" s="67" customFormat="1" ht="18" customHeight="1">
      <c r="B184" s="71"/>
    </row>
    <row r="185" spans="2:2" s="67" customFormat="1" ht="18" customHeight="1">
      <c r="B185" s="71"/>
    </row>
    <row r="186" spans="2:2" s="67" customFormat="1" ht="18" customHeight="1">
      <c r="B186" s="71"/>
    </row>
    <row r="187" spans="2:2" s="67" customFormat="1" ht="18" customHeight="1">
      <c r="B187" s="71"/>
    </row>
    <row r="188" spans="2:2" s="67" customFormat="1" ht="18" customHeight="1">
      <c r="B188" s="71"/>
    </row>
    <row r="189" spans="2:2" s="67" customFormat="1" ht="18" customHeight="1">
      <c r="B189" s="71"/>
    </row>
    <row r="190" spans="2:2" s="67" customFormat="1" ht="18" customHeight="1">
      <c r="B190" s="71"/>
    </row>
    <row r="191" spans="2:2" s="67" customFormat="1" ht="18" customHeight="1">
      <c r="B191" s="71"/>
    </row>
    <row r="192" spans="2:2" s="67" customFormat="1" ht="18" customHeight="1">
      <c r="B192" s="71"/>
    </row>
    <row r="193" spans="2:2" s="67" customFormat="1" ht="18" customHeight="1">
      <c r="B193" s="71"/>
    </row>
    <row r="194" spans="2:2" s="67" customFormat="1" ht="18" customHeight="1">
      <c r="B194" s="71"/>
    </row>
    <row r="195" spans="2:2" s="67" customFormat="1" ht="18" customHeight="1">
      <c r="B195" s="71"/>
    </row>
    <row r="196" spans="2:2" s="67" customFormat="1" ht="18" customHeight="1">
      <c r="B196" s="71"/>
    </row>
    <row r="197" spans="2:2" s="67" customFormat="1" ht="18" customHeight="1">
      <c r="B197" s="71"/>
    </row>
    <row r="198" spans="2:2" s="67" customFormat="1" ht="18" customHeight="1">
      <c r="B198" s="71"/>
    </row>
    <row r="199" spans="2:2" s="67" customFormat="1" ht="18" customHeight="1">
      <c r="B199" s="71"/>
    </row>
    <row r="200" spans="2:2" s="67" customFormat="1" ht="18" customHeight="1">
      <c r="B200" s="71"/>
    </row>
    <row r="201" spans="2:2" s="67" customFormat="1" ht="18" customHeight="1">
      <c r="B201" s="71"/>
    </row>
    <row r="202" spans="2:2" s="67" customFormat="1" ht="18" customHeight="1">
      <c r="B202" s="71"/>
    </row>
    <row r="203" spans="2:2" s="67" customFormat="1" ht="18" customHeight="1">
      <c r="B203" s="71"/>
    </row>
    <row r="204" spans="2:2" s="67" customFormat="1" ht="18" customHeight="1">
      <c r="B204" s="71"/>
    </row>
    <row r="205" spans="2:2" s="67" customFormat="1" ht="18" customHeight="1">
      <c r="B205" s="71"/>
    </row>
    <row r="206" spans="2:2" s="67" customFormat="1" ht="18" customHeight="1">
      <c r="B206" s="71"/>
    </row>
    <row r="207" spans="2:2" s="67" customFormat="1" ht="18" customHeight="1">
      <c r="B207" s="71"/>
    </row>
    <row r="208" spans="2:2" s="67" customFormat="1" ht="18" customHeight="1">
      <c r="B208" s="71"/>
    </row>
    <row r="209" spans="2:2" s="67" customFormat="1" ht="18" customHeight="1">
      <c r="B209" s="71"/>
    </row>
    <row r="210" spans="2:2" s="67" customFormat="1" ht="18" customHeight="1">
      <c r="B210" s="71"/>
    </row>
    <row r="211" spans="2:2" s="67" customFormat="1" ht="18" customHeight="1">
      <c r="B211" s="71"/>
    </row>
    <row r="212" spans="2:2" s="67" customFormat="1" ht="18" customHeight="1">
      <c r="B212" s="71"/>
    </row>
    <row r="213" spans="2:2" s="67" customFormat="1" ht="18" customHeight="1">
      <c r="B213" s="71"/>
    </row>
    <row r="214" spans="2:2" s="67" customFormat="1" ht="18" customHeight="1">
      <c r="B214" s="71"/>
    </row>
    <row r="215" spans="2:2" s="67" customFormat="1" ht="18" customHeight="1">
      <c r="B215" s="71"/>
    </row>
    <row r="216" spans="2:2" s="67" customFormat="1" ht="18" customHeight="1">
      <c r="B216" s="71"/>
    </row>
    <row r="217" spans="2:2" s="67" customFormat="1" ht="18" customHeight="1">
      <c r="B217" s="71"/>
    </row>
    <row r="218" spans="2:2" s="67" customFormat="1" ht="18" customHeight="1">
      <c r="B218" s="71"/>
    </row>
    <row r="219" spans="2:2" s="67" customFormat="1" ht="18" customHeight="1">
      <c r="B219" s="71"/>
    </row>
    <row r="220" spans="2:2" s="67" customFormat="1" ht="18" customHeight="1">
      <c r="B220" s="71"/>
    </row>
    <row r="221" spans="2:2" s="67" customFormat="1" ht="18" customHeight="1">
      <c r="B221" s="71"/>
    </row>
    <row r="222" spans="2:2" s="67" customFormat="1" ht="18" customHeight="1">
      <c r="B222" s="71"/>
    </row>
    <row r="223" spans="2:2" s="67" customFormat="1" ht="18" customHeight="1">
      <c r="B223" s="71"/>
    </row>
    <row r="224" spans="2:2" s="67" customFormat="1" ht="18" customHeight="1">
      <c r="B224" s="71"/>
    </row>
    <row r="225" spans="2:2" s="67" customFormat="1" ht="18" customHeight="1">
      <c r="B225" s="71"/>
    </row>
    <row r="226" spans="2:2" s="67" customFormat="1" ht="18" customHeight="1">
      <c r="B226" s="71"/>
    </row>
    <row r="227" spans="2:2" s="67" customFormat="1" ht="18" customHeight="1">
      <c r="B227" s="71"/>
    </row>
    <row r="228" spans="2:2" s="67" customFormat="1" ht="18" customHeight="1">
      <c r="B228" s="71"/>
    </row>
    <row r="229" spans="2:2" s="67" customFormat="1" ht="18" customHeight="1">
      <c r="B229" s="71"/>
    </row>
    <row r="230" spans="2:2" s="67" customFormat="1" ht="18" customHeight="1">
      <c r="B230" s="71"/>
    </row>
    <row r="231" spans="2:2" s="67" customFormat="1" ht="18" customHeight="1">
      <c r="B231" s="71"/>
    </row>
    <row r="232" spans="2:2" s="67" customFormat="1" ht="18" customHeight="1">
      <c r="B232" s="71"/>
    </row>
    <row r="233" spans="2:2" s="67" customFormat="1" ht="18" customHeight="1">
      <c r="B233" s="71"/>
    </row>
    <row r="234" spans="2:2" s="67" customFormat="1" ht="18" customHeight="1">
      <c r="B234" s="71"/>
    </row>
    <row r="235" spans="2:2" s="67" customFormat="1" ht="18" customHeight="1">
      <c r="B235" s="71"/>
    </row>
    <row r="236" spans="2:2" s="67" customFormat="1" ht="18" customHeight="1">
      <c r="B236" s="71"/>
    </row>
    <row r="237" spans="2:2" s="67" customFormat="1" ht="18" customHeight="1">
      <c r="B237" s="71"/>
    </row>
    <row r="238" spans="2:2" s="67" customFormat="1" ht="18" customHeight="1">
      <c r="B238" s="71"/>
    </row>
    <row r="239" spans="2:2" s="67" customFormat="1" ht="18" customHeight="1">
      <c r="B239" s="71"/>
    </row>
    <row r="240" spans="2:2" s="67" customFormat="1" ht="18" customHeight="1">
      <c r="B240" s="71"/>
    </row>
    <row r="241" spans="2:2" s="67" customFormat="1" ht="18" customHeight="1">
      <c r="B241" s="71"/>
    </row>
    <row r="242" spans="2:2" s="67" customFormat="1" ht="18" customHeight="1">
      <c r="B242" s="71"/>
    </row>
    <row r="243" spans="2:2" s="67" customFormat="1" ht="18" customHeight="1">
      <c r="B243" s="71"/>
    </row>
    <row r="244" spans="2:2" s="67" customFormat="1" ht="18" customHeight="1">
      <c r="B244" s="71"/>
    </row>
    <row r="245" spans="2:2" s="67" customFormat="1" ht="18" customHeight="1">
      <c r="B245" s="71"/>
    </row>
    <row r="246" spans="2:2" s="67" customFormat="1" ht="18" customHeight="1">
      <c r="B246" s="71"/>
    </row>
    <row r="247" spans="2:2" s="67" customFormat="1" ht="18" customHeight="1">
      <c r="B247" s="71"/>
    </row>
    <row r="248" spans="2:2" s="67" customFormat="1" ht="18" customHeight="1">
      <c r="B248" s="71"/>
    </row>
    <row r="249" spans="2:2" s="67" customFormat="1" ht="18" customHeight="1">
      <c r="B249" s="71"/>
    </row>
    <row r="250" spans="2:2" s="67" customFormat="1" ht="18" customHeight="1">
      <c r="B250" s="71"/>
    </row>
    <row r="251" spans="2:2" s="67" customFormat="1" ht="18" customHeight="1">
      <c r="B251" s="71"/>
    </row>
    <row r="252" spans="2:2" s="67" customFormat="1" ht="18" customHeight="1">
      <c r="B252" s="71"/>
    </row>
    <row r="253" spans="2:2" s="67" customFormat="1" ht="18" customHeight="1">
      <c r="B253" s="71"/>
    </row>
    <row r="254" spans="2:2" s="67" customFormat="1" ht="18" customHeight="1">
      <c r="B254" s="71"/>
    </row>
    <row r="255" spans="2:2" s="67" customFormat="1" ht="18" customHeight="1">
      <c r="B255" s="71"/>
    </row>
    <row r="256" spans="2:2" s="67" customFormat="1" ht="18" customHeight="1">
      <c r="B256" s="71"/>
    </row>
    <row r="257" spans="2:2" s="67" customFormat="1" ht="18" customHeight="1">
      <c r="B257" s="71"/>
    </row>
    <row r="258" spans="2:2" s="67" customFormat="1" ht="18" customHeight="1">
      <c r="B258" s="71"/>
    </row>
    <row r="259" spans="2:2" s="67" customFormat="1" ht="18" customHeight="1">
      <c r="B259" s="71"/>
    </row>
    <row r="260" spans="2:2" s="67" customFormat="1" ht="18" customHeight="1">
      <c r="B260" s="71"/>
    </row>
    <row r="261" spans="2:2" s="67" customFormat="1" ht="18" customHeight="1">
      <c r="B261" s="71"/>
    </row>
    <row r="262" spans="2:2" s="67" customFormat="1" ht="18" customHeight="1">
      <c r="B262" s="71"/>
    </row>
    <row r="263" spans="2:2" s="67" customFormat="1" ht="18" customHeight="1">
      <c r="B263" s="71"/>
    </row>
    <row r="264" spans="2:2" s="67" customFormat="1" ht="18" customHeight="1">
      <c r="B264" s="71"/>
    </row>
    <row r="265" spans="2:2" s="67" customFormat="1" ht="18" customHeight="1">
      <c r="B265" s="71"/>
    </row>
    <row r="266" spans="2:2" s="67" customFormat="1" ht="18" customHeight="1">
      <c r="B266" s="71"/>
    </row>
    <row r="267" spans="2:2" s="67" customFormat="1" ht="18" customHeight="1">
      <c r="B267" s="71"/>
    </row>
    <row r="268" spans="2:2" s="67" customFormat="1" ht="18" customHeight="1">
      <c r="B268" s="71"/>
    </row>
    <row r="269" spans="2:2" s="67" customFormat="1" ht="18" customHeight="1">
      <c r="B269" s="71"/>
    </row>
    <row r="270" spans="2:2" s="67" customFormat="1" ht="18" customHeight="1">
      <c r="B270" s="71"/>
    </row>
    <row r="271" spans="2:2" s="67" customFormat="1" ht="18" customHeight="1">
      <c r="B271" s="71"/>
    </row>
    <row r="272" spans="2:2" s="67" customFormat="1" ht="18" customHeight="1">
      <c r="B272" s="71"/>
    </row>
    <row r="273" spans="2:2" s="67" customFormat="1" ht="18" customHeight="1">
      <c r="B273" s="71"/>
    </row>
    <row r="274" spans="2:2" s="67" customFormat="1" ht="18" customHeight="1">
      <c r="B274" s="71"/>
    </row>
    <row r="275" spans="2:2" s="67" customFormat="1" ht="18" customHeight="1">
      <c r="B275" s="71"/>
    </row>
    <row r="276" spans="2:2" s="67" customFormat="1" ht="18" customHeight="1">
      <c r="B276" s="71"/>
    </row>
    <row r="277" spans="2:2" s="67" customFormat="1" ht="18" customHeight="1">
      <c r="B277" s="71"/>
    </row>
    <row r="278" spans="2:2" s="67" customFormat="1" ht="18" customHeight="1">
      <c r="B278" s="71"/>
    </row>
    <row r="279" spans="2:2" s="67" customFormat="1" ht="18" customHeight="1">
      <c r="B279" s="71"/>
    </row>
    <row r="280" spans="2:2" s="67" customFormat="1" ht="18" customHeight="1">
      <c r="B280" s="71"/>
    </row>
    <row r="281" spans="2:2" s="67" customFormat="1" ht="18" customHeight="1">
      <c r="B281" s="71"/>
    </row>
    <row r="282" spans="2:2" s="67" customFormat="1" ht="18" customHeight="1">
      <c r="B282" s="71"/>
    </row>
    <row r="283" spans="2:2" s="67" customFormat="1" ht="18" customHeight="1">
      <c r="B283" s="71"/>
    </row>
    <row r="284" spans="2:2" s="67" customFormat="1" ht="18" customHeight="1">
      <c r="B284" s="71"/>
    </row>
    <row r="285" spans="2:2" s="67" customFormat="1" ht="18" customHeight="1">
      <c r="B285" s="71"/>
    </row>
    <row r="286" spans="2:2" s="67" customFormat="1" ht="18" customHeight="1">
      <c r="B286" s="71"/>
    </row>
    <row r="287" spans="2:2" s="67" customFormat="1" ht="18" customHeight="1">
      <c r="B287" s="71"/>
    </row>
    <row r="288" spans="2:2" s="67" customFormat="1" ht="18" customHeight="1">
      <c r="B288" s="71"/>
    </row>
    <row r="289" spans="2:2" s="67" customFormat="1" ht="18" customHeight="1">
      <c r="B289" s="71"/>
    </row>
    <row r="290" spans="2:2" s="67" customFormat="1" ht="18" customHeight="1">
      <c r="B290" s="71"/>
    </row>
    <row r="291" spans="2:2" s="67" customFormat="1" ht="18" customHeight="1">
      <c r="B291" s="71"/>
    </row>
    <row r="292" spans="2:2" s="67" customFormat="1" ht="18" customHeight="1">
      <c r="B292" s="71"/>
    </row>
    <row r="293" spans="2:2" s="67" customFormat="1" ht="18" customHeight="1">
      <c r="B293" s="71"/>
    </row>
    <row r="294" spans="2:2" s="67" customFormat="1" ht="18" customHeight="1">
      <c r="B294" s="71"/>
    </row>
    <row r="295" spans="2:2" s="67" customFormat="1" ht="18" customHeight="1">
      <c r="B295" s="71"/>
    </row>
    <row r="296" spans="2:2" s="67" customFormat="1" ht="18" customHeight="1">
      <c r="B296" s="71"/>
    </row>
    <row r="297" spans="2:2" s="67" customFormat="1" ht="18" customHeight="1">
      <c r="B297" s="71"/>
    </row>
    <row r="298" spans="2:2" s="67" customFormat="1" ht="18" customHeight="1">
      <c r="B298" s="71"/>
    </row>
    <row r="299" spans="2:2" s="67" customFormat="1" ht="18" customHeight="1">
      <c r="B299" s="71"/>
    </row>
    <row r="300" spans="2:2" s="67" customFormat="1" ht="18" customHeight="1">
      <c r="B300" s="71"/>
    </row>
    <row r="301" spans="2:2" s="67" customFormat="1" ht="18" customHeight="1">
      <c r="B301" s="71"/>
    </row>
    <row r="302" spans="2:2" s="67" customFormat="1" ht="18" customHeight="1">
      <c r="B302" s="71"/>
    </row>
    <row r="303" spans="2:2" s="67" customFormat="1" ht="18" customHeight="1">
      <c r="B303" s="71"/>
    </row>
    <row r="304" spans="2:2" s="67" customFormat="1" ht="18" customHeight="1">
      <c r="B304" s="71"/>
    </row>
    <row r="305" spans="2:2" s="67" customFormat="1" ht="18" customHeight="1">
      <c r="B305" s="71"/>
    </row>
    <row r="306" spans="2:2" s="67" customFormat="1" ht="18" customHeight="1">
      <c r="B306" s="71"/>
    </row>
    <row r="307" spans="2:2" s="67" customFormat="1" ht="18" customHeight="1">
      <c r="B307" s="71"/>
    </row>
    <row r="308" spans="2:2" s="67" customFormat="1" ht="18" customHeight="1">
      <c r="B308" s="71"/>
    </row>
    <row r="309" spans="2:2" s="67" customFormat="1" ht="18" customHeight="1">
      <c r="B309" s="71"/>
    </row>
    <row r="310" spans="2:2" s="67" customFormat="1" ht="18" customHeight="1">
      <c r="B310" s="71"/>
    </row>
    <row r="311" spans="2:2" s="67" customFormat="1" ht="18" customHeight="1">
      <c r="B311" s="71"/>
    </row>
    <row r="312" spans="2:2" s="67" customFormat="1" ht="18" customHeight="1">
      <c r="B312" s="71"/>
    </row>
    <row r="313" spans="2:2" s="67" customFormat="1" ht="18" customHeight="1">
      <c r="B313" s="71"/>
    </row>
    <row r="314" spans="2:2" s="67" customFormat="1" ht="18" customHeight="1">
      <c r="B314" s="71"/>
    </row>
    <row r="315" spans="2:2" s="67" customFormat="1" ht="18" customHeight="1">
      <c r="B315" s="71"/>
    </row>
    <row r="316" spans="2:2" s="67" customFormat="1" ht="18" customHeight="1">
      <c r="B316" s="71"/>
    </row>
    <row r="317" spans="2:2" s="67" customFormat="1" ht="18" customHeight="1">
      <c r="B317" s="71"/>
    </row>
    <row r="318" spans="2:2" s="67" customFormat="1" ht="18" customHeight="1">
      <c r="B318" s="71"/>
    </row>
    <row r="319" spans="2:2" s="67" customFormat="1" ht="18" customHeight="1">
      <c r="B319" s="71"/>
    </row>
    <row r="320" spans="2:2" s="67" customFormat="1" ht="18" customHeight="1">
      <c r="B320" s="71"/>
    </row>
    <row r="321" spans="2:2" s="67" customFormat="1" ht="18" customHeight="1">
      <c r="B321" s="71"/>
    </row>
    <row r="322" spans="2:2" s="67" customFormat="1" ht="18" customHeight="1">
      <c r="B322" s="71"/>
    </row>
    <row r="323" spans="2:2" s="67" customFormat="1" ht="18" customHeight="1">
      <c r="B323" s="71"/>
    </row>
    <row r="324" spans="2:2" s="67" customFormat="1" ht="18" customHeight="1">
      <c r="B324" s="71"/>
    </row>
    <row r="325" spans="2:2" s="67" customFormat="1" ht="18" customHeight="1">
      <c r="B325" s="71"/>
    </row>
    <row r="326" spans="2:2" s="67" customFormat="1" ht="18" customHeight="1">
      <c r="B326" s="71"/>
    </row>
    <row r="327" spans="2:2" s="67" customFormat="1" ht="18" customHeight="1">
      <c r="B327" s="71"/>
    </row>
    <row r="328" spans="2:2" s="67" customFormat="1" ht="18" customHeight="1">
      <c r="B328" s="71"/>
    </row>
    <row r="329" spans="2:2" s="67" customFormat="1" ht="18" customHeight="1">
      <c r="B329" s="71"/>
    </row>
    <row r="330" spans="2:2" s="67" customFormat="1" ht="18" customHeight="1">
      <c r="B330" s="71"/>
    </row>
    <row r="331" spans="2:2" s="67" customFormat="1" ht="18" customHeight="1">
      <c r="B331" s="71"/>
    </row>
    <row r="332" spans="2:2" s="67" customFormat="1" ht="18" customHeight="1">
      <c r="B332" s="71"/>
    </row>
    <row r="333" spans="2:2" s="67" customFormat="1" ht="18" customHeight="1">
      <c r="B333" s="71"/>
    </row>
    <row r="334" spans="2:2" s="67" customFormat="1" ht="18" customHeight="1">
      <c r="B334" s="71"/>
    </row>
    <row r="335" spans="2:2" s="67" customFormat="1" ht="18" customHeight="1">
      <c r="B335" s="71"/>
    </row>
    <row r="336" spans="2:2" s="67" customFormat="1" ht="18" customHeight="1">
      <c r="B336" s="71"/>
    </row>
    <row r="337" spans="2:2" s="67" customFormat="1" ht="18" customHeight="1">
      <c r="B337" s="71"/>
    </row>
    <row r="338" spans="2:2" s="67" customFormat="1" ht="18" customHeight="1">
      <c r="B338" s="71"/>
    </row>
    <row r="339" spans="2:2" s="67" customFormat="1" ht="18" customHeight="1">
      <c r="B339" s="71"/>
    </row>
    <row r="340" spans="2:2" s="67" customFormat="1" ht="18" customHeight="1">
      <c r="B340" s="71"/>
    </row>
    <row r="341" spans="2:2" s="67" customFormat="1" ht="18" customHeight="1">
      <c r="B341" s="71"/>
    </row>
    <row r="342" spans="2:2" s="67" customFormat="1" ht="18" customHeight="1">
      <c r="B342" s="71"/>
    </row>
    <row r="343" spans="2:2" s="67" customFormat="1" ht="18" customHeight="1">
      <c r="B343" s="71"/>
    </row>
    <row r="344" spans="2:2" s="67" customFormat="1" ht="18" customHeight="1">
      <c r="B344" s="71"/>
    </row>
    <row r="345" spans="2:2" s="67" customFormat="1" ht="18" customHeight="1">
      <c r="B345" s="71"/>
    </row>
    <row r="346" spans="2:2" s="67" customFormat="1" ht="18" customHeight="1">
      <c r="B346" s="71"/>
    </row>
    <row r="347" spans="2:2" s="67" customFormat="1" ht="18" customHeight="1">
      <c r="B347" s="71"/>
    </row>
    <row r="348" spans="2:2" s="67" customFormat="1" ht="18" customHeight="1">
      <c r="B348" s="71"/>
    </row>
    <row r="349" spans="2:2" s="67" customFormat="1" ht="18" customHeight="1">
      <c r="B349" s="71"/>
    </row>
    <row r="350" spans="2:2" s="67" customFormat="1" ht="18" customHeight="1">
      <c r="B350" s="71"/>
    </row>
    <row r="351" spans="2:2" s="67" customFormat="1" ht="18" customHeight="1">
      <c r="B351" s="71"/>
    </row>
    <row r="352" spans="2:2" s="67" customFormat="1" ht="18" customHeight="1">
      <c r="B352" s="71"/>
    </row>
    <row r="353" spans="2:2" s="67" customFormat="1" ht="18" customHeight="1">
      <c r="B353" s="71"/>
    </row>
    <row r="354" spans="2:2" s="67" customFormat="1" ht="18" customHeight="1">
      <c r="B354" s="71"/>
    </row>
    <row r="355" spans="2:2" s="67" customFormat="1" ht="18" customHeight="1">
      <c r="B355" s="71"/>
    </row>
    <row r="356" spans="2:2" s="67" customFormat="1" ht="18" customHeight="1">
      <c r="B356" s="71"/>
    </row>
    <row r="357" spans="2:2" s="67" customFormat="1" ht="18" customHeight="1">
      <c r="B357" s="71"/>
    </row>
    <row r="358" spans="2:2" s="67" customFormat="1" ht="18" customHeight="1">
      <c r="B358" s="71"/>
    </row>
    <row r="359" spans="2:2" s="67" customFormat="1" ht="18" customHeight="1">
      <c r="B359" s="71"/>
    </row>
    <row r="360" spans="2:2" s="67" customFormat="1" ht="18" customHeight="1">
      <c r="B360" s="71"/>
    </row>
    <row r="361" spans="2:2" s="67" customFormat="1" ht="18" customHeight="1">
      <c r="B361" s="71"/>
    </row>
    <row r="362" spans="2:2" s="67" customFormat="1" ht="18" customHeight="1">
      <c r="B362" s="71"/>
    </row>
    <row r="363" spans="2:2" s="67" customFormat="1" ht="18" customHeight="1">
      <c r="B363" s="71"/>
    </row>
    <row r="364" spans="2:2" s="67" customFormat="1" ht="18" customHeight="1">
      <c r="B364" s="71"/>
    </row>
    <row r="365" spans="2:2" s="67" customFormat="1" ht="18" customHeight="1">
      <c r="B365" s="71"/>
    </row>
    <row r="366" spans="2:2" s="67" customFormat="1" ht="18" customHeight="1">
      <c r="B366" s="71"/>
    </row>
    <row r="367" spans="2:2" s="67" customFormat="1" ht="18" customHeight="1">
      <c r="B367" s="71"/>
    </row>
    <row r="368" spans="2:2" s="67" customFormat="1" ht="18" customHeight="1">
      <c r="B368" s="71"/>
    </row>
    <row r="369" spans="2:2" s="67" customFormat="1" ht="18" customHeight="1">
      <c r="B369" s="71"/>
    </row>
    <row r="370" spans="2:2" s="67" customFormat="1" ht="18" customHeight="1">
      <c r="B370" s="71"/>
    </row>
    <row r="371" spans="2:2" s="67" customFormat="1" ht="18" customHeight="1">
      <c r="B371" s="71"/>
    </row>
    <row r="372" spans="2:2" s="67" customFormat="1" ht="18" customHeight="1">
      <c r="B372" s="71"/>
    </row>
    <row r="373" spans="2:2" s="67" customFormat="1" ht="18" customHeight="1">
      <c r="B373" s="71"/>
    </row>
    <row r="374" spans="2:2" s="67" customFormat="1" ht="18" customHeight="1">
      <c r="B374" s="71"/>
    </row>
    <row r="375" spans="2:2" s="67" customFormat="1" ht="18" customHeight="1">
      <c r="B375" s="71"/>
    </row>
    <row r="376" spans="2:2" s="67" customFormat="1" ht="18" customHeight="1">
      <c r="B376" s="71"/>
    </row>
    <row r="377" spans="2:2" s="67" customFormat="1" ht="18" customHeight="1">
      <c r="B377" s="71"/>
    </row>
    <row r="378" spans="2:2" s="67" customFormat="1" ht="18" customHeight="1">
      <c r="B378" s="71"/>
    </row>
    <row r="379" spans="2:2" s="67" customFormat="1" ht="18" customHeight="1">
      <c r="B379" s="71"/>
    </row>
    <row r="380" spans="2:2" s="67" customFormat="1" ht="18" customHeight="1">
      <c r="B380" s="71"/>
    </row>
    <row r="381" spans="2:2" s="67" customFormat="1" ht="18" customHeight="1">
      <c r="B381" s="71"/>
    </row>
    <row r="382" spans="2:2" s="67" customFormat="1" ht="18" customHeight="1">
      <c r="B382" s="71"/>
    </row>
    <row r="383" spans="2:2" s="67" customFormat="1" ht="18" customHeight="1">
      <c r="B383" s="71"/>
    </row>
    <row r="384" spans="2:2" s="67" customFormat="1" ht="18" customHeight="1">
      <c r="B384" s="71"/>
    </row>
    <row r="385" spans="2:2" s="67" customFormat="1" ht="18" customHeight="1">
      <c r="B385" s="71"/>
    </row>
    <row r="386" spans="2:2" s="67" customFormat="1" ht="18" customHeight="1">
      <c r="B386" s="71"/>
    </row>
    <row r="387" spans="2:2" s="67" customFormat="1" ht="18" customHeight="1">
      <c r="B387" s="71"/>
    </row>
    <row r="388" spans="2:2" s="67" customFormat="1" ht="18" customHeight="1">
      <c r="B388" s="71"/>
    </row>
    <row r="389" spans="2:2" s="67" customFormat="1" ht="18" customHeight="1">
      <c r="B389" s="71"/>
    </row>
    <row r="390" spans="2:2" s="67" customFormat="1" ht="18" customHeight="1">
      <c r="B390" s="71"/>
    </row>
    <row r="391" spans="2:2" s="67" customFormat="1" ht="18" customHeight="1">
      <c r="B391" s="71"/>
    </row>
    <row r="392" spans="2:2" s="67" customFormat="1" ht="18" customHeight="1">
      <c r="B392" s="71"/>
    </row>
    <row r="393" spans="2:2" s="67" customFormat="1" ht="18" customHeight="1">
      <c r="B393" s="71"/>
    </row>
    <row r="394" spans="2:2" s="67" customFormat="1" ht="18" customHeight="1">
      <c r="B394" s="71"/>
    </row>
    <row r="395" spans="2:2" s="67" customFormat="1" ht="18" customHeight="1">
      <c r="B395" s="71"/>
    </row>
    <row r="396" spans="2:2" s="67" customFormat="1" ht="18" customHeight="1">
      <c r="B396" s="71"/>
    </row>
    <row r="397" spans="2:2" s="67" customFormat="1" ht="18" customHeight="1">
      <c r="B397" s="71"/>
    </row>
    <row r="398" spans="2:2" s="67" customFormat="1" ht="18" customHeight="1">
      <c r="B398" s="71"/>
    </row>
    <row r="399" spans="2:2" s="67" customFormat="1" ht="18" customHeight="1">
      <c r="B399" s="71"/>
    </row>
    <row r="400" spans="2:2" s="67" customFormat="1" ht="18" customHeight="1">
      <c r="B400" s="71"/>
    </row>
    <row r="401" spans="2:2" s="67" customFormat="1" ht="18" customHeight="1">
      <c r="B401" s="71"/>
    </row>
    <row r="402" spans="2:2" s="67" customFormat="1" ht="18" customHeight="1">
      <c r="B402" s="71"/>
    </row>
    <row r="403" spans="2:2" s="67" customFormat="1" ht="18" customHeight="1">
      <c r="B403" s="71"/>
    </row>
    <row r="404" spans="2:2" s="67" customFormat="1" ht="18" customHeight="1">
      <c r="B404" s="71"/>
    </row>
    <row r="405" spans="2:2" s="67" customFormat="1" ht="18" customHeight="1">
      <c r="B405" s="71"/>
    </row>
    <row r="406" spans="2:2" s="67" customFormat="1" ht="18" customHeight="1">
      <c r="B406" s="71"/>
    </row>
    <row r="407" spans="2:2" s="67" customFormat="1" ht="18" customHeight="1">
      <c r="B407" s="71"/>
    </row>
    <row r="408" spans="2:2" s="67" customFormat="1" ht="18" customHeight="1">
      <c r="B408" s="71"/>
    </row>
    <row r="409" spans="2:2" s="67" customFormat="1" ht="18" customHeight="1">
      <c r="B409" s="71"/>
    </row>
    <row r="410" spans="2:2" s="67" customFormat="1" ht="18" customHeight="1">
      <c r="B410" s="71"/>
    </row>
    <row r="411" spans="2:2" s="67" customFormat="1" ht="18" customHeight="1">
      <c r="B411" s="71"/>
    </row>
    <row r="412" spans="2:2" s="67" customFormat="1" ht="18" customHeight="1">
      <c r="B412" s="71"/>
    </row>
    <row r="413" spans="2:2" s="67" customFormat="1" ht="18" customHeight="1">
      <c r="B413" s="71"/>
    </row>
    <row r="414" spans="2:2" s="67" customFormat="1" ht="18" customHeight="1">
      <c r="B414" s="71"/>
    </row>
    <row r="415" spans="2:2" s="67" customFormat="1" ht="18" customHeight="1">
      <c r="B415" s="71"/>
    </row>
    <row r="416" spans="2:2" s="67" customFormat="1" ht="18" customHeight="1">
      <c r="B416" s="71"/>
    </row>
    <row r="417" spans="2:2" s="67" customFormat="1" ht="18" customHeight="1">
      <c r="B417" s="71"/>
    </row>
    <row r="418" spans="2:2" s="67" customFormat="1" ht="18" customHeight="1">
      <c r="B418" s="71"/>
    </row>
    <row r="419" spans="2:2" s="67" customFormat="1" ht="18" customHeight="1">
      <c r="B419" s="71"/>
    </row>
    <row r="420" spans="2:2" s="67" customFormat="1" ht="18" customHeight="1">
      <c r="B420" s="71"/>
    </row>
    <row r="421" spans="2:2" s="67" customFormat="1" ht="18" customHeight="1">
      <c r="B421" s="71"/>
    </row>
    <row r="422" spans="2:2" s="67" customFormat="1" ht="18" customHeight="1">
      <c r="B422" s="71"/>
    </row>
    <row r="423" spans="2:2" s="67" customFormat="1" ht="18" customHeight="1">
      <c r="B423" s="71"/>
    </row>
    <row r="424" spans="2:2" s="67" customFormat="1" ht="18" customHeight="1">
      <c r="B424" s="71"/>
    </row>
    <row r="425" spans="2:2" s="67" customFormat="1" ht="18" customHeight="1">
      <c r="B425" s="71"/>
    </row>
    <row r="426" spans="2:2" s="67" customFormat="1" ht="18" customHeight="1">
      <c r="B426" s="71"/>
    </row>
    <row r="427" spans="2:2" s="67" customFormat="1" ht="18" customHeight="1">
      <c r="B427" s="71"/>
    </row>
    <row r="428" spans="2:2" s="67" customFormat="1" ht="18" customHeight="1">
      <c r="B428" s="71"/>
    </row>
    <row r="429" spans="2:2" s="67" customFormat="1" ht="18" customHeight="1">
      <c r="B429" s="71"/>
    </row>
    <row r="430" spans="2:2" s="67" customFormat="1" ht="18" customHeight="1">
      <c r="B430" s="71"/>
    </row>
    <row r="431" spans="2:2" s="67" customFormat="1" ht="18" customHeight="1">
      <c r="B431" s="71"/>
    </row>
    <row r="432" spans="2:2" s="67" customFormat="1" ht="18" customHeight="1">
      <c r="B432" s="71"/>
    </row>
    <row r="433" spans="2:2" s="67" customFormat="1" ht="18" customHeight="1">
      <c r="B433" s="71"/>
    </row>
    <row r="434" spans="2:2" s="67" customFormat="1" ht="18" customHeight="1">
      <c r="B434" s="71"/>
    </row>
    <row r="435" spans="2:2" s="67" customFormat="1" ht="18" customHeight="1">
      <c r="B435" s="71"/>
    </row>
    <row r="436" spans="2:2" s="67" customFormat="1" ht="18" customHeight="1">
      <c r="B436" s="71"/>
    </row>
    <row r="437" spans="2:2" s="67" customFormat="1" ht="18" customHeight="1">
      <c r="B437" s="71"/>
    </row>
    <row r="438" spans="2:2" s="67" customFormat="1" ht="18" customHeight="1">
      <c r="B438" s="71"/>
    </row>
    <row r="439" spans="2:2" s="67" customFormat="1" ht="18" customHeight="1">
      <c r="B439" s="71"/>
    </row>
    <row r="440" spans="2:2" s="67" customFormat="1" ht="18" customHeight="1">
      <c r="B440" s="71"/>
    </row>
    <row r="441" spans="2:2" s="67" customFormat="1" ht="18" customHeight="1">
      <c r="B441" s="71"/>
    </row>
    <row r="442" spans="2:2" s="67" customFormat="1" ht="18" customHeight="1">
      <c r="B442" s="71"/>
    </row>
    <row r="443" spans="2:2" s="67" customFormat="1" ht="18" customHeight="1">
      <c r="B443" s="71"/>
    </row>
    <row r="444" spans="2:2" s="67" customFormat="1" ht="18" customHeight="1">
      <c r="B444" s="71"/>
    </row>
    <row r="445" spans="2:2" s="67" customFormat="1" ht="18" customHeight="1">
      <c r="B445" s="71"/>
    </row>
    <row r="446" spans="2:2" s="67" customFormat="1" ht="18" customHeight="1">
      <c r="B446" s="71"/>
    </row>
    <row r="447" spans="2:2" s="67" customFormat="1" ht="18" customHeight="1">
      <c r="B447" s="71"/>
    </row>
    <row r="448" spans="2:2" s="67" customFormat="1" ht="18" customHeight="1">
      <c r="B448" s="71"/>
    </row>
    <row r="449" spans="2:2" s="67" customFormat="1" ht="18" customHeight="1">
      <c r="B449" s="71"/>
    </row>
    <row r="450" spans="2:2" s="67" customFormat="1" ht="18" customHeight="1">
      <c r="B450" s="71"/>
    </row>
    <row r="451" spans="2:2" s="67" customFormat="1" ht="18" customHeight="1">
      <c r="B451" s="71"/>
    </row>
    <row r="452" spans="2:2" s="67" customFormat="1" ht="18" customHeight="1">
      <c r="B452" s="71"/>
    </row>
    <row r="453" spans="2:2" s="67" customFormat="1" ht="18" customHeight="1">
      <c r="B453" s="71"/>
    </row>
    <row r="454" spans="2:2" s="67" customFormat="1" ht="18" customHeight="1">
      <c r="B454" s="71"/>
    </row>
    <row r="455" spans="2:2" s="67" customFormat="1" ht="18" customHeight="1">
      <c r="B455" s="71"/>
    </row>
    <row r="456" spans="2:2" s="67" customFormat="1" ht="18" customHeight="1">
      <c r="B456" s="71"/>
    </row>
    <row r="457" spans="2:2" s="67" customFormat="1" ht="18" customHeight="1">
      <c r="B457" s="71"/>
    </row>
    <row r="458" spans="2:2" s="67" customFormat="1" ht="18" customHeight="1">
      <c r="B458" s="71"/>
    </row>
    <row r="459" spans="2:2" s="67" customFormat="1" ht="18" customHeight="1">
      <c r="B459" s="71"/>
    </row>
    <row r="460" spans="2:2" s="67" customFormat="1" ht="18" customHeight="1">
      <c r="B460" s="71"/>
    </row>
    <row r="461" spans="2:2" s="67" customFormat="1" ht="18" customHeight="1">
      <c r="B461" s="71"/>
    </row>
    <row r="462" spans="2:2" s="67" customFormat="1" ht="18" customHeight="1">
      <c r="B462" s="71"/>
    </row>
    <row r="463" spans="2:2" s="67" customFormat="1" ht="18" customHeight="1">
      <c r="B463" s="71"/>
    </row>
    <row r="464" spans="2:2" s="67" customFormat="1" ht="18" customHeight="1">
      <c r="B464" s="71"/>
    </row>
    <row r="465" spans="2:2" s="67" customFormat="1" ht="18" customHeight="1">
      <c r="B465" s="71"/>
    </row>
    <row r="466" spans="2:2" s="67" customFormat="1" ht="18" customHeight="1">
      <c r="B466" s="71"/>
    </row>
    <row r="467" spans="2:2" s="67" customFormat="1" ht="18" customHeight="1">
      <c r="B467" s="71"/>
    </row>
    <row r="468" spans="2:2" s="67" customFormat="1" ht="18" customHeight="1">
      <c r="B468" s="71"/>
    </row>
    <row r="469" spans="2:2" s="67" customFormat="1" ht="18" customHeight="1">
      <c r="B469" s="71"/>
    </row>
    <row r="470" spans="2:2" s="67" customFormat="1" ht="18" customHeight="1">
      <c r="B470" s="71"/>
    </row>
    <row r="471" spans="2:2" s="67" customFormat="1" ht="18" customHeight="1">
      <c r="B471" s="71"/>
    </row>
    <row r="472" spans="2:2" s="67" customFormat="1" ht="18" customHeight="1">
      <c r="B472" s="71"/>
    </row>
    <row r="473" spans="2:2" s="67" customFormat="1" ht="18" customHeight="1">
      <c r="B473" s="71"/>
    </row>
    <row r="474" spans="2:2" s="67" customFormat="1" ht="18" customHeight="1">
      <c r="B474" s="71"/>
    </row>
    <row r="475" spans="2:2" s="67" customFormat="1" ht="18" customHeight="1">
      <c r="B475" s="71"/>
    </row>
    <row r="476" spans="2:2" s="67" customFormat="1" ht="18" customHeight="1">
      <c r="B476" s="71"/>
    </row>
    <row r="477" spans="2:2" s="67" customFormat="1" ht="18" customHeight="1">
      <c r="B477" s="71"/>
    </row>
    <row r="478" spans="2:2" s="67" customFormat="1" ht="18" customHeight="1">
      <c r="B478" s="71"/>
    </row>
    <row r="479" spans="2:2" s="67" customFormat="1" ht="18" customHeight="1">
      <c r="B479" s="71"/>
    </row>
    <row r="480" spans="2:2" s="67" customFormat="1" ht="18" customHeight="1">
      <c r="B480" s="71"/>
    </row>
    <row r="481" spans="2:2" s="67" customFormat="1" ht="18" customHeight="1">
      <c r="B481" s="71"/>
    </row>
    <row r="482" spans="2:2" s="67" customFormat="1" ht="18" customHeight="1">
      <c r="B482" s="71"/>
    </row>
    <row r="483" spans="2:2" s="67" customFormat="1" ht="18" customHeight="1">
      <c r="B483" s="71"/>
    </row>
    <row r="484" spans="2:2" s="67" customFormat="1" ht="18" customHeight="1">
      <c r="B484" s="71"/>
    </row>
    <row r="485" spans="2:2" s="67" customFormat="1" ht="18" customHeight="1">
      <c r="B485" s="71"/>
    </row>
    <row r="486" spans="2:2" s="67" customFormat="1" ht="18" customHeight="1">
      <c r="B486" s="71"/>
    </row>
    <row r="487" spans="2:2" s="67" customFormat="1" ht="18" customHeight="1">
      <c r="B487" s="71"/>
    </row>
    <row r="488" spans="2:2" s="67" customFormat="1" ht="18" customHeight="1">
      <c r="B488" s="71"/>
    </row>
    <row r="489" spans="2:2" s="67" customFormat="1" ht="18" customHeight="1">
      <c r="B489" s="71"/>
    </row>
    <row r="490" spans="2:2" s="67" customFormat="1" ht="18" customHeight="1">
      <c r="B490" s="71"/>
    </row>
    <row r="491" spans="2:2" s="67" customFormat="1" ht="18" customHeight="1">
      <c r="B491" s="71"/>
    </row>
    <row r="492" spans="2:2" s="67" customFormat="1" ht="18" customHeight="1">
      <c r="B492" s="71"/>
    </row>
    <row r="493" spans="2:2" s="67" customFormat="1" ht="18" customHeight="1">
      <c r="B493" s="71"/>
    </row>
    <row r="494" spans="2:2" s="67" customFormat="1" ht="18" customHeight="1">
      <c r="B494" s="71"/>
    </row>
    <row r="495" spans="2:2" s="67" customFormat="1" ht="18" customHeight="1">
      <c r="B495" s="71"/>
    </row>
    <row r="496" spans="2:2" s="67" customFormat="1" ht="18" customHeight="1">
      <c r="B496" s="71"/>
    </row>
    <row r="497" spans="2:2" s="67" customFormat="1" ht="18" customHeight="1">
      <c r="B497" s="71"/>
    </row>
    <row r="498" spans="2:2" s="67" customFormat="1" ht="18" customHeight="1">
      <c r="B498" s="71"/>
    </row>
    <row r="499" spans="2:2" s="67" customFormat="1" ht="18" customHeight="1">
      <c r="B499" s="71"/>
    </row>
    <row r="500" spans="2:2" s="67" customFormat="1" ht="18" customHeight="1">
      <c r="B500" s="71"/>
    </row>
    <row r="501" spans="2:2" s="67" customFormat="1" ht="18" customHeight="1">
      <c r="B501" s="71"/>
    </row>
    <row r="502" spans="2:2" s="67" customFormat="1" ht="18" customHeight="1">
      <c r="B502" s="71"/>
    </row>
    <row r="503" spans="2:2" s="67" customFormat="1" ht="18" customHeight="1">
      <c r="B503" s="71"/>
    </row>
    <row r="504" spans="2:2" s="67" customFormat="1" ht="18" customHeight="1">
      <c r="B504" s="71"/>
    </row>
    <row r="505" spans="2:2" s="67" customFormat="1" ht="18" customHeight="1">
      <c r="B505" s="71"/>
    </row>
    <row r="506" spans="2:2" s="67" customFormat="1" ht="18" customHeight="1">
      <c r="B506" s="71"/>
    </row>
    <row r="507" spans="2:2" s="67" customFormat="1" ht="18" customHeight="1">
      <c r="B507" s="71"/>
    </row>
    <row r="508" spans="2:2" s="67" customFormat="1" ht="18" customHeight="1">
      <c r="B508" s="71"/>
    </row>
    <row r="509" spans="2:2" s="67" customFormat="1" ht="18" customHeight="1">
      <c r="B509" s="71"/>
    </row>
    <row r="510" spans="2:2" s="67" customFormat="1" ht="18" customHeight="1">
      <c r="B510" s="71"/>
    </row>
    <row r="511" spans="2:2" s="67" customFormat="1" ht="18" customHeight="1">
      <c r="B511" s="71"/>
    </row>
    <row r="512" spans="2:2" s="67" customFormat="1" ht="18" customHeight="1">
      <c r="B512" s="71"/>
    </row>
    <row r="513" spans="2:2" s="67" customFormat="1" ht="18" customHeight="1">
      <c r="B513" s="71"/>
    </row>
    <row r="514" spans="2:2" s="67" customFormat="1" ht="18" customHeight="1">
      <c r="B514" s="71"/>
    </row>
    <row r="515" spans="2:2" s="67" customFormat="1" ht="18" customHeight="1">
      <c r="B515" s="71"/>
    </row>
    <row r="516" spans="2:2" s="67" customFormat="1" ht="18" customHeight="1">
      <c r="B516" s="71"/>
    </row>
    <row r="517" spans="2:2" s="67" customFormat="1" ht="18" customHeight="1">
      <c r="B517" s="71"/>
    </row>
    <row r="518" spans="2:2" s="67" customFormat="1" ht="18" customHeight="1">
      <c r="B518" s="71"/>
    </row>
    <row r="519" spans="2:2" s="67" customFormat="1" ht="18" customHeight="1">
      <c r="B519" s="71"/>
    </row>
    <row r="520" spans="2:2" s="67" customFormat="1" ht="18" customHeight="1">
      <c r="B520" s="71"/>
    </row>
    <row r="521" spans="2:2" s="67" customFormat="1" ht="18" customHeight="1">
      <c r="B521" s="71"/>
    </row>
    <row r="522" spans="2:2" s="67" customFormat="1" ht="18" customHeight="1">
      <c r="B522" s="71"/>
    </row>
    <row r="523" spans="2:2" s="67" customFormat="1" ht="18" customHeight="1">
      <c r="B523" s="71"/>
    </row>
    <row r="524" spans="2:2" s="67" customFormat="1" ht="18" customHeight="1">
      <c r="B524" s="71"/>
    </row>
    <row r="525" spans="2:2" s="67" customFormat="1" ht="18" customHeight="1">
      <c r="B525" s="71"/>
    </row>
    <row r="526" spans="2:2" s="67" customFormat="1" ht="18" customHeight="1">
      <c r="B526" s="71"/>
    </row>
    <row r="527" spans="2:2" s="67" customFormat="1" ht="18" customHeight="1">
      <c r="B527" s="71"/>
    </row>
    <row r="528" spans="2:2" s="67" customFormat="1" ht="18" customHeight="1">
      <c r="B528" s="71"/>
    </row>
    <row r="529" spans="2:2" s="67" customFormat="1" ht="18" customHeight="1">
      <c r="B529" s="71"/>
    </row>
    <row r="530" spans="2:2" s="67" customFormat="1" ht="18" customHeight="1">
      <c r="B530" s="71"/>
    </row>
    <row r="531" spans="2:2" s="67" customFormat="1" ht="18" customHeight="1">
      <c r="B531" s="71"/>
    </row>
    <row r="532" spans="2:2" s="67" customFormat="1" ht="18" customHeight="1">
      <c r="B532" s="71"/>
    </row>
    <row r="533" spans="2:2" s="67" customFormat="1" ht="18" customHeight="1">
      <c r="B533" s="71"/>
    </row>
    <row r="534" spans="2:2" s="67" customFormat="1" ht="18" customHeight="1">
      <c r="B534" s="71"/>
    </row>
    <row r="535" spans="2:2" s="67" customFormat="1" ht="18" customHeight="1">
      <c r="B535" s="71"/>
    </row>
    <row r="536" spans="2:2" s="67" customFormat="1" ht="18" customHeight="1">
      <c r="B536" s="71"/>
    </row>
    <row r="537" spans="2:2" s="67" customFormat="1" ht="18" customHeight="1">
      <c r="B537" s="71"/>
    </row>
    <row r="538" spans="2:2" s="67" customFormat="1" ht="18" customHeight="1">
      <c r="B538" s="71"/>
    </row>
    <row r="539" spans="2:2" s="67" customFormat="1" ht="18" customHeight="1">
      <c r="B539" s="71"/>
    </row>
    <row r="540" spans="2:2" s="67" customFormat="1" ht="18" customHeight="1">
      <c r="B540" s="71"/>
    </row>
    <row r="541" spans="2:2" s="67" customFormat="1" ht="18" customHeight="1">
      <c r="B541" s="71"/>
    </row>
    <row r="542" spans="2:2" s="67" customFormat="1" ht="18" customHeight="1">
      <c r="B542" s="71"/>
    </row>
    <row r="543" spans="2:2" s="67" customFormat="1" ht="18" customHeight="1">
      <c r="B543" s="71"/>
    </row>
    <row r="544" spans="2:2" s="67" customFormat="1" ht="18" customHeight="1">
      <c r="B544" s="71"/>
    </row>
    <row r="545" spans="2:2" s="67" customFormat="1" ht="18" customHeight="1">
      <c r="B545" s="71"/>
    </row>
    <row r="546" spans="2:2" s="67" customFormat="1" ht="18" customHeight="1">
      <c r="B546" s="71"/>
    </row>
    <row r="547" spans="2:2" s="67" customFormat="1" ht="18" customHeight="1">
      <c r="B547" s="71"/>
    </row>
    <row r="548" spans="2:2" s="67" customFormat="1" ht="18" customHeight="1">
      <c r="B548" s="71"/>
    </row>
    <row r="549" spans="2:2" s="67" customFormat="1" ht="18" customHeight="1">
      <c r="B549" s="71"/>
    </row>
    <row r="550" spans="2:2" s="67" customFormat="1" ht="18" customHeight="1">
      <c r="B550" s="71"/>
    </row>
    <row r="551" spans="2:2" s="67" customFormat="1" ht="18" customHeight="1">
      <c r="B551" s="71"/>
    </row>
    <row r="552" spans="2:2" s="67" customFormat="1" ht="18" customHeight="1">
      <c r="B552" s="71"/>
    </row>
    <row r="553" spans="2:2" s="67" customFormat="1" ht="18" customHeight="1">
      <c r="B553" s="71"/>
    </row>
    <row r="554" spans="2:2" s="67" customFormat="1" ht="18" customHeight="1">
      <c r="B554" s="71"/>
    </row>
    <row r="555" spans="2:2" s="67" customFormat="1" ht="18" customHeight="1">
      <c r="B555" s="71"/>
    </row>
    <row r="556" spans="2:2" s="67" customFormat="1" ht="18" customHeight="1">
      <c r="B556" s="71"/>
    </row>
    <row r="557" spans="2:2" s="67" customFormat="1" ht="18" customHeight="1">
      <c r="B557" s="71"/>
    </row>
    <row r="558" spans="2:2" s="67" customFormat="1" ht="18" customHeight="1">
      <c r="B558" s="71"/>
    </row>
    <row r="559" spans="2:2" s="67" customFormat="1" ht="18" customHeight="1">
      <c r="B559" s="71"/>
    </row>
    <row r="560" spans="2:2" s="67" customFormat="1" ht="18" customHeight="1">
      <c r="B560" s="71"/>
    </row>
    <row r="561" spans="2:2" s="67" customFormat="1" ht="18" customHeight="1">
      <c r="B561" s="71"/>
    </row>
    <row r="562" spans="2:2" s="67" customFormat="1" ht="18" customHeight="1">
      <c r="B562" s="71"/>
    </row>
    <row r="563" spans="2:2" s="67" customFormat="1" ht="18" customHeight="1">
      <c r="B563" s="71"/>
    </row>
    <row r="564" spans="2:2" s="67" customFormat="1" ht="18" customHeight="1">
      <c r="B564" s="71"/>
    </row>
    <row r="565" spans="2:2" s="67" customFormat="1" ht="18" customHeight="1">
      <c r="B565" s="71"/>
    </row>
    <row r="566" spans="2:2" s="67" customFormat="1" ht="18" customHeight="1">
      <c r="B566" s="71"/>
    </row>
    <row r="567" spans="2:2" s="67" customFormat="1" ht="18" customHeight="1">
      <c r="B567" s="71"/>
    </row>
    <row r="568" spans="2:2" s="67" customFormat="1" ht="18" customHeight="1">
      <c r="B568" s="71"/>
    </row>
    <row r="569" spans="2:2" s="67" customFormat="1" ht="18" customHeight="1">
      <c r="B569" s="71"/>
    </row>
    <row r="570" spans="2:2" s="67" customFormat="1" ht="18" customHeight="1">
      <c r="B570" s="71"/>
    </row>
    <row r="571" spans="2:2" s="67" customFormat="1" ht="18" customHeight="1">
      <c r="B571" s="71"/>
    </row>
    <row r="572" spans="2:2" s="67" customFormat="1" ht="18" customHeight="1">
      <c r="B572" s="71"/>
    </row>
    <row r="573" spans="2:2" s="67" customFormat="1" ht="18" customHeight="1">
      <c r="B573" s="71"/>
    </row>
    <row r="574" spans="2:2" s="67" customFormat="1" ht="18" customHeight="1">
      <c r="B574" s="71"/>
    </row>
    <row r="575" spans="2:2" s="67" customFormat="1" ht="18" customHeight="1">
      <c r="B575" s="71"/>
    </row>
    <row r="576" spans="2:2" s="67" customFormat="1" ht="18" customHeight="1">
      <c r="B576" s="71"/>
    </row>
    <row r="577" spans="2:2" s="67" customFormat="1" ht="18" customHeight="1">
      <c r="B577" s="71"/>
    </row>
    <row r="578" spans="2:2" s="67" customFormat="1" ht="18" customHeight="1">
      <c r="B578" s="71"/>
    </row>
    <row r="579" spans="2:2" s="67" customFormat="1" ht="18" customHeight="1">
      <c r="B579" s="71"/>
    </row>
    <row r="580" spans="2:2" s="67" customFormat="1" ht="18" customHeight="1">
      <c r="B580" s="71"/>
    </row>
    <row r="581" spans="2:2" s="67" customFormat="1" ht="18" customHeight="1">
      <c r="B581" s="71"/>
    </row>
    <row r="582" spans="2:2" s="67" customFormat="1" ht="18" customHeight="1">
      <c r="B582" s="71"/>
    </row>
    <row r="583" spans="2:2" s="67" customFormat="1" ht="18" customHeight="1">
      <c r="B583" s="71"/>
    </row>
    <row r="584" spans="2:2" s="67" customFormat="1" ht="18" customHeight="1">
      <c r="B584" s="71"/>
    </row>
    <row r="585" spans="2:2" s="67" customFormat="1" ht="18" customHeight="1">
      <c r="B585" s="71"/>
    </row>
    <row r="586" spans="2:2" s="67" customFormat="1" ht="18" customHeight="1">
      <c r="B586" s="71"/>
    </row>
    <row r="587" spans="2:2" s="67" customFormat="1" ht="18" customHeight="1">
      <c r="B587" s="71"/>
    </row>
    <row r="588" spans="2:2" s="67" customFormat="1" ht="18" customHeight="1">
      <c r="B588" s="71"/>
    </row>
    <row r="589" spans="2:2" s="67" customFormat="1" ht="18" customHeight="1">
      <c r="B589" s="71"/>
    </row>
    <row r="590" spans="2:2" s="67" customFormat="1" ht="18" customHeight="1">
      <c r="B590" s="71"/>
    </row>
    <row r="591" spans="2:2" s="67" customFormat="1" ht="18" customHeight="1">
      <c r="B591" s="71"/>
    </row>
    <row r="592" spans="2:2" s="67" customFormat="1" ht="18" customHeight="1">
      <c r="B592" s="71"/>
    </row>
    <row r="593" spans="2:2" s="67" customFormat="1" ht="18" customHeight="1">
      <c r="B593" s="71"/>
    </row>
    <row r="594" spans="2:2" s="67" customFormat="1" ht="18" customHeight="1">
      <c r="B594" s="71"/>
    </row>
    <row r="595" spans="2:2" s="67" customFormat="1" ht="18" customHeight="1">
      <c r="B595" s="71"/>
    </row>
    <row r="596" spans="2:2" s="67" customFormat="1" ht="18" customHeight="1">
      <c r="B596" s="71"/>
    </row>
    <row r="597" spans="2:2" s="67" customFormat="1" ht="18" customHeight="1">
      <c r="B597" s="71"/>
    </row>
    <row r="598" spans="2:2" s="67" customFormat="1" ht="18" customHeight="1">
      <c r="B598" s="71"/>
    </row>
    <row r="599" spans="2:2" s="67" customFormat="1" ht="18" customHeight="1">
      <c r="B599" s="71"/>
    </row>
    <row r="600" spans="2:2" s="67" customFormat="1" ht="18" customHeight="1">
      <c r="B600" s="71"/>
    </row>
    <row r="601" spans="2:2" s="67" customFormat="1" ht="18" customHeight="1">
      <c r="B601" s="71"/>
    </row>
    <row r="602" spans="2:2" s="67" customFormat="1" ht="18" customHeight="1">
      <c r="B602" s="71"/>
    </row>
    <row r="603" spans="2:2" s="67" customFormat="1" ht="18" customHeight="1">
      <c r="B603" s="71"/>
    </row>
    <row r="604" spans="2:2" s="67" customFormat="1" ht="18" customHeight="1">
      <c r="B604" s="71"/>
    </row>
    <row r="605" spans="2:2" s="67" customFormat="1" ht="18" customHeight="1">
      <c r="B605" s="71"/>
    </row>
    <row r="606" spans="2:2" s="67" customFormat="1" ht="18" customHeight="1">
      <c r="B606" s="71"/>
    </row>
    <row r="607" spans="2:2" s="67" customFormat="1" ht="18" customHeight="1">
      <c r="B607" s="71"/>
    </row>
    <row r="608" spans="2:2" s="67" customFormat="1" ht="18" customHeight="1">
      <c r="B608" s="71"/>
    </row>
    <row r="609" spans="2:2" s="67" customFormat="1" ht="18" customHeight="1">
      <c r="B609" s="71"/>
    </row>
    <row r="610" spans="2:2" s="67" customFormat="1" ht="18" customHeight="1">
      <c r="B610" s="71"/>
    </row>
    <row r="611" spans="2:2" s="67" customFormat="1" ht="18" customHeight="1">
      <c r="B611" s="71"/>
    </row>
    <row r="612" spans="2:2" s="67" customFormat="1" ht="18" customHeight="1">
      <c r="B612" s="71"/>
    </row>
    <row r="613" spans="2:2" s="67" customFormat="1" ht="18" customHeight="1">
      <c r="B613" s="71"/>
    </row>
    <row r="614" spans="2:2" s="67" customFormat="1" ht="18" customHeight="1">
      <c r="B614" s="71"/>
    </row>
    <row r="615" spans="2:2" s="67" customFormat="1" ht="18" customHeight="1">
      <c r="B615" s="71"/>
    </row>
    <row r="616" spans="2:2" s="67" customFormat="1" ht="18" customHeight="1">
      <c r="B616" s="71"/>
    </row>
    <row r="617" spans="2:2" s="67" customFormat="1" ht="18" customHeight="1">
      <c r="B617" s="71"/>
    </row>
    <row r="618" spans="2:2" s="67" customFormat="1" ht="18" customHeight="1">
      <c r="B618" s="71"/>
    </row>
    <row r="619" spans="2:2" s="67" customFormat="1" ht="18" customHeight="1">
      <c r="B619" s="71"/>
    </row>
    <row r="620" spans="2:2" s="67" customFormat="1" ht="18" customHeight="1">
      <c r="B620" s="71"/>
    </row>
    <row r="621" spans="2:2" s="67" customFormat="1" ht="18" customHeight="1">
      <c r="B621" s="71"/>
    </row>
    <row r="622" spans="2:2" s="67" customFormat="1" ht="18" customHeight="1">
      <c r="B622" s="71"/>
    </row>
    <row r="623" spans="2:2" s="67" customFormat="1" ht="18" customHeight="1">
      <c r="B623" s="71"/>
    </row>
    <row r="624" spans="2:2" s="67" customFormat="1" ht="18" customHeight="1">
      <c r="B624" s="71"/>
    </row>
    <row r="625" spans="2:2" s="67" customFormat="1" ht="18" customHeight="1">
      <c r="B625" s="71"/>
    </row>
    <row r="626" spans="2:2" s="67" customFormat="1" ht="18" customHeight="1">
      <c r="B626" s="71"/>
    </row>
    <row r="627" spans="2:2" s="67" customFormat="1" ht="18" customHeight="1">
      <c r="B627" s="71"/>
    </row>
    <row r="628" spans="2:2" s="67" customFormat="1" ht="18" customHeight="1">
      <c r="B628" s="71"/>
    </row>
    <row r="629" spans="2:2" s="67" customFormat="1" ht="18" customHeight="1">
      <c r="B629" s="71"/>
    </row>
    <row r="630" spans="2:2" s="67" customFormat="1" ht="18" customHeight="1">
      <c r="B630" s="71"/>
    </row>
    <row r="631" spans="2:2" s="67" customFormat="1" ht="18" customHeight="1">
      <c r="B631" s="71"/>
    </row>
    <row r="632" spans="2:2" s="67" customFormat="1" ht="18" customHeight="1">
      <c r="B632" s="71"/>
    </row>
    <row r="633" spans="2:2" s="67" customFormat="1" ht="18" customHeight="1">
      <c r="B633" s="71"/>
    </row>
    <row r="634" spans="2:2" s="67" customFormat="1" ht="18" customHeight="1">
      <c r="B634" s="71"/>
    </row>
    <row r="635" spans="2:2" s="67" customFormat="1" ht="18" customHeight="1">
      <c r="B635" s="71"/>
    </row>
    <row r="636" spans="2:2" s="67" customFormat="1" ht="18" customHeight="1">
      <c r="B636" s="71"/>
    </row>
    <row r="637" spans="2:2" s="67" customFormat="1" ht="18" customHeight="1">
      <c r="B637" s="71"/>
    </row>
    <row r="638" spans="2:2" s="67" customFormat="1" ht="18" customHeight="1">
      <c r="B638" s="71"/>
    </row>
    <row r="639" spans="2:2" s="67" customFormat="1" ht="18" customHeight="1">
      <c r="B639" s="71"/>
    </row>
    <row r="640" spans="2:2" s="67" customFormat="1" ht="18" customHeight="1">
      <c r="B640" s="71"/>
    </row>
    <row r="641" spans="2:2" s="67" customFormat="1" ht="18" customHeight="1">
      <c r="B641" s="71"/>
    </row>
    <row r="642" spans="2:2" s="67" customFormat="1" ht="18" customHeight="1">
      <c r="B642" s="71"/>
    </row>
    <row r="643" spans="2:2" s="67" customFormat="1" ht="18" customHeight="1">
      <c r="B643" s="71"/>
    </row>
    <row r="644" spans="2:2" s="67" customFormat="1" ht="18" customHeight="1">
      <c r="B644" s="71"/>
    </row>
    <row r="645" spans="2:2" s="67" customFormat="1" ht="18" customHeight="1">
      <c r="B645" s="71"/>
    </row>
    <row r="646" spans="2:2" s="67" customFormat="1" ht="18" customHeight="1">
      <c r="B646" s="71"/>
    </row>
    <row r="647" spans="2:2" s="67" customFormat="1" ht="18" customHeight="1">
      <c r="B647" s="71"/>
    </row>
    <row r="648" spans="2:2" s="67" customFormat="1" ht="18" customHeight="1">
      <c r="B648" s="71"/>
    </row>
    <row r="649" spans="2:2" s="67" customFormat="1" ht="18" customHeight="1">
      <c r="B649" s="71"/>
    </row>
    <row r="650" spans="2:2" s="67" customFormat="1" ht="18" customHeight="1">
      <c r="B650" s="71"/>
    </row>
    <row r="651" spans="2:2" s="67" customFormat="1" ht="18" customHeight="1">
      <c r="B651" s="71"/>
    </row>
    <row r="652" spans="2:2" s="67" customFormat="1" ht="18" customHeight="1">
      <c r="B652" s="71"/>
    </row>
    <row r="653" spans="2:2" s="67" customFormat="1" ht="18" customHeight="1">
      <c r="B653" s="71"/>
    </row>
    <row r="654" spans="2:2" s="67" customFormat="1" ht="18" customHeight="1">
      <c r="B654" s="71"/>
    </row>
    <row r="655" spans="2:2" s="67" customFormat="1" ht="18" customHeight="1">
      <c r="B655" s="71"/>
    </row>
    <row r="656" spans="2:2" s="67" customFormat="1" ht="18" customHeight="1">
      <c r="B656" s="71"/>
    </row>
    <row r="657" spans="2:2" s="67" customFormat="1" ht="18" customHeight="1">
      <c r="B657" s="71"/>
    </row>
    <row r="658" spans="2:2" s="67" customFormat="1" ht="18" customHeight="1">
      <c r="B658" s="71"/>
    </row>
    <row r="659" spans="2:2" s="67" customFormat="1" ht="18" customHeight="1">
      <c r="B659" s="71"/>
    </row>
    <row r="660" spans="2:2" s="67" customFormat="1" ht="18" customHeight="1">
      <c r="B660" s="71"/>
    </row>
    <row r="661" spans="2:2" s="67" customFormat="1" ht="18" customHeight="1">
      <c r="B661" s="71"/>
    </row>
    <row r="662" spans="2:2" s="67" customFormat="1" ht="18" customHeight="1">
      <c r="B662" s="71"/>
    </row>
    <row r="663" spans="2:2" s="67" customFormat="1" ht="18" customHeight="1">
      <c r="B663" s="71"/>
    </row>
    <row r="664" spans="2:2" s="67" customFormat="1" ht="18" customHeight="1">
      <c r="B664" s="71"/>
    </row>
    <row r="665" spans="2:2" s="67" customFormat="1" ht="18" customHeight="1">
      <c r="B665" s="71"/>
    </row>
    <row r="666" spans="2:2" s="67" customFormat="1" ht="18" customHeight="1">
      <c r="B666" s="71"/>
    </row>
    <row r="667" spans="2:2" s="67" customFormat="1" ht="18" customHeight="1">
      <c r="B667" s="71"/>
    </row>
    <row r="668" spans="2:2" s="67" customFormat="1" ht="18" customHeight="1">
      <c r="B668" s="71"/>
    </row>
    <row r="669" spans="2:2" s="67" customFormat="1" ht="18" customHeight="1">
      <c r="B669" s="71"/>
    </row>
    <row r="670" spans="2:2" s="67" customFormat="1" ht="18" customHeight="1">
      <c r="B670" s="71"/>
    </row>
    <row r="671" spans="2:2" s="67" customFormat="1" ht="18" customHeight="1">
      <c r="B671" s="71"/>
    </row>
    <row r="672" spans="2:2" s="67" customFormat="1" ht="18" customHeight="1">
      <c r="B672" s="71"/>
    </row>
    <row r="673" spans="2:2" s="67" customFormat="1" ht="18" customHeight="1">
      <c r="B673" s="71"/>
    </row>
    <row r="674" spans="2:2" s="67" customFormat="1" ht="18" customHeight="1">
      <c r="B674" s="71"/>
    </row>
    <row r="675" spans="2:2" s="67" customFormat="1" ht="18" customHeight="1">
      <c r="B675" s="71"/>
    </row>
    <row r="676" spans="2:2" s="67" customFormat="1" ht="18" customHeight="1">
      <c r="B676" s="71"/>
    </row>
    <row r="677" spans="2:2" s="67" customFormat="1" ht="18" customHeight="1">
      <c r="B677" s="71"/>
    </row>
    <row r="678" spans="2:2" s="67" customFormat="1" ht="18" customHeight="1">
      <c r="B678" s="71"/>
    </row>
    <row r="679" spans="2:2" s="67" customFormat="1" ht="18" customHeight="1">
      <c r="B679" s="71"/>
    </row>
    <row r="680" spans="2:2" s="67" customFormat="1" ht="18" customHeight="1">
      <c r="B680" s="71"/>
    </row>
    <row r="681" spans="2:2" s="67" customFormat="1" ht="18" customHeight="1">
      <c r="B681" s="71"/>
    </row>
    <row r="682" spans="2:2" s="67" customFormat="1" ht="18" customHeight="1">
      <c r="B682" s="71"/>
    </row>
    <row r="683" spans="2:2" s="67" customFormat="1" ht="18" customHeight="1">
      <c r="B683" s="71"/>
    </row>
    <row r="684" spans="2:2" s="67" customFormat="1" ht="18" customHeight="1">
      <c r="B684" s="71"/>
    </row>
    <row r="685" spans="2:2" s="67" customFormat="1" ht="18" customHeight="1">
      <c r="B685" s="71"/>
    </row>
    <row r="686" spans="2:2" s="67" customFormat="1" ht="18" customHeight="1">
      <c r="B686" s="71"/>
    </row>
    <row r="687" spans="2:2" s="67" customFormat="1" ht="18" customHeight="1">
      <c r="B687" s="71"/>
    </row>
    <row r="688" spans="2:2" s="67" customFormat="1" ht="18" customHeight="1">
      <c r="B688" s="71"/>
    </row>
    <row r="689" spans="2:2" s="67" customFormat="1" ht="18" customHeight="1">
      <c r="B689" s="71"/>
    </row>
    <row r="690" spans="2:2" s="67" customFormat="1" ht="18" customHeight="1">
      <c r="B690" s="71"/>
    </row>
    <row r="691" spans="2:2" s="67" customFormat="1" ht="18" customHeight="1">
      <c r="B691" s="71"/>
    </row>
    <row r="692" spans="2:2" s="67" customFormat="1" ht="18" customHeight="1">
      <c r="B692" s="71"/>
    </row>
    <row r="693" spans="2:2" s="67" customFormat="1" ht="18" customHeight="1">
      <c r="B693" s="71"/>
    </row>
    <row r="694" spans="2:2" s="67" customFormat="1" ht="18" customHeight="1">
      <c r="B694" s="71"/>
    </row>
    <row r="695" spans="2:2" s="67" customFormat="1" ht="18" customHeight="1">
      <c r="B695" s="71"/>
    </row>
    <row r="696" spans="2:2" s="67" customFormat="1" ht="18" customHeight="1">
      <c r="B696" s="71"/>
    </row>
    <row r="697" spans="2:2" s="67" customFormat="1" ht="18" customHeight="1">
      <c r="B697" s="71"/>
    </row>
    <row r="698" spans="2:2" s="67" customFormat="1" ht="18" customHeight="1">
      <c r="B698" s="71"/>
    </row>
    <row r="699" spans="2:2" s="67" customFormat="1" ht="18" customHeight="1">
      <c r="B699" s="71"/>
    </row>
    <row r="700" spans="2:2" s="67" customFormat="1" ht="18" customHeight="1">
      <c r="B700" s="71"/>
    </row>
    <row r="701" spans="2:2" s="67" customFormat="1" ht="18" customHeight="1">
      <c r="B701" s="71"/>
    </row>
    <row r="702" spans="2:2" s="67" customFormat="1" ht="18" customHeight="1">
      <c r="B702" s="71"/>
    </row>
    <row r="703" spans="2:2" s="67" customFormat="1" ht="18" customHeight="1">
      <c r="B703" s="71"/>
    </row>
    <row r="704" spans="2:2" s="67" customFormat="1" ht="18" customHeight="1">
      <c r="B704" s="71"/>
    </row>
    <row r="705" spans="2:2" s="67" customFormat="1" ht="18" customHeight="1">
      <c r="B705" s="71"/>
    </row>
    <row r="706" spans="2:2" s="67" customFormat="1" ht="18" customHeight="1">
      <c r="B706" s="71"/>
    </row>
    <row r="707" spans="2:2" s="67" customFormat="1" ht="18" customHeight="1">
      <c r="B707" s="71"/>
    </row>
    <row r="708" spans="2:2" s="67" customFormat="1" ht="18" customHeight="1">
      <c r="B708" s="71"/>
    </row>
    <row r="709" spans="2:2" s="67" customFormat="1" ht="18" customHeight="1">
      <c r="B709" s="71"/>
    </row>
    <row r="710" spans="2:2" s="67" customFormat="1" ht="18" customHeight="1">
      <c r="B710" s="71"/>
    </row>
    <row r="711" spans="2:2" s="67" customFormat="1" ht="18" customHeight="1">
      <c r="B711" s="71"/>
    </row>
    <row r="712" spans="2:2" s="67" customFormat="1" ht="18" customHeight="1">
      <c r="B712" s="71"/>
    </row>
    <row r="713" spans="2:2" s="67" customFormat="1" ht="18" customHeight="1">
      <c r="B713" s="71"/>
    </row>
    <row r="714" spans="2:2" s="67" customFormat="1" ht="18" customHeight="1">
      <c r="B714" s="71"/>
    </row>
    <row r="715" spans="2:2" s="67" customFormat="1" ht="18" customHeight="1">
      <c r="B715" s="71"/>
    </row>
    <row r="716" spans="2:2" s="67" customFormat="1" ht="18" customHeight="1">
      <c r="B716" s="71"/>
    </row>
    <row r="717" spans="2:2" s="67" customFormat="1" ht="18" customHeight="1">
      <c r="B717" s="71"/>
    </row>
    <row r="718" spans="2:2" s="67" customFormat="1" ht="18" customHeight="1">
      <c r="B718" s="71"/>
    </row>
    <row r="719" spans="2:2" s="67" customFormat="1" ht="18" customHeight="1">
      <c r="B719" s="71"/>
    </row>
    <row r="720" spans="2:2" s="67" customFormat="1" ht="18" customHeight="1">
      <c r="B720" s="71"/>
    </row>
    <row r="721" spans="2:2" s="67" customFormat="1" ht="18" customHeight="1">
      <c r="B721" s="71"/>
    </row>
    <row r="722" spans="2:2" s="67" customFormat="1" ht="18" customHeight="1">
      <c r="B722" s="71"/>
    </row>
    <row r="723" spans="2:2" s="67" customFormat="1" ht="18" customHeight="1">
      <c r="B723" s="71"/>
    </row>
    <row r="724" spans="2:2" s="67" customFormat="1" ht="18" customHeight="1">
      <c r="B724" s="71"/>
    </row>
    <row r="725" spans="2:2" s="67" customFormat="1" ht="18" customHeight="1">
      <c r="B725" s="71"/>
    </row>
    <row r="726" spans="2:2" s="67" customFormat="1" ht="18" customHeight="1">
      <c r="B726" s="71"/>
    </row>
    <row r="727" spans="2:2" s="67" customFormat="1" ht="18" customHeight="1">
      <c r="B727" s="71"/>
    </row>
    <row r="728" spans="2:2" s="67" customFormat="1" ht="18" customHeight="1">
      <c r="B728" s="71"/>
    </row>
    <row r="729" spans="2:2" s="67" customFormat="1" ht="18" customHeight="1">
      <c r="B729" s="71"/>
    </row>
    <row r="730" spans="2:2" s="67" customFormat="1" ht="18" customHeight="1">
      <c r="B730" s="71"/>
    </row>
    <row r="731" spans="2:2" s="67" customFormat="1" ht="18" customHeight="1">
      <c r="B731" s="71"/>
    </row>
    <row r="732" spans="2:2" s="67" customFormat="1" ht="18" customHeight="1">
      <c r="B732" s="71"/>
    </row>
    <row r="733" spans="2:2" s="67" customFormat="1" ht="18" customHeight="1">
      <c r="B733" s="71"/>
    </row>
    <row r="734" spans="2:2" s="67" customFormat="1" ht="18" customHeight="1">
      <c r="B734" s="71"/>
    </row>
    <row r="735" spans="2:2" s="67" customFormat="1" ht="18" customHeight="1">
      <c r="B735" s="71"/>
    </row>
    <row r="736" spans="2:2" s="67" customFormat="1" ht="18" customHeight="1">
      <c r="B736" s="71"/>
    </row>
    <row r="737" spans="2:2" s="67" customFormat="1" ht="18" customHeight="1">
      <c r="B737" s="71"/>
    </row>
    <row r="738" spans="2:2" s="67" customFormat="1" ht="18" customHeight="1">
      <c r="B738" s="71"/>
    </row>
    <row r="739" spans="2:2" s="67" customFormat="1" ht="18" customHeight="1">
      <c r="B739" s="71"/>
    </row>
    <row r="740" spans="2:2" s="67" customFormat="1" ht="18" customHeight="1">
      <c r="B740" s="71"/>
    </row>
    <row r="741" spans="2:2" s="67" customFormat="1" ht="18" customHeight="1">
      <c r="B741" s="71"/>
    </row>
    <row r="742" spans="2:2" s="67" customFormat="1" ht="18" customHeight="1">
      <c r="B742" s="71"/>
    </row>
    <row r="743" spans="2:2" s="67" customFormat="1" ht="18" customHeight="1">
      <c r="B743" s="71"/>
    </row>
    <row r="744" spans="2:2" s="67" customFormat="1" ht="18" customHeight="1">
      <c r="B744" s="71"/>
    </row>
    <row r="745" spans="2:2" s="67" customFormat="1" ht="18" customHeight="1">
      <c r="B745" s="71"/>
    </row>
    <row r="746" spans="2:2" s="67" customFormat="1" ht="18" customHeight="1">
      <c r="B746" s="71"/>
    </row>
    <row r="747" spans="2:2" s="67" customFormat="1" ht="18" customHeight="1">
      <c r="B747" s="71"/>
    </row>
    <row r="748" spans="2:2" s="67" customFormat="1" ht="18" customHeight="1">
      <c r="B748" s="71"/>
    </row>
    <row r="749" spans="2:2" s="67" customFormat="1" ht="18" customHeight="1">
      <c r="B749" s="71"/>
    </row>
    <row r="750" spans="2:2" s="67" customFormat="1" ht="18" customHeight="1">
      <c r="B750" s="71"/>
    </row>
    <row r="751" spans="2:2" s="67" customFormat="1" ht="18" customHeight="1">
      <c r="B751" s="71"/>
    </row>
    <row r="752" spans="2:2" s="67" customFormat="1" ht="18" customHeight="1">
      <c r="B752" s="71"/>
    </row>
    <row r="753" spans="2:2" s="67" customFormat="1" ht="18" customHeight="1">
      <c r="B753" s="71"/>
    </row>
    <row r="754" spans="2:2" s="67" customFormat="1" ht="18" customHeight="1">
      <c r="B754" s="71"/>
    </row>
    <row r="755" spans="2:2" s="67" customFormat="1" ht="18" customHeight="1">
      <c r="B755" s="71"/>
    </row>
    <row r="756" spans="2:2" s="67" customFormat="1" ht="18" customHeight="1">
      <c r="B756" s="71"/>
    </row>
    <row r="757" spans="2:2" s="67" customFormat="1" ht="18" customHeight="1">
      <c r="B757" s="71"/>
    </row>
    <row r="758" spans="2:2" s="67" customFormat="1" ht="18" customHeight="1">
      <c r="B758" s="71"/>
    </row>
    <row r="759" spans="2:2" s="67" customFormat="1" ht="18" customHeight="1">
      <c r="B759" s="71"/>
    </row>
    <row r="760" spans="2:2" s="67" customFormat="1" ht="18" customHeight="1">
      <c r="B760" s="71"/>
    </row>
    <row r="761" spans="2:2" s="67" customFormat="1" ht="18" customHeight="1">
      <c r="B761" s="71"/>
    </row>
    <row r="762" spans="2:2" s="67" customFormat="1" ht="18" customHeight="1">
      <c r="B762" s="71"/>
    </row>
    <row r="763" spans="2:2" s="67" customFormat="1" ht="18" customHeight="1">
      <c r="B763" s="71"/>
    </row>
    <row r="764" spans="2:2" s="67" customFormat="1" ht="18" customHeight="1">
      <c r="B764" s="71"/>
    </row>
    <row r="765" spans="2:2" s="67" customFormat="1" ht="18" customHeight="1">
      <c r="B765" s="71"/>
    </row>
    <row r="766" spans="2:2" s="67" customFormat="1" ht="18" customHeight="1">
      <c r="B766" s="71"/>
    </row>
    <row r="767" spans="2:2" s="67" customFormat="1" ht="18" customHeight="1">
      <c r="B767" s="71"/>
    </row>
    <row r="768" spans="2:2" s="67" customFormat="1" ht="18" customHeight="1">
      <c r="B768" s="71"/>
    </row>
    <row r="769" spans="2:2" s="67" customFormat="1" ht="18" customHeight="1">
      <c r="B769" s="71"/>
    </row>
    <row r="770" spans="2:2" s="67" customFormat="1" ht="18" customHeight="1">
      <c r="B770" s="71"/>
    </row>
    <row r="771" spans="2:2" s="67" customFormat="1" ht="18" customHeight="1">
      <c r="B771" s="71"/>
    </row>
    <row r="772" spans="2:2" s="67" customFormat="1" ht="18" customHeight="1">
      <c r="B772" s="71"/>
    </row>
    <row r="773" spans="2:2" s="67" customFormat="1" ht="18" customHeight="1">
      <c r="B773" s="71"/>
    </row>
    <row r="774" spans="2:2" s="67" customFormat="1" ht="18" customHeight="1">
      <c r="B774" s="71"/>
    </row>
    <row r="775" spans="2:2" s="67" customFormat="1" ht="18" customHeight="1">
      <c r="B775" s="71"/>
    </row>
    <row r="776" spans="2:2" s="67" customFormat="1" ht="18" customHeight="1">
      <c r="B776" s="71"/>
    </row>
    <row r="777" spans="2:2" s="67" customFormat="1" ht="18" customHeight="1">
      <c r="B777" s="71"/>
    </row>
    <row r="778" spans="2:2" s="67" customFormat="1" ht="18" customHeight="1">
      <c r="B778" s="71"/>
    </row>
    <row r="779" spans="2:2" s="67" customFormat="1" ht="18" customHeight="1">
      <c r="B779" s="71"/>
    </row>
    <row r="780" spans="2:2" s="67" customFormat="1" ht="18" customHeight="1">
      <c r="B780" s="71"/>
    </row>
    <row r="781" spans="2:2" s="67" customFormat="1" ht="18" customHeight="1">
      <c r="B781" s="71"/>
    </row>
    <row r="782" spans="2:2" s="67" customFormat="1" ht="18" customHeight="1">
      <c r="B782" s="71"/>
    </row>
    <row r="783" spans="2:2" s="67" customFormat="1" ht="18" customHeight="1">
      <c r="B783" s="71"/>
    </row>
    <row r="784" spans="2:2" s="67" customFormat="1" ht="18" customHeight="1">
      <c r="B784" s="71"/>
    </row>
    <row r="785" spans="2:2" s="67" customFormat="1" ht="18" customHeight="1">
      <c r="B785" s="71"/>
    </row>
    <row r="786" spans="2:2" s="67" customFormat="1" ht="18" customHeight="1">
      <c r="B786" s="71"/>
    </row>
    <row r="787" spans="2:2" s="67" customFormat="1" ht="18" customHeight="1">
      <c r="B787" s="71"/>
    </row>
    <row r="788" spans="2:2" s="67" customFormat="1" ht="18" customHeight="1">
      <c r="B788" s="71"/>
    </row>
    <row r="789" spans="2:2" s="67" customFormat="1" ht="18" customHeight="1">
      <c r="B789" s="71"/>
    </row>
    <row r="790" spans="2:2" s="67" customFormat="1" ht="18" customHeight="1">
      <c r="B790" s="71"/>
    </row>
    <row r="791" spans="2:2" s="67" customFormat="1" ht="18" customHeight="1">
      <c r="B791" s="71"/>
    </row>
    <row r="792" spans="2:2" s="67" customFormat="1" ht="18" customHeight="1">
      <c r="B792" s="71"/>
    </row>
    <row r="793" spans="2:2" s="67" customFormat="1" ht="18" customHeight="1">
      <c r="B793" s="71"/>
    </row>
    <row r="794" spans="2:2" s="67" customFormat="1" ht="18" customHeight="1">
      <c r="B794" s="71"/>
    </row>
    <row r="795" spans="2:2" s="67" customFormat="1" ht="18" customHeight="1">
      <c r="B795" s="71"/>
    </row>
    <row r="796" spans="2:2" s="67" customFormat="1" ht="18" customHeight="1">
      <c r="B796" s="71"/>
    </row>
    <row r="797" spans="2:2" s="67" customFormat="1" ht="18" customHeight="1">
      <c r="B797" s="71"/>
    </row>
    <row r="798" spans="2:2" s="67" customFormat="1" ht="18" customHeight="1">
      <c r="B798" s="71"/>
    </row>
    <row r="799" spans="2:2" s="67" customFormat="1" ht="18" customHeight="1">
      <c r="B799" s="71"/>
    </row>
    <row r="800" spans="2:2" s="67" customFormat="1" ht="18" customHeight="1">
      <c r="B800" s="71"/>
    </row>
    <row r="801" spans="2:2" s="67" customFormat="1" ht="18" customHeight="1">
      <c r="B801" s="71"/>
    </row>
    <row r="802" spans="2:2" s="67" customFormat="1" ht="18" customHeight="1">
      <c r="B802" s="71"/>
    </row>
    <row r="803" spans="2:2" s="67" customFormat="1" ht="18" customHeight="1">
      <c r="B803" s="71"/>
    </row>
    <row r="804" spans="2:2" s="67" customFormat="1" ht="18" customHeight="1">
      <c r="B804" s="71"/>
    </row>
    <row r="805" spans="2:2" s="67" customFormat="1" ht="18" customHeight="1">
      <c r="B805" s="71"/>
    </row>
    <row r="806" spans="2:2" s="67" customFormat="1" ht="18" customHeight="1">
      <c r="B806" s="71"/>
    </row>
    <row r="807" spans="2:2" s="67" customFormat="1" ht="18" customHeight="1">
      <c r="B807" s="71"/>
    </row>
    <row r="808" spans="2:2" s="67" customFormat="1" ht="18" customHeight="1">
      <c r="B808" s="71"/>
    </row>
    <row r="809" spans="2:2" s="67" customFormat="1" ht="18" customHeight="1">
      <c r="B809" s="71"/>
    </row>
    <row r="810" spans="2:2" s="67" customFormat="1" ht="18" customHeight="1">
      <c r="B810" s="71"/>
    </row>
    <row r="811" spans="2:2" s="67" customFormat="1" ht="18" customHeight="1">
      <c r="B811" s="71"/>
    </row>
    <row r="812" spans="2:2" s="67" customFormat="1" ht="18" customHeight="1">
      <c r="B812" s="71"/>
    </row>
    <row r="813" spans="2:2" s="67" customFormat="1" ht="18" customHeight="1">
      <c r="B813" s="71"/>
    </row>
    <row r="814" spans="2:2" s="67" customFormat="1" ht="18" customHeight="1">
      <c r="B814" s="71"/>
    </row>
    <row r="815" spans="2:2" s="67" customFormat="1" ht="18" customHeight="1">
      <c r="B815" s="71"/>
    </row>
    <row r="816" spans="2:2" s="67" customFormat="1" ht="18" customHeight="1">
      <c r="B816" s="71"/>
    </row>
    <row r="817" spans="2:2" s="67" customFormat="1" ht="18" customHeight="1">
      <c r="B817" s="71"/>
    </row>
    <row r="818" spans="2:2" s="67" customFormat="1" ht="18" customHeight="1">
      <c r="B818" s="71"/>
    </row>
    <row r="819" spans="2:2" s="67" customFormat="1" ht="18" customHeight="1">
      <c r="B819" s="71"/>
    </row>
    <row r="820" spans="2:2" s="67" customFormat="1" ht="18" customHeight="1">
      <c r="B820" s="71"/>
    </row>
    <row r="821" spans="2:2" s="67" customFormat="1" ht="18" customHeight="1">
      <c r="B821" s="71"/>
    </row>
    <row r="822" spans="2:2" s="67" customFormat="1" ht="18" customHeight="1">
      <c r="B822" s="71"/>
    </row>
    <row r="823" spans="2:2" s="67" customFormat="1" ht="18" customHeight="1">
      <c r="B823" s="71"/>
    </row>
    <row r="824" spans="2:2" s="67" customFormat="1" ht="18" customHeight="1">
      <c r="B824" s="71"/>
    </row>
    <row r="825" spans="2:2" s="67" customFormat="1" ht="18" customHeight="1">
      <c r="B825" s="71"/>
    </row>
    <row r="826" spans="2:2" s="67" customFormat="1" ht="18" customHeight="1">
      <c r="B826" s="71"/>
    </row>
    <row r="827" spans="2:2" s="67" customFormat="1" ht="18" customHeight="1">
      <c r="B827" s="71"/>
    </row>
    <row r="828" spans="2:2" s="67" customFormat="1" ht="18" customHeight="1">
      <c r="B828" s="71"/>
    </row>
    <row r="829" spans="2:2" s="67" customFormat="1" ht="18" customHeight="1">
      <c r="B829" s="71"/>
    </row>
    <row r="830" spans="2:2" s="67" customFormat="1" ht="18" customHeight="1">
      <c r="B830" s="71"/>
    </row>
    <row r="831" spans="2:2" s="67" customFormat="1" ht="18" customHeight="1">
      <c r="B831" s="71"/>
    </row>
    <row r="832" spans="2:2" s="67" customFormat="1" ht="18" customHeight="1">
      <c r="B832" s="71"/>
    </row>
    <row r="833" spans="2:2" s="67" customFormat="1" ht="18" customHeight="1">
      <c r="B833" s="71"/>
    </row>
    <row r="834" spans="2:2" s="67" customFormat="1" ht="18" customHeight="1">
      <c r="B834" s="71"/>
    </row>
    <row r="835" spans="2:2" s="67" customFormat="1" ht="18" customHeight="1">
      <c r="B835" s="71"/>
    </row>
    <row r="836" spans="2:2" s="67" customFormat="1" ht="18" customHeight="1">
      <c r="B836" s="71"/>
    </row>
    <row r="837" spans="2:2" s="67" customFormat="1" ht="18" customHeight="1">
      <c r="B837" s="71"/>
    </row>
    <row r="838" spans="2:2" s="67" customFormat="1" ht="18" customHeight="1">
      <c r="B838" s="71"/>
    </row>
    <row r="839" spans="2:2" s="67" customFormat="1" ht="18" customHeight="1">
      <c r="B839" s="71"/>
    </row>
    <row r="840" spans="2:2" s="67" customFormat="1" ht="18" customHeight="1">
      <c r="B840" s="71"/>
    </row>
    <row r="841" spans="2:2" s="67" customFormat="1" ht="18" customHeight="1">
      <c r="B841" s="71"/>
    </row>
    <row r="842" spans="2:2" s="67" customFormat="1" ht="18" customHeight="1">
      <c r="B842" s="71"/>
    </row>
    <row r="843" spans="2:2" s="67" customFormat="1" ht="18" customHeight="1">
      <c r="B843" s="71"/>
    </row>
    <row r="844" spans="2:2" s="67" customFormat="1" ht="18" customHeight="1">
      <c r="B844" s="71"/>
    </row>
    <row r="845" spans="2:2" s="67" customFormat="1" ht="18" customHeight="1">
      <c r="B845" s="71"/>
    </row>
    <row r="846" spans="2:2" s="67" customFormat="1" ht="18" customHeight="1">
      <c r="B846" s="71"/>
    </row>
    <row r="847" spans="2:2" s="67" customFormat="1" ht="18" customHeight="1">
      <c r="B847" s="71"/>
    </row>
    <row r="848" spans="2:2" s="67" customFormat="1" ht="18" customHeight="1">
      <c r="B848" s="71"/>
    </row>
    <row r="849" spans="2:2" s="67" customFormat="1" ht="18" customHeight="1">
      <c r="B849" s="71"/>
    </row>
    <row r="850" spans="2:2" s="67" customFormat="1" ht="18" customHeight="1">
      <c r="B850" s="71"/>
    </row>
    <row r="851" spans="2:2" s="67" customFormat="1" ht="18" customHeight="1">
      <c r="B851" s="71"/>
    </row>
    <row r="852" spans="2:2" s="67" customFormat="1" ht="18" customHeight="1">
      <c r="B852" s="71"/>
    </row>
    <row r="853" spans="2:2" s="67" customFormat="1" ht="18" customHeight="1">
      <c r="B853" s="71"/>
    </row>
    <row r="854" spans="2:2" s="67" customFormat="1" ht="18" customHeight="1">
      <c r="B854" s="71"/>
    </row>
    <row r="855" spans="2:2" s="67" customFormat="1" ht="18" customHeight="1">
      <c r="B855" s="71"/>
    </row>
    <row r="856" spans="2:2" s="67" customFormat="1" ht="18" customHeight="1">
      <c r="B856" s="71"/>
    </row>
    <row r="857" spans="2:2" s="67" customFormat="1" ht="18" customHeight="1">
      <c r="B857" s="71"/>
    </row>
    <row r="858" spans="2:2" s="67" customFormat="1" ht="18" customHeight="1">
      <c r="B858" s="71"/>
    </row>
    <row r="859" spans="2:2" s="67" customFormat="1" ht="18" customHeight="1">
      <c r="B859" s="71"/>
    </row>
    <row r="860" spans="2:2" s="67" customFormat="1" ht="18" customHeight="1">
      <c r="B860" s="71"/>
    </row>
    <row r="861" spans="2:2" s="67" customFormat="1" ht="18" customHeight="1">
      <c r="B861" s="71"/>
    </row>
    <row r="862" spans="2:2" s="67" customFormat="1" ht="18" customHeight="1">
      <c r="B862" s="71"/>
    </row>
    <row r="863" spans="2:2" s="67" customFormat="1" ht="18" customHeight="1">
      <c r="B863" s="71"/>
    </row>
    <row r="864" spans="2:2" s="67" customFormat="1" ht="18" customHeight="1">
      <c r="B864" s="71"/>
    </row>
    <row r="865" spans="2:2" s="67" customFormat="1" ht="18" customHeight="1">
      <c r="B865" s="71"/>
    </row>
    <row r="866" spans="2:2" s="67" customFormat="1" ht="18" customHeight="1">
      <c r="B866" s="71"/>
    </row>
    <row r="867" spans="2:2" s="67" customFormat="1" ht="18" customHeight="1">
      <c r="B867" s="71"/>
    </row>
    <row r="868" spans="2:2" s="67" customFormat="1" ht="18" customHeight="1">
      <c r="B868" s="71"/>
    </row>
    <row r="869" spans="2:2" s="67" customFormat="1" ht="18" customHeight="1">
      <c r="B869" s="71"/>
    </row>
    <row r="870" spans="2:2" s="67" customFormat="1" ht="18" customHeight="1">
      <c r="B870" s="71"/>
    </row>
    <row r="871" spans="2:2" s="67" customFormat="1" ht="18" customHeight="1">
      <c r="B871" s="71"/>
    </row>
    <row r="872" spans="2:2" s="67" customFormat="1" ht="18" customHeight="1">
      <c r="B872" s="71"/>
    </row>
    <row r="873" spans="2:2" s="67" customFormat="1" ht="18" customHeight="1">
      <c r="B873" s="71"/>
    </row>
    <row r="874" spans="2:2" s="67" customFormat="1" ht="18" customHeight="1">
      <c r="B874" s="71"/>
    </row>
    <row r="875" spans="2:2" s="67" customFormat="1" ht="18" customHeight="1">
      <c r="B875" s="71"/>
    </row>
    <row r="876" spans="2:2" s="67" customFormat="1" ht="18" customHeight="1">
      <c r="B876" s="71"/>
    </row>
    <row r="877" spans="2:2" s="67" customFormat="1" ht="18" customHeight="1">
      <c r="B877" s="71"/>
    </row>
    <row r="878" spans="2:2" s="67" customFormat="1" ht="18" customHeight="1">
      <c r="B878" s="71"/>
    </row>
    <row r="879" spans="2:2" s="67" customFormat="1" ht="18" customHeight="1">
      <c r="B879" s="71"/>
    </row>
    <row r="880" spans="2:2" s="67" customFormat="1" ht="18" customHeight="1">
      <c r="B880" s="71"/>
    </row>
    <row r="881" spans="2:2" s="67" customFormat="1" ht="18" customHeight="1">
      <c r="B881" s="71"/>
    </row>
    <row r="882" spans="2:2" s="67" customFormat="1" ht="18" customHeight="1">
      <c r="B882" s="71"/>
    </row>
    <row r="883" spans="2:2" s="67" customFormat="1" ht="18" customHeight="1">
      <c r="B883" s="71"/>
    </row>
    <row r="884" spans="2:2" s="67" customFormat="1" ht="18" customHeight="1">
      <c r="B884" s="71"/>
    </row>
    <row r="885" spans="2:2" s="67" customFormat="1" ht="18" customHeight="1">
      <c r="B885" s="71"/>
    </row>
    <row r="886" spans="2:2" s="67" customFormat="1" ht="18" customHeight="1">
      <c r="B886" s="71"/>
    </row>
    <row r="887" spans="2:2" s="67" customFormat="1" ht="18" customHeight="1">
      <c r="B887" s="71"/>
    </row>
    <row r="888" spans="2:2" s="67" customFormat="1" ht="18" customHeight="1">
      <c r="B888" s="71"/>
    </row>
    <row r="889" spans="2:2" s="67" customFormat="1" ht="18" customHeight="1">
      <c r="B889" s="71"/>
    </row>
    <row r="890" spans="2:2" s="67" customFormat="1" ht="18" customHeight="1">
      <c r="B890" s="71"/>
    </row>
    <row r="891" spans="2:2" s="67" customFormat="1" ht="18" customHeight="1">
      <c r="B891" s="71"/>
    </row>
    <row r="892" spans="2:2" s="67" customFormat="1" ht="18" customHeight="1">
      <c r="B892" s="71"/>
    </row>
    <row r="893" spans="2:2" s="67" customFormat="1" ht="18" customHeight="1">
      <c r="B893" s="71"/>
    </row>
    <row r="894" spans="2:2" s="67" customFormat="1" ht="18" customHeight="1">
      <c r="B894" s="71"/>
    </row>
    <row r="895" spans="2:2" s="67" customFormat="1" ht="18" customHeight="1">
      <c r="B895" s="71"/>
    </row>
    <row r="896" spans="2:2" s="67" customFormat="1" ht="18" customHeight="1">
      <c r="B896" s="71"/>
    </row>
    <row r="897" spans="2:2" s="67" customFormat="1" ht="18" customHeight="1">
      <c r="B897" s="71"/>
    </row>
    <row r="898" spans="2:2" s="67" customFormat="1" ht="18" customHeight="1">
      <c r="B898" s="71"/>
    </row>
    <row r="899" spans="2:2" s="67" customFormat="1" ht="18" customHeight="1">
      <c r="B899" s="71"/>
    </row>
    <row r="900" spans="2:2" s="67" customFormat="1" ht="18" customHeight="1">
      <c r="B900" s="71"/>
    </row>
    <row r="901" spans="2:2" s="67" customFormat="1" ht="18" customHeight="1">
      <c r="B901" s="71"/>
    </row>
    <row r="902" spans="2:2" s="67" customFormat="1" ht="18" customHeight="1">
      <c r="B902" s="71"/>
    </row>
    <row r="903" spans="2:2" s="67" customFormat="1" ht="18" customHeight="1">
      <c r="B903" s="71"/>
    </row>
    <row r="904" spans="2:2" s="67" customFormat="1" ht="18" customHeight="1">
      <c r="B904" s="71"/>
    </row>
    <row r="905" spans="2:2" s="67" customFormat="1" ht="18" customHeight="1">
      <c r="B905" s="71"/>
    </row>
    <row r="906" spans="2:2" s="67" customFormat="1" ht="18" customHeight="1">
      <c r="B906" s="71"/>
    </row>
    <row r="907" spans="2:2" s="67" customFormat="1" ht="18" customHeight="1">
      <c r="B907" s="71"/>
    </row>
    <row r="908" spans="2:2" s="67" customFormat="1" ht="18" customHeight="1">
      <c r="B908" s="71"/>
    </row>
    <row r="909" spans="2:2" s="67" customFormat="1" ht="18" customHeight="1">
      <c r="B909" s="71"/>
    </row>
    <row r="910" spans="2:2" s="67" customFormat="1" ht="18" customHeight="1">
      <c r="B910" s="71"/>
    </row>
    <row r="911" spans="2:2" s="67" customFormat="1" ht="18" customHeight="1">
      <c r="B911" s="71"/>
    </row>
    <row r="912" spans="2:2" s="67" customFormat="1" ht="18" customHeight="1">
      <c r="B912" s="71"/>
    </row>
    <row r="913" spans="2:2" s="67" customFormat="1" ht="18" customHeight="1">
      <c r="B913" s="71"/>
    </row>
    <row r="914" spans="2:2" s="67" customFormat="1" ht="18" customHeight="1">
      <c r="B914" s="71"/>
    </row>
    <row r="915" spans="2:2" s="67" customFormat="1" ht="18" customHeight="1">
      <c r="B915" s="71"/>
    </row>
    <row r="916" spans="2:2" s="67" customFormat="1" ht="18" customHeight="1">
      <c r="B916" s="71"/>
    </row>
    <row r="917" spans="2:2" s="67" customFormat="1" ht="18" customHeight="1">
      <c r="B917" s="71"/>
    </row>
    <row r="918" spans="2:2" s="67" customFormat="1" ht="18" customHeight="1">
      <c r="B918" s="71"/>
    </row>
    <row r="919" spans="2:2" s="67" customFormat="1" ht="18" customHeight="1">
      <c r="B919" s="71"/>
    </row>
    <row r="920" spans="2:2" s="67" customFormat="1" ht="18" customHeight="1">
      <c r="B920" s="71"/>
    </row>
    <row r="921" spans="2:2" s="67" customFormat="1" ht="18" customHeight="1">
      <c r="B921" s="71"/>
    </row>
    <row r="922" spans="2:2" s="67" customFormat="1" ht="18" customHeight="1">
      <c r="B922" s="71"/>
    </row>
    <row r="923" spans="2:2" s="67" customFormat="1" ht="18" customHeight="1">
      <c r="B923" s="71"/>
    </row>
    <row r="924" spans="2:2" s="67" customFormat="1" ht="18" customHeight="1">
      <c r="B924" s="71"/>
    </row>
    <row r="925" spans="2:2" s="67" customFormat="1" ht="18" customHeight="1">
      <c r="B925" s="71"/>
    </row>
    <row r="926" spans="2:2" s="67" customFormat="1" ht="18" customHeight="1">
      <c r="B926" s="71"/>
    </row>
    <row r="927" spans="2:2" s="67" customFormat="1" ht="18" customHeight="1">
      <c r="B927" s="71"/>
    </row>
    <row r="928" spans="2:2" s="67" customFormat="1" ht="18" customHeight="1">
      <c r="B928" s="71"/>
    </row>
    <row r="929" spans="2:2" s="67" customFormat="1" ht="18" customHeight="1">
      <c r="B929" s="71"/>
    </row>
    <row r="930" spans="2:2" s="67" customFormat="1" ht="18" customHeight="1">
      <c r="B930" s="71"/>
    </row>
    <row r="931" spans="2:2" s="67" customFormat="1" ht="18" customHeight="1">
      <c r="B931" s="71"/>
    </row>
    <row r="932" spans="2:2" s="67" customFormat="1" ht="18" customHeight="1">
      <c r="B932" s="71"/>
    </row>
    <row r="933" spans="2:2" s="67" customFormat="1" ht="18" customHeight="1">
      <c r="B933" s="71"/>
    </row>
    <row r="934" spans="2:2" s="67" customFormat="1" ht="18" customHeight="1">
      <c r="B934" s="71"/>
    </row>
    <row r="935" spans="2:2" s="67" customFormat="1" ht="18" customHeight="1">
      <c r="B935" s="71"/>
    </row>
    <row r="936" spans="2:2" s="67" customFormat="1" ht="18" customHeight="1">
      <c r="B936" s="71"/>
    </row>
    <row r="937" spans="2:2" s="67" customFormat="1" ht="18" customHeight="1">
      <c r="B937" s="71"/>
    </row>
    <row r="938" spans="2:2" s="67" customFormat="1" ht="18" customHeight="1">
      <c r="B938" s="71"/>
    </row>
    <row r="939" spans="2:2" s="67" customFormat="1" ht="18" customHeight="1">
      <c r="B939" s="71"/>
    </row>
    <row r="940" spans="2:2" s="67" customFormat="1" ht="18" customHeight="1">
      <c r="B940" s="71"/>
    </row>
    <row r="941" spans="2:2" s="67" customFormat="1" ht="18" customHeight="1">
      <c r="B941" s="71"/>
    </row>
    <row r="942" spans="2:2" s="67" customFormat="1" ht="18" customHeight="1">
      <c r="B942" s="71"/>
    </row>
    <row r="943" spans="2:2" s="67" customFormat="1" ht="18" customHeight="1">
      <c r="B943" s="71"/>
    </row>
    <row r="944" spans="2:2" s="67" customFormat="1" ht="18" customHeight="1">
      <c r="B944" s="71"/>
    </row>
    <row r="945" spans="2:2" s="67" customFormat="1" ht="18" customHeight="1">
      <c r="B945" s="71"/>
    </row>
    <row r="946" spans="2:2" s="67" customFormat="1" ht="18" customHeight="1">
      <c r="B946" s="71"/>
    </row>
    <row r="947" spans="2:2" s="67" customFormat="1" ht="18" customHeight="1">
      <c r="B947" s="71"/>
    </row>
    <row r="948" spans="2:2" s="67" customFormat="1" ht="18" customHeight="1">
      <c r="B948" s="71"/>
    </row>
    <row r="949" spans="2:2" s="67" customFormat="1" ht="18" customHeight="1">
      <c r="B949" s="71"/>
    </row>
    <row r="950" spans="2:2" s="67" customFormat="1" ht="18" customHeight="1">
      <c r="B950" s="71"/>
    </row>
    <row r="951" spans="2:2" s="67" customFormat="1" ht="18" customHeight="1">
      <c r="B951" s="71"/>
    </row>
    <row r="952" spans="2:2" s="67" customFormat="1" ht="18" customHeight="1">
      <c r="B952" s="71"/>
    </row>
    <row r="953" spans="2:2" s="67" customFormat="1" ht="18" customHeight="1">
      <c r="B953" s="71"/>
    </row>
    <row r="954" spans="2:2" s="67" customFormat="1" ht="18" customHeight="1">
      <c r="B954" s="71"/>
    </row>
    <row r="955" spans="2:2" s="67" customFormat="1" ht="18" customHeight="1">
      <c r="B955" s="71"/>
    </row>
    <row r="956" spans="2:2" s="67" customFormat="1" ht="18" customHeight="1">
      <c r="B956" s="71"/>
    </row>
    <row r="957" spans="2:2" s="67" customFormat="1" ht="18" customHeight="1">
      <c r="B957" s="71"/>
    </row>
    <row r="958" spans="2:2" s="67" customFormat="1" ht="18" customHeight="1">
      <c r="B958" s="71"/>
    </row>
    <row r="959" spans="2:2" s="67" customFormat="1" ht="18" customHeight="1">
      <c r="B959" s="71"/>
    </row>
    <row r="960" spans="2:2" s="67" customFormat="1" ht="18" customHeight="1">
      <c r="B960" s="71"/>
    </row>
    <row r="961" spans="2:2" s="67" customFormat="1" ht="18" customHeight="1">
      <c r="B961" s="71"/>
    </row>
    <row r="962" spans="2:2" s="67" customFormat="1" ht="18" customHeight="1">
      <c r="B962" s="71"/>
    </row>
    <row r="963" spans="2:2" s="67" customFormat="1" ht="18" customHeight="1">
      <c r="B963" s="71"/>
    </row>
    <row r="964" spans="2:2" s="67" customFormat="1" ht="18" customHeight="1">
      <c r="B964" s="71"/>
    </row>
    <row r="965" spans="2:2" s="67" customFormat="1" ht="18" customHeight="1">
      <c r="B965" s="71"/>
    </row>
    <row r="966" spans="2:2" s="67" customFormat="1" ht="18" customHeight="1">
      <c r="B966" s="71"/>
    </row>
    <row r="967" spans="2:2" s="67" customFormat="1" ht="18" customHeight="1">
      <c r="B967" s="71"/>
    </row>
    <row r="968" spans="2:2" s="67" customFormat="1" ht="18" customHeight="1">
      <c r="B968" s="71"/>
    </row>
    <row r="969" spans="2:2" s="67" customFormat="1" ht="18" customHeight="1">
      <c r="B969" s="71"/>
    </row>
    <row r="970" spans="2:2" s="67" customFormat="1" ht="18" customHeight="1">
      <c r="B970" s="71"/>
    </row>
    <row r="971" spans="2:2" s="67" customFormat="1" ht="18" customHeight="1">
      <c r="B971" s="71"/>
    </row>
    <row r="972" spans="2:2" s="67" customFormat="1" ht="18" customHeight="1">
      <c r="B972" s="71"/>
    </row>
    <row r="973" spans="2:2" s="67" customFormat="1" ht="18" customHeight="1">
      <c r="B973" s="71"/>
    </row>
    <row r="974" spans="2:2" s="67" customFormat="1" ht="18" customHeight="1">
      <c r="B974" s="71"/>
    </row>
    <row r="975" spans="2:2" s="67" customFormat="1" ht="18" customHeight="1">
      <c r="B975" s="71"/>
    </row>
    <row r="976" spans="2:2" s="67" customFormat="1" ht="18" customHeight="1">
      <c r="B976" s="71"/>
    </row>
    <row r="977" spans="2:2" s="67" customFormat="1" ht="18" customHeight="1">
      <c r="B977" s="71"/>
    </row>
    <row r="978" spans="2:2" s="67" customFormat="1" ht="18" customHeight="1">
      <c r="B978" s="71"/>
    </row>
    <row r="979" spans="2:2" s="67" customFormat="1" ht="18" customHeight="1">
      <c r="B979" s="71"/>
    </row>
    <row r="980" spans="2:2" s="67" customFormat="1" ht="18" customHeight="1">
      <c r="B980" s="71"/>
    </row>
    <row r="981" spans="2:2" s="67" customFormat="1" ht="18" customHeight="1">
      <c r="B981" s="71"/>
    </row>
    <row r="982" spans="2:2" s="67" customFormat="1" ht="18" customHeight="1">
      <c r="B982" s="71"/>
    </row>
    <row r="983" spans="2:2" s="67" customFormat="1" ht="18" customHeight="1">
      <c r="B983" s="71"/>
    </row>
    <row r="984" spans="2:2" s="67" customFormat="1" ht="18" customHeight="1">
      <c r="B984" s="71"/>
    </row>
    <row r="985" spans="2:2" s="67" customFormat="1" ht="18" customHeight="1">
      <c r="B985" s="71"/>
    </row>
    <row r="986" spans="2:2" s="67" customFormat="1" ht="18" customHeight="1">
      <c r="B986" s="71"/>
    </row>
    <row r="987" spans="2:2" s="67" customFormat="1" ht="18" customHeight="1">
      <c r="B987" s="71"/>
    </row>
    <row r="988" spans="2:2" s="67" customFormat="1" ht="18" customHeight="1">
      <c r="B988" s="71"/>
    </row>
    <row r="989" spans="2:2" s="67" customFormat="1" ht="18" customHeight="1">
      <c r="B989" s="71"/>
    </row>
    <row r="990" spans="2:2" s="67" customFormat="1" ht="18" customHeight="1">
      <c r="B990" s="71"/>
    </row>
    <row r="991" spans="2:2" s="67" customFormat="1" ht="18" customHeight="1">
      <c r="B991" s="71"/>
    </row>
    <row r="992" spans="2:2" s="67" customFormat="1" ht="18" customHeight="1">
      <c r="B992" s="71"/>
    </row>
    <row r="993" spans="2:2" s="67" customFormat="1" ht="18" customHeight="1">
      <c r="B993" s="71"/>
    </row>
    <row r="994" spans="2:2" s="67" customFormat="1" ht="18" customHeight="1">
      <c r="B994" s="71"/>
    </row>
    <row r="995" spans="2:2" s="67" customFormat="1" ht="18" customHeight="1">
      <c r="B995" s="71"/>
    </row>
    <row r="996" spans="2:2" s="67" customFormat="1" ht="18" customHeight="1">
      <c r="B996" s="71"/>
    </row>
    <row r="997" spans="2:2" s="67" customFormat="1" ht="18" customHeight="1">
      <c r="B997" s="71"/>
    </row>
    <row r="998" spans="2:2" s="67" customFormat="1" ht="18" customHeight="1">
      <c r="B998" s="71"/>
    </row>
    <row r="999" spans="2:2" s="67" customFormat="1" ht="18" customHeight="1">
      <c r="B999" s="71"/>
    </row>
    <row r="1000" spans="2:2" s="67" customFormat="1" ht="18" customHeight="1">
      <c r="B1000" s="71"/>
    </row>
    <row r="1001" spans="2:2" s="67" customFormat="1" ht="18" customHeight="1">
      <c r="B1001" s="71"/>
    </row>
    <row r="1002" spans="2:2" s="67" customFormat="1" ht="18" customHeight="1">
      <c r="B1002" s="71"/>
    </row>
    <row r="1003" spans="2:2" s="67" customFormat="1" ht="18" customHeight="1">
      <c r="B1003" s="71"/>
    </row>
    <row r="1004" spans="2:2" s="67" customFormat="1" ht="18" customHeight="1">
      <c r="B1004" s="71"/>
    </row>
    <row r="1005" spans="2:2" s="67" customFormat="1" ht="18" customHeight="1">
      <c r="B1005" s="71"/>
    </row>
    <row r="1006" spans="2:2" s="67" customFormat="1" ht="18" customHeight="1">
      <c r="B1006" s="71"/>
    </row>
    <row r="1007" spans="2:2" s="67" customFormat="1" ht="18" customHeight="1">
      <c r="B1007" s="71"/>
    </row>
    <row r="1008" spans="2:2" s="67" customFormat="1" ht="18" customHeight="1">
      <c r="B1008" s="71"/>
    </row>
    <row r="1009" spans="2:2" s="67" customFormat="1" ht="18" customHeight="1">
      <c r="B1009" s="71"/>
    </row>
    <row r="1010" spans="2:2" s="67" customFormat="1" ht="18" customHeight="1">
      <c r="B1010" s="71"/>
    </row>
    <row r="1011" spans="2:2" s="67" customFormat="1" ht="18" customHeight="1">
      <c r="B1011" s="71"/>
    </row>
    <row r="1012" spans="2:2" s="67" customFormat="1" ht="18" customHeight="1">
      <c r="B1012" s="71"/>
    </row>
    <row r="1013" spans="2:2" s="67" customFormat="1" ht="18" customHeight="1">
      <c r="B1013" s="71"/>
    </row>
    <row r="1014" spans="2:2" s="67" customFormat="1" ht="18" customHeight="1">
      <c r="B1014" s="71"/>
    </row>
    <row r="1015" spans="2:2" s="67" customFormat="1" ht="18" customHeight="1">
      <c r="B1015" s="71"/>
    </row>
    <row r="1016" spans="2:2" s="67" customFormat="1" ht="18" customHeight="1">
      <c r="B1016" s="71"/>
    </row>
    <row r="1017" spans="2:2" s="67" customFormat="1" ht="18" customHeight="1">
      <c r="B1017" s="71"/>
    </row>
    <row r="1018" spans="2:2" s="67" customFormat="1" ht="18" customHeight="1">
      <c r="B1018" s="71"/>
    </row>
    <row r="1019" spans="2:2" s="67" customFormat="1" ht="18" customHeight="1">
      <c r="B1019" s="71"/>
    </row>
    <row r="1020" spans="2:2" s="67" customFormat="1" ht="18" customHeight="1">
      <c r="B1020" s="71"/>
    </row>
    <row r="1021" spans="2:2" s="67" customFormat="1" ht="18" customHeight="1">
      <c r="B1021" s="71"/>
    </row>
    <row r="1022" spans="2:2" s="67" customFormat="1" ht="18" customHeight="1">
      <c r="B1022" s="71"/>
    </row>
    <row r="1023" spans="2:2" s="67" customFormat="1" ht="18" customHeight="1">
      <c r="B1023" s="71"/>
    </row>
    <row r="1024" spans="2:2" s="67" customFormat="1" ht="18" customHeight="1">
      <c r="B1024" s="71"/>
    </row>
    <row r="1025" spans="2:2" s="67" customFormat="1" ht="18" customHeight="1">
      <c r="B1025" s="71"/>
    </row>
    <row r="1026" spans="2:2" s="67" customFormat="1" ht="18" customHeight="1">
      <c r="B1026" s="71"/>
    </row>
    <row r="1027" spans="2:2" s="67" customFormat="1" ht="18" customHeight="1">
      <c r="B1027" s="71"/>
    </row>
    <row r="1028" spans="2:2" s="67" customFormat="1" ht="18" customHeight="1">
      <c r="B1028" s="71"/>
    </row>
    <row r="1029" spans="2:2" s="67" customFormat="1" ht="18" customHeight="1">
      <c r="B1029" s="71"/>
    </row>
    <row r="1030" spans="2:2" s="67" customFormat="1" ht="18" customHeight="1">
      <c r="B1030" s="71"/>
    </row>
    <row r="1031" spans="2:2" s="67" customFormat="1" ht="18" customHeight="1">
      <c r="B1031" s="71"/>
    </row>
    <row r="1032" spans="2:2" s="67" customFormat="1" ht="18" customHeight="1">
      <c r="B1032" s="71"/>
    </row>
    <row r="1033" spans="2:2" s="67" customFormat="1" ht="18" customHeight="1">
      <c r="B1033" s="71"/>
    </row>
    <row r="1034" spans="2:2" s="67" customFormat="1" ht="18" customHeight="1">
      <c r="B1034" s="71"/>
    </row>
    <row r="1035" spans="2:2" s="67" customFormat="1" ht="18" customHeight="1">
      <c r="B1035" s="71"/>
    </row>
    <row r="1036" spans="2:2" s="67" customFormat="1" ht="18" customHeight="1">
      <c r="B1036" s="71"/>
    </row>
    <row r="1037" spans="2:2" s="67" customFormat="1" ht="18" customHeight="1">
      <c r="B1037" s="71"/>
    </row>
    <row r="1038" spans="2:2" s="67" customFormat="1" ht="18" customHeight="1">
      <c r="B1038" s="71"/>
    </row>
    <row r="1039" spans="2:2" s="67" customFormat="1" ht="18" customHeight="1">
      <c r="B1039" s="71"/>
    </row>
    <row r="1040" spans="2:2" s="67" customFormat="1" ht="18" customHeight="1">
      <c r="B1040" s="71"/>
    </row>
    <row r="1041" spans="2:2" s="67" customFormat="1" ht="18" customHeight="1">
      <c r="B1041" s="71"/>
    </row>
    <row r="1042" spans="2:2" s="67" customFormat="1" ht="18" customHeight="1">
      <c r="B1042" s="71"/>
    </row>
    <row r="1043" spans="2:2" s="67" customFormat="1" ht="18" customHeight="1">
      <c r="B1043" s="71"/>
    </row>
    <row r="1044" spans="2:2" s="67" customFormat="1" ht="18" customHeight="1">
      <c r="B1044" s="71"/>
    </row>
    <row r="1045" spans="2:2" s="67" customFormat="1" ht="18" customHeight="1">
      <c r="B1045" s="71"/>
    </row>
    <row r="1046" spans="2:2" s="67" customFormat="1" ht="18" customHeight="1">
      <c r="B1046" s="71"/>
    </row>
    <row r="1047" spans="2:2" s="67" customFormat="1" ht="18" customHeight="1">
      <c r="B1047" s="71"/>
    </row>
    <row r="1048" spans="2:2" s="67" customFormat="1" ht="18" customHeight="1">
      <c r="B1048" s="71"/>
    </row>
    <row r="1049" spans="2:2" s="67" customFormat="1" ht="18" customHeight="1">
      <c r="B1049" s="71"/>
    </row>
    <row r="1050" spans="2:2" s="67" customFormat="1" ht="18" customHeight="1">
      <c r="B1050" s="71"/>
    </row>
    <row r="1051" spans="2:2" s="67" customFormat="1" ht="18" customHeight="1">
      <c r="B1051" s="71"/>
    </row>
    <row r="1052" spans="2:2" s="67" customFormat="1" ht="18" customHeight="1">
      <c r="B1052" s="71"/>
    </row>
    <row r="1053" spans="2:2" s="67" customFormat="1" ht="18" customHeight="1">
      <c r="B1053" s="71"/>
    </row>
    <row r="1054" spans="2:2" s="67" customFormat="1" ht="18" customHeight="1">
      <c r="B1054" s="71"/>
    </row>
    <row r="1055" spans="2:2" s="67" customFormat="1" ht="18" customHeight="1">
      <c r="B1055" s="71"/>
    </row>
    <row r="1056" spans="2:2" s="67" customFormat="1" ht="18" customHeight="1">
      <c r="B1056" s="71"/>
    </row>
    <row r="1057" spans="2:2" s="67" customFormat="1" ht="18" customHeight="1">
      <c r="B1057" s="71"/>
    </row>
    <row r="1058" spans="2:2" s="67" customFormat="1" ht="18" customHeight="1">
      <c r="B1058" s="71"/>
    </row>
    <row r="1059" spans="2:2" s="67" customFormat="1" ht="18" customHeight="1">
      <c r="B1059" s="71"/>
    </row>
    <row r="1060" spans="2:2" s="67" customFormat="1" ht="18" customHeight="1">
      <c r="B1060" s="71"/>
    </row>
    <row r="1061" spans="2:2" s="67" customFormat="1" ht="18" customHeight="1">
      <c r="B1061" s="71"/>
    </row>
    <row r="1062" spans="2:2" s="67" customFormat="1" ht="18" customHeight="1">
      <c r="B1062" s="71"/>
    </row>
    <row r="1063" spans="2:2" s="67" customFormat="1" ht="18" customHeight="1">
      <c r="B1063" s="71"/>
    </row>
    <row r="1064" spans="2:2" s="67" customFormat="1" ht="18" customHeight="1">
      <c r="B1064" s="71"/>
    </row>
    <row r="1065" spans="2:2" s="67" customFormat="1" ht="18" customHeight="1">
      <c r="B1065" s="71"/>
    </row>
    <row r="1066" spans="2:2" s="67" customFormat="1" ht="18" customHeight="1">
      <c r="B1066" s="71"/>
    </row>
    <row r="1067" spans="2:2" s="67" customFormat="1" ht="18" customHeight="1">
      <c r="B1067" s="71"/>
    </row>
    <row r="1068" spans="2:2" s="67" customFormat="1" ht="18" customHeight="1">
      <c r="B1068" s="71"/>
    </row>
    <row r="1069" spans="2:2" s="67" customFormat="1" ht="18" customHeight="1">
      <c r="B1069" s="71"/>
    </row>
    <row r="1070" spans="2:2" s="67" customFormat="1" ht="18" customHeight="1">
      <c r="B1070" s="71"/>
    </row>
    <row r="1071" spans="2:2" s="67" customFormat="1" ht="18" customHeight="1">
      <c r="B1071" s="71"/>
    </row>
    <row r="1072" spans="2:2" s="67" customFormat="1" ht="18" customHeight="1">
      <c r="B1072" s="71"/>
    </row>
    <row r="1073" spans="2:2" s="67" customFormat="1" ht="18" customHeight="1">
      <c r="B1073" s="71"/>
    </row>
    <row r="1074" spans="2:2" s="67" customFormat="1" ht="18" customHeight="1">
      <c r="B1074" s="71"/>
    </row>
    <row r="1075" spans="2:2" s="67" customFormat="1" ht="18" customHeight="1">
      <c r="B1075" s="71"/>
    </row>
    <row r="1076" spans="2:2" s="67" customFormat="1" ht="18" customHeight="1">
      <c r="B1076" s="71"/>
    </row>
    <row r="1077" spans="2:2" s="67" customFormat="1" ht="18" customHeight="1">
      <c r="B1077" s="71"/>
    </row>
    <row r="1078" spans="2:2" s="67" customFormat="1" ht="18" customHeight="1">
      <c r="B1078" s="71"/>
    </row>
    <row r="1079" spans="2:2" s="67" customFormat="1" ht="18" customHeight="1">
      <c r="B1079" s="71"/>
    </row>
    <row r="1080" spans="2:2" s="67" customFormat="1" ht="18" customHeight="1">
      <c r="B1080" s="71"/>
    </row>
    <row r="1081" spans="2:2" s="67" customFormat="1" ht="18" customHeight="1">
      <c r="B1081" s="71"/>
    </row>
    <row r="1082" spans="2:2" s="67" customFormat="1" ht="18" customHeight="1">
      <c r="B1082" s="71"/>
    </row>
    <row r="1083" spans="2:2" s="67" customFormat="1" ht="18" customHeight="1">
      <c r="B1083" s="71"/>
    </row>
    <row r="1084" spans="2:2" s="67" customFormat="1" ht="18" customHeight="1">
      <c r="B1084" s="71"/>
    </row>
    <row r="1085" spans="2:2" s="67" customFormat="1" ht="18" customHeight="1">
      <c r="B1085" s="71"/>
    </row>
    <row r="1086" spans="2:2" s="67" customFormat="1" ht="18" customHeight="1">
      <c r="B1086" s="71"/>
    </row>
    <row r="1087" spans="2:2" s="67" customFormat="1" ht="18" customHeight="1">
      <c r="B1087" s="71"/>
    </row>
    <row r="1088" spans="2:2" s="67" customFormat="1" ht="18" customHeight="1">
      <c r="B1088" s="71"/>
    </row>
    <row r="1089" spans="2:2" s="67" customFormat="1" ht="18" customHeight="1">
      <c r="B1089" s="71"/>
    </row>
    <row r="1090" spans="2:2" s="67" customFormat="1" ht="18" customHeight="1">
      <c r="B1090" s="71"/>
    </row>
    <row r="1091" spans="2:2" s="67" customFormat="1" ht="18" customHeight="1">
      <c r="B1091" s="71"/>
    </row>
    <row r="1092" spans="2:2" s="67" customFormat="1" ht="18" customHeight="1">
      <c r="B1092" s="71"/>
    </row>
    <row r="1093" spans="2:2" s="67" customFormat="1" ht="18" customHeight="1">
      <c r="B1093" s="71"/>
    </row>
    <row r="1094" spans="2:2" s="67" customFormat="1" ht="18" customHeight="1">
      <c r="B1094" s="71"/>
    </row>
    <row r="1095" spans="2:2" s="67" customFormat="1" ht="18" customHeight="1">
      <c r="B1095" s="71"/>
    </row>
    <row r="1096" spans="2:2" s="67" customFormat="1" ht="18" customHeight="1">
      <c r="B1096" s="71"/>
    </row>
    <row r="1097" spans="2:2" s="67" customFormat="1" ht="18" customHeight="1">
      <c r="B1097" s="71"/>
    </row>
    <row r="1098" spans="2:2" s="67" customFormat="1" ht="18" customHeight="1">
      <c r="B1098" s="71"/>
    </row>
    <row r="1099" spans="2:2" s="67" customFormat="1" ht="18" customHeight="1">
      <c r="B1099" s="71"/>
    </row>
    <row r="1100" spans="2:2" s="67" customFormat="1" ht="18" customHeight="1">
      <c r="B1100" s="71"/>
    </row>
    <row r="1101" spans="2:2" s="67" customFormat="1" ht="18" customHeight="1">
      <c r="B1101" s="71"/>
    </row>
    <row r="1102" spans="2:2" s="67" customFormat="1" ht="18" customHeight="1">
      <c r="B1102" s="71"/>
    </row>
    <row r="1103" spans="2:2" s="67" customFormat="1" ht="18" customHeight="1">
      <c r="B1103" s="71"/>
    </row>
    <row r="1104" spans="2:2" s="67" customFormat="1" ht="18" customHeight="1">
      <c r="B1104" s="71"/>
    </row>
    <row r="1105" spans="2:2" s="67" customFormat="1" ht="18" customHeight="1">
      <c r="B1105" s="71"/>
    </row>
    <row r="1106" spans="2:2" s="67" customFormat="1" ht="18" customHeight="1">
      <c r="B1106" s="71"/>
    </row>
    <row r="1107" spans="2:2" s="67" customFormat="1" ht="18" customHeight="1">
      <c r="B1107" s="71"/>
    </row>
    <row r="1108" spans="2:2" s="67" customFormat="1" ht="18" customHeight="1">
      <c r="B1108" s="71"/>
    </row>
    <row r="1109" spans="2:2" s="67" customFormat="1" ht="18" customHeight="1">
      <c r="B1109" s="71"/>
    </row>
    <row r="1110" spans="2:2" s="67" customFormat="1" ht="18" customHeight="1">
      <c r="B1110" s="71"/>
    </row>
    <row r="1111" spans="2:2" s="67" customFormat="1" ht="18" customHeight="1">
      <c r="B1111" s="71"/>
    </row>
    <row r="1112" spans="2:2" s="67" customFormat="1" ht="18" customHeight="1">
      <c r="B1112" s="71"/>
    </row>
    <row r="1113" spans="2:2" s="67" customFormat="1" ht="18" customHeight="1">
      <c r="B1113" s="71"/>
    </row>
    <row r="1114" spans="2:2" s="67" customFormat="1" ht="18" customHeight="1">
      <c r="B1114" s="71"/>
    </row>
    <row r="1115" spans="2:2" s="67" customFormat="1" ht="18" customHeight="1">
      <c r="B1115" s="71"/>
    </row>
    <row r="1116" spans="2:2" s="67" customFormat="1" ht="18" customHeight="1">
      <c r="B1116" s="71"/>
    </row>
    <row r="1117" spans="2:2" s="67" customFormat="1" ht="18" customHeight="1">
      <c r="B1117" s="71"/>
    </row>
    <row r="1118" spans="2:2" s="67" customFormat="1" ht="18" customHeight="1">
      <c r="B1118" s="71"/>
    </row>
    <row r="1119" spans="2:2" s="67" customFormat="1" ht="18" customHeight="1">
      <c r="B1119" s="71"/>
    </row>
    <row r="1120" spans="2:2" s="67" customFormat="1" ht="18" customHeight="1">
      <c r="B1120" s="71"/>
    </row>
    <row r="1121" spans="2:2" s="67" customFormat="1" ht="18" customHeight="1">
      <c r="B1121" s="71"/>
    </row>
    <row r="1122" spans="2:2" s="67" customFormat="1" ht="18" customHeight="1">
      <c r="B1122" s="71"/>
    </row>
    <row r="1123" spans="2:2" s="67" customFormat="1" ht="18" customHeight="1">
      <c r="B1123" s="71"/>
    </row>
    <row r="1124" spans="2:2" s="67" customFormat="1" ht="18" customHeight="1">
      <c r="B1124" s="71"/>
    </row>
    <row r="1125" spans="2:2" s="67" customFormat="1" ht="18" customHeight="1">
      <c r="B1125" s="71"/>
    </row>
    <row r="1126" spans="2:2" s="67" customFormat="1" ht="18" customHeight="1">
      <c r="B1126" s="71"/>
    </row>
    <row r="1127" spans="2:2" s="67" customFormat="1" ht="18" customHeight="1">
      <c r="B1127" s="71"/>
    </row>
    <row r="1128" spans="2:2" s="67" customFormat="1" ht="18" customHeight="1">
      <c r="B1128" s="71"/>
    </row>
    <row r="1129" spans="2:2" s="67" customFormat="1" ht="18" customHeight="1">
      <c r="B1129" s="71"/>
    </row>
    <row r="1130" spans="2:2" s="67" customFormat="1" ht="18" customHeight="1">
      <c r="B1130" s="71"/>
    </row>
    <row r="1131" spans="2:2" s="67" customFormat="1" ht="18" customHeight="1">
      <c r="B1131" s="71"/>
    </row>
    <row r="1132" spans="2:2" s="67" customFormat="1" ht="18" customHeight="1">
      <c r="B1132" s="71"/>
    </row>
    <row r="1133" spans="2:2" s="67" customFormat="1" ht="18" customHeight="1">
      <c r="B1133" s="71"/>
    </row>
    <row r="1134" spans="2:2" s="67" customFormat="1" ht="18" customHeight="1">
      <c r="B1134" s="71"/>
    </row>
    <row r="1135" spans="2:2" s="67" customFormat="1" ht="18" customHeight="1">
      <c r="B1135" s="71"/>
    </row>
    <row r="1136" spans="2:2" s="67" customFormat="1" ht="18" customHeight="1">
      <c r="B1136" s="71"/>
    </row>
    <row r="1137" spans="2:2" s="67" customFormat="1" ht="18" customHeight="1">
      <c r="B1137" s="71"/>
    </row>
    <row r="1138" spans="2:2" s="67" customFormat="1" ht="18" customHeight="1">
      <c r="B1138" s="71"/>
    </row>
    <row r="1139" spans="2:2" s="67" customFormat="1" ht="18" customHeight="1">
      <c r="B1139" s="71"/>
    </row>
    <row r="1140" spans="2:2" s="67" customFormat="1" ht="18" customHeight="1">
      <c r="B1140" s="71"/>
    </row>
    <row r="1141" spans="2:2" s="67" customFormat="1" ht="18" customHeight="1">
      <c r="B1141" s="71"/>
    </row>
    <row r="1142" spans="2:2" s="67" customFormat="1" ht="18" customHeight="1">
      <c r="B1142" s="71"/>
    </row>
    <row r="1143" spans="2:2" s="67" customFormat="1" ht="18" customHeight="1">
      <c r="B1143" s="71"/>
    </row>
    <row r="1144" spans="2:2" s="67" customFormat="1" ht="18" customHeight="1">
      <c r="B1144" s="71"/>
    </row>
    <row r="1145" spans="2:2" s="67" customFormat="1" ht="18" customHeight="1">
      <c r="B1145" s="71"/>
    </row>
    <row r="1146" spans="2:2" s="67" customFormat="1" ht="18" customHeight="1">
      <c r="B1146" s="71"/>
    </row>
    <row r="1147" spans="2:2" s="67" customFormat="1" ht="18" customHeight="1">
      <c r="B1147" s="71"/>
    </row>
    <row r="1148" spans="2:2" s="67" customFormat="1" ht="18" customHeight="1">
      <c r="B1148" s="71"/>
    </row>
    <row r="1149" spans="2:2" s="67" customFormat="1" ht="18" customHeight="1">
      <c r="B1149" s="71"/>
    </row>
    <row r="1150" spans="2:2" s="67" customFormat="1" ht="18" customHeight="1">
      <c r="B1150" s="71"/>
    </row>
    <row r="1151" spans="2:2" s="67" customFormat="1" ht="18" customHeight="1">
      <c r="B1151" s="71"/>
    </row>
    <row r="1152" spans="2:2" s="67" customFormat="1" ht="18" customHeight="1">
      <c r="B1152" s="71"/>
    </row>
    <row r="1153" spans="2:2" s="67" customFormat="1" ht="18" customHeight="1">
      <c r="B1153" s="71"/>
    </row>
    <row r="1154" spans="2:2" s="67" customFormat="1" ht="18" customHeight="1">
      <c r="B1154" s="71"/>
    </row>
    <row r="1155" spans="2:2" s="67" customFormat="1" ht="18" customHeight="1">
      <c r="B1155" s="71"/>
    </row>
    <row r="1156" spans="2:2" s="67" customFormat="1" ht="18" customHeight="1">
      <c r="B1156" s="71"/>
    </row>
    <row r="1157" spans="2:2" s="67" customFormat="1" ht="18" customHeight="1">
      <c r="B1157" s="71"/>
    </row>
    <row r="1158" spans="2:2" s="67" customFormat="1" ht="18" customHeight="1">
      <c r="B1158" s="71"/>
    </row>
    <row r="1159" spans="2:2" s="67" customFormat="1" ht="18" customHeight="1">
      <c r="B1159" s="71"/>
    </row>
    <row r="1160" spans="2:2" s="67" customFormat="1" ht="18" customHeight="1">
      <c r="B1160" s="71"/>
    </row>
    <row r="1161" spans="2:2" s="67" customFormat="1" ht="18" customHeight="1">
      <c r="B1161" s="71"/>
    </row>
    <row r="1162" spans="2:2" s="67" customFormat="1" ht="18" customHeight="1">
      <c r="B1162" s="71"/>
    </row>
    <row r="1163" spans="2:2" s="67" customFormat="1" ht="18" customHeight="1">
      <c r="B1163" s="71"/>
    </row>
    <row r="1164" spans="2:2" s="67" customFormat="1" ht="18" customHeight="1">
      <c r="B1164" s="71"/>
    </row>
    <row r="1165" spans="2:2" s="67" customFormat="1" ht="18" customHeight="1">
      <c r="B1165" s="71"/>
    </row>
    <row r="1166" spans="2:2" s="67" customFormat="1" ht="18" customHeight="1">
      <c r="B1166" s="71"/>
    </row>
    <row r="1167" spans="2:2" s="67" customFormat="1" ht="18" customHeight="1">
      <c r="B1167" s="71"/>
    </row>
    <row r="1168" spans="2:2" s="67" customFormat="1" ht="18" customHeight="1">
      <c r="B1168" s="71"/>
    </row>
    <row r="1169" spans="2:2" s="67" customFormat="1" ht="18" customHeight="1">
      <c r="B1169" s="71"/>
    </row>
    <row r="1170" spans="2:2" s="67" customFormat="1" ht="18" customHeight="1">
      <c r="B1170" s="71"/>
    </row>
    <row r="1171" spans="2:2" s="67" customFormat="1" ht="18" customHeight="1">
      <c r="B1171" s="71"/>
    </row>
    <row r="1172" spans="2:2" s="67" customFormat="1" ht="18" customHeight="1">
      <c r="B1172" s="71"/>
    </row>
    <row r="1173" spans="2:2" s="67" customFormat="1" ht="18" customHeight="1">
      <c r="B1173" s="71"/>
    </row>
    <row r="1174" spans="2:2" s="67" customFormat="1" ht="18" customHeight="1">
      <c r="B1174" s="71"/>
    </row>
    <row r="1175" spans="2:2" s="67" customFormat="1" ht="18" customHeight="1">
      <c r="B1175" s="71"/>
    </row>
    <row r="1176" spans="2:2" s="67" customFormat="1" ht="18" customHeight="1">
      <c r="B1176" s="71"/>
    </row>
    <row r="1177" spans="2:2" s="67" customFormat="1" ht="18" customHeight="1">
      <c r="B1177" s="71"/>
    </row>
    <row r="1178" spans="2:2" s="67" customFormat="1" ht="18" customHeight="1">
      <c r="B1178" s="71"/>
    </row>
    <row r="1179" spans="2:2" s="67" customFormat="1" ht="18" customHeight="1">
      <c r="B1179" s="71"/>
    </row>
    <row r="1180" spans="2:2" s="67" customFormat="1" ht="18" customHeight="1">
      <c r="B1180" s="71"/>
    </row>
    <row r="1181" spans="2:2" s="67" customFormat="1" ht="18" customHeight="1">
      <c r="B1181" s="71"/>
    </row>
    <row r="1182" spans="2:2" s="67" customFormat="1" ht="18" customHeight="1">
      <c r="B1182" s="71"/>
    </row>
    <row r="1183" spans="2:2" s="67" customFormat="1" ht="18" customHeight="1">
      <c r="B1183" s="71"/>
    </row>
    <row r="1184" spans="2:2" s="67" customFormat="1" ht="18" customHeight="1">
      <c r="B1184" s="71"/>
    </row>
    <row r="1185" spans="2:2" s="67" customFormat="1" ht="18" customHeight="1">
      <c r="B1185" s="71"/>
    </row>
    <row r="1186" spans="2:2" s="67" customFormat="1" ht="18" customHeight="1">
      <c r="B1186" s="71"/>
    </row>
    <row r="1187" spans="2:2" s="67" customFormat="1" ht="18" customHeight="1">
      <c r="B1187" s="71"/>
    </row>
    <row r="1188" spans="2:2" s="67" customFormat="1" ht="18" customHeight="1">
      <c r="B1188" s="71"/>
    </row>
    <row r="1189" spans="2:2" s="67" customFormat="1" ht="18" customHeight="1">
      <c r="B1189" s="71"/>
    </row>
    <row r="1190" spans="2:2" s="67" customFormat="1" ht="18" customHeight="1">
      <c r="B1190" s="71"/>
    </row>
    <row r="1191" spans="2:2" s="67" customFormat="1" ht="18" customHeight="1">
      <c r="B1191" s="71"/>
    </row>
    <row r="1192" spans="2:2" s="67" customFormat="1" ht="18" customHeight="1">
      <c r="B1192" s="71"/>
    </row>
    <row r="1193" spans="2:2" s="67" customFormat="1" ht="18" customHeight="1">
      <c r="B1193" s="71"/>
    </row>
    <row r="1194" spans="2:2" s="67" customFormat="1" ht="18" customHeight="1">
      <c r="B1194" s="71"/>
    </row>
    <row r="1195" spans="2:2" s="67" customFormat="1" ht="18" customHeight="1">
      <c r="B1195" s="71"/>
    </row>
    <row r="1196" spans="2:2" s="67" customFormat="1" ht="18" customHeight="1">
      <c r="B1196" s="71"/>
    </row>
    <row r="1197" spans="2:2" s="67" customFormat="1" ht="18" customHeight="1">
      <c r="B1197" s="71"/>
    </row>
    <row r="1198" spans="2:2" s="67" customFormat="1" ht="18" customHeight="1">
      <c r="B1198" s="71"/>
    </row>
    <row r="1199" spans="2:2" s="67" customFormat="1" ht="18" customHeight="1">
      <c r="B1199" s="71"/>
    </row>
    <row r="1200" spans="2:2" s="67" customFormat="1" ht="18" customHeight="1">
      <c r="B1200" s="71"/>
    </row>
    <row r="1201" spans="2:2" s="67" customFormat="1" ht="18" customHeight="1">
      <c r="B1201" s="71"/>
    </row>
    <row r="1202" spans="2:2" s="67" customFormat="1" ht="18" customHeight="1">
      <c r="B1202" s="71"/>
    </row>
    <row r="1203" spans="2:2" s="67" customFormat="1" ht="18" customHeight="1">
      <c r="B1203" s="71"/>
    </row>
    <row r="1204" spans="2:2" s="67" customFormat="1" ht="18" customHeight="1">
      <c r="B1204" s="71"/>
    </row>
    <row r="1205" spans="2:2" s="67" customFormat="1" ht="18" customHeight="1">
      <c r="B1205" s="71"/>
    </row>
    <row r="1206" spans="2:2" s="67" customFormat="1" ht="18" customHeight="1">
      <c r="B1206" s="71"/>
    </row>
    <row r="1207" spans="2:2" s="67" customFormat="1" ht="18" customHeight="1">
      <c r="B1207" s="71"/>
    </row>
    <row r="1208" spans="2:2" s="67" customFormat="1" ht="18" customHeight="1">
      <c r="B1208" s="71"/>
    </row>
    <row r="1209" spans="2:2" s="67" customFormat="1" ht="18" customHeight="1">
      <c r="B1209" s="71"/>
    </row>
    <row r="1210" spans="2:2" s="67" customFormat="1" ht="18" customHeight="1">
      <c r="B1210" s="71"/>
    </row>
    <row r="1211" spans="2:2" s="67" customFormat="1" ht="18" customHeight="1">
      <c r="B1211" s="71"/>
    </row>
    <row r="1212" spans="2:2" s="67" customFormat="1" ht="18" customHeight="1">
      <c r="B1212" s="71"/>
    </row>
    <row r="1213" spans="2:2" s="67" customFormat="1" ht="18" customHeight="1">
      <c r="B1213" s="71"/>
    </row>
    <row r="1214" spans="2:2" s="67" customFormat="1" ht="18" customHeight="1">
      <c r="B1214" s="71"/>
    </row>
    <row r="1215" spans="2:2" s="67" customFormat="1" ht="18" customHeight="1">
      <c r="B1215" s="71"/>
    </row>
    <row r="1216" spans="2:2" s="67" customFormat="1" ht="18" customHeight="1">
      <c r="B1216" s="71"/>
    </row>
    <row r="1217" spans="2:2" s="67" customFormat="1" ht="18" customHeight="1">
      <c r="B1217" s="71"/>
    </row>
    <row r="1218" spans="2:2" s="67" customFormat="1" ht="18" customHeight="1">
      <c r="B1218" s="71"/>
    </row>
    <row r="1219" spans="2:2" s="67" customFormat="1" ht="18" customHeight="1">
      <c r="B1219" s="71"/>
    </row>
    <row r="1220" spans="2:2" s="67" customFormat="1" ht="18" customHeight="1">
      <c r="B1220" s="71"/>
    </row>
    <row r="1221" spans="2:2" s="67" customFormat="1" ht="18" customHeight="1">
      <c r="B1221" s="71"/>
    </row>
    <row r="1222" spans="2:2" s="67" customFormat="1" ht="18" customHeight="1">
      <c r="B1222" s="71"/>
    </row>
    <row r="1223" spans="2:2" s="67" customFormat="1" ht="18" customHeight="1">
      <c r="B1223" s="71"/>
    </row>
    <row r="1224" spans="2:2" s="67" customFormat="1" ht="18" customHeight="1">
      <c r="B1224" s="71"/>
    </row>
    <row r="1225" spans="2:2" s="67" customFormat="1" ht="18" customHeight="1">
      <c r="B1225" s="71"/>
    </row>
    <row r="1226" spans="2:2" s="67" customFormat="1" ht="18" customHeight="1">
      <c r="B1226" s="71"/>
    </row>
    <row r="1227" spans="2:2" s="67" customFormat="1" ht="18" customHeight="1">
      <c r="B1227" s="71"/>
    </row>
    <row r="1228" spans="2:2" s="67" customFormat="1" ht="18" customHeight="1">
      <c r="B1228" s="71"/>
    </row>
    <row r="1229" spans="2:2" s="67" customFormat="1" ht="18" customHeight="1">
      <c r="B1229" s="71"/>
    </row>
    <row r="1230" spans="2:2" s="67" customFormat="1" ht="18" customHeight="1">
      <c r="B1230" s="71"/>
    </row>
    <row r="1231" spans="2:2" s="67" customFormat="1" ht="18" customHeight="1">
      <c r="B1231" s="71"/>
    </row>
    <row r="1232" spans="2:2" s="67" customFormat="1" ht="18" customHeight="1">
      <c r="B1232" s="71"/>
    </row>
    <row r="1233" spans="2:2" s="67" customFormat="1" ht="18" customHeight="1">
      <c r="B1233" s="71"/>
    </row>
    <row r="1234" spans="2:2" s="67" customFormat="1" ht="18" customHeight="1">
      <c r="B1234" s="71"/>
    </row>
    <row r="1235" spans="2:2" s="67" customFormat="1" ht="18" customHeight="1">
      <c r="B1235" s="71"/>
    </row>
    <row r="1236" spans="2:2" s="67" customFormat="1" ht="18" customHeight="1">
      <c r="B1236" s="71"/>
    </row>
    <row r="1237" spans="2:2" s="67" customFormat="1" ht="18" customHeight="1">
      <c r="B1237" s="71"/>
    </row>
    <row r="1238" spans="2:2" s="67" customFormat="1" ht="18" customHeight="1">
      <c r="B1238" s="71"/>
    </row>
    <row r="1239" spans="2:2" s="67" customFormat="1" ht="18" customHeight="1">
      <c r="B1239" s="71"/>
    </row>
    <row r="1240" spans="2:2" s="67" customFormat="1" ht="18" customHeight="1">
      <c r="B1240" s="71"/>
    </row>
    <row r="1241" spans="2:2" s="67" customFormat="1" ht="18" customHeight="1">
      <c r="B1241" s="71"/>
    </row>
    <row r="1242" spans="2:2" s="67" customFormat="1" ht="18" customHeight="1">
      <c r="B1242" s="71"/>
    </row>
    <row r="1243" spans="2:2" s="67" customFormat="1" ht="18" customHeight="1">
      <c r="B1243" s="71"/>
    </row>
    <row r="1244" spans="2:2" s="67" customFormat="1" ht="18" customHeight="1">
      <c r="B1244" s="71"/>
    </row>
    <row r="1245" spans="2:2" s="67" customFormat="1" ht="18" customHeight="1">
      <c r="B1245" s="71"/>
    </row>
    <row r="1246" spans="2:2" s="67" customFormat="1" ht="18" customHeight="1">
      <c r="B1246" s="71"/>
    </row>
    <row r="1247" spans="2:2" s="67" customFormat="1" ht="18" customHeight="1">
      <c r="B1247" s="71"/>
    </row>
    <row r="1248" spans="2:2" s="67" customFormat="1" ht="18" customHeight="1">
      <c r="B1248" s="71"/>
    </row>
    <row r="1249" spans="2:2" s="67" customFormat="1" ht="18" customHeight="1">
      <c r="B1249" s="71"/>
    </row>
    <row r="1250" spans="2:2" s="67" customFormat="1" ht="18" customHeight="1">
      <c r="B1250" s="71"/>
    </row>
    <row r="1251" spans="2:2" s="67" customFormat="1" ht="18" customHeight="1">
      <c r="B1251" s="71"/>
    </row>
    <row r="1252" spans="2:2" s="67" customFormat="1" ht="18" customHeight="1">
      <c r="B1252" s="71"/>
    </row>
    <row r="1253" spans="2:2" s="67" customFormat="1" ht="18" customHeight="1">
      <c r="B1253" s="71"/>
    </row>
    <row r="1254" spans="2:2" s="67" customFormat="1" ht="18" customHeight="1">
      <c r="B1254" s="71"/>
    </row>
    <row r="1255" spans="2:2" s="67" customFormat="1" ht="18" customHeight="1">
      <c r="B1255" s="71"/>
    </row>
    <row r="1256" spans="2:2" s="67" customFormat="1" ht="18" customHeight="1">
      <c r="B1256" s="71"/>
    </row>
    <row r="1257" spans="2:2" s="67" customFormat="1" ht="18" customHeight="1">
      <c r="B1257" s="71"/>
    </row>
    <row r="1258" spans="2:2" s="67" customFormat="1" ht="18" customHeight="1">
      <c r="B1258" s="71"/>
    </row>
    <row r="1259" spans="2:2" s="67" customFormat="1" ht="18" customHeight="1">
      <c r="B1259" s="71"/>
    </row>
    <row r="1260" spans="2:2" s="67" customFormat="1" ht="18" customHeight="1">
      <c r="B1260" s="71"/>
    </row>
    <row r="1261" spans="2:2" s="67" customFormat="1" ht="18" customHeight="1">
      <c r="B1261" s="71"/>
    </row>
    <row r="1262" spans="2:2" s="67" customFormat="1" ht="18" customHeight="1">
      <c r="B1262" s="71"/>
    </row>
    <row r="1263" spans="2:2" s="67" customFormat="1" ht="18" customHeight="1">
      <c r="B1263" s="71"/>
    </row>
    <row r="1264" spans="2:2" s="67" customFormat="1" ht="18" customHeight="1">
      <c r="B1264" s="71"/>
    </row>
    <row r="1265" spans="2:2" s="67" customFormat="1" ht="18" customHeight="1">
      <c r="B1265" s="71"/>
    </row>
    <row r="1266" spans="2:2" s="67" customFormat="1" ht="18" customHeight="1">
      <c r="B1266" s="71"/>
    </row>
    <row r="1267" spans="2:2" s="67" customFormat="1" ht="18" customHeight="1">
      <c r="B1267" s="71"/>
    </row>
    <row r="1268" spans="2:2" s="67" customFormat="1" ht="18" customHeight="1">
      <c r="B1268" s="71"/>
    </row>
    <row r="1269" spans="2:2" s="67" customFormat="1" ht="18" customHeight="1">
      <c r="B1269" s="71"/>
    </row>
    <row r="1270" spans="2:2" s="67" customFormat="1" ht="18" customHeight="1">
      <c r="B1270" s="71"/>
    </row>
    <row r="1271" spans="2:2" s="67" customFormat="1" ht="18" customHeight="1">
      <c r="B1271" s="71"/>
    </row>
    <row r="1272" spans="2:2" s="67" customFormat="1" ht="18" customHeight="1">
      <c r="B1272" s="71"/>
    </row>
    <row r="1273" spans="2:2" s="67" customFormat="1" ht="18" customHeight="1">
      <c r="B1273" s="71"/>
    </row>
    <row r="1274" spans="2:2" s="67" customFormat="1" ht="18" customHeight="1">
      <c r="B1274" s="71"/>
    </row>
    <row r="1275" spans="2:2" s="67" customFormat="1" ht="18" customHeight="1">
      <c r="B1275" s="71"/>
    </row>
    <row r="1276" spans="2:2" s="67" customFormat="1" ht="18" customHeight="1">
      <c r="B1276" s="71"/>
    </row>
    <row r="1277" spans="2:2" s="67" customFormat="1" ht="18" customHeight="1">
      <c r="B1277" s="71"/>
    </row>
    <row r="1278" spans="2:2" s="67" customFormat="1" ht="18" customHeight="1">
      <c r="B1278" s="71"/>
    </row>
    <row r="1279" spans="2:2" s="67" customFormat="1" ht="18" customHeight="1">
      <c r="B1279" s="71"/>
    </row>
    <row r="1280" spans="2:2" s="67" customFormat="1" ht="18" customHeight="1">
      <c r="B1280" s="71"/>
    </row>
    <row r="1281" spans="2:2" s="67" customFormat="1" ht="18" customHeight="1">
      <c r="B1281" s="71"/>
    </row>
    <row r="1282" spans="2:2" s="67" customFormat="1" ht="18" customHeight="1">
      <c r="B1282" s="71"/>
    </row>
    <row r="1283" spans="2:2" s="67" customFormat="1" ht="18" customHeight="1">
      <c r="B1283" s="71"/>
    </row>
    <row r="1284" spans="2:2" s="67" customFormat="1" ht="18" customHeight="1">
      <c r="B1284" s="71"/>
    </row>
    <row r="1285" spans="2:2" s="67" customFormat="1" ht="18" customHeight="1">
      <c r="B1285" s="71"/>
    </row>
    <row r="1286" spans="2:2" s="67" customFormat="1" ht="18" customHeight="1">
      <c r="B1286" s="71"/>
    </row>
    <row r="1287" spans="2:2" s="67" customFormat="1" ht="18" customHeight="1">
      <c r="B1287" s="71"/>
    </row>
    <row r="1288" spans="2:2" s="67" customFormat="1" ht="18" customHeight="1">
      <c r="B1288" s="71"/>
    </row>
    <row r="1289" spans="2:2" s="67" customFormat="1" ht="18" customHeight="1">
      <c r="B1289" s="71"/>
    </row>
    <row r="1290" spans="2:2" s="67" customFormat="1" ht="18" customHeight="1">
      <c r="B1290" s="71"/>
    </row>
    <row r="1291" spans="2:2" s="67" customFormat="1" ht="18" customHeight="1">
      <c r="B1291" s="71"/>
    </row>
    <row r="1292" spans="2:2" s="67" customFormat="1" ht="18" customHeight="1">
      <c r="B1292" s="71"/>
    </row>
    <row r="1293" spans="2:2" s="67" customFormat="1" ht="18" customHeight="1">
      <c r="B1293" s="71"/>
    </row>
    <row r="1294" spans="2:2" s="67" customFormat="1" ht="18" customHeight="1">
      <c r="B1294" s="71"/>
    </row>
    <row r="1295" spans="2:2" s="67" customFormat="1" ht="18" customHeight="1">
      <c r="B1295" s="71"/>
    </row>
    <row r="1296" spans="2:2" s="67" customFormat="1" ht="18" customHeight="1">
      <c r="B1296" s="71"/>
    </row>
    <row r="1297" spans="2:2" s="67" customFormat="1" ht="18" customHeight="1">
      <c r="B1297" s="71"/>
    </row>
    <row r="1298" spans="2:2" s="67" customFormat="1" ht="18" customHeight="1">
      <c r="B1298" s="71"/>
    </row>
    <row r="1299" spans="2:2" s="67" customFormat="1" ht="18" customHeight="1">
      <c r="B1299" s="71"/>
    </row>
    <row r="1300" spans="2:2" s="67" customFormat="1" ht="18" customHeight="1">
      <c r="B1300" s="71"/>
    </row>
    <row r="1301" spans="2:2" s="67" customFormat="1" ht="18" customHeight="1">
      <c r="B1301" s="71"/>
    </row>
    <row r="1302" spans="2:2" s="67" customFormat="1" ht="18" customHeight="1">
      <c r="B1302" s="71"/>
    </row>
    <row r="1303" spans="2:2" s="67" customFormat="1" ht="18" customHeight="1">
      <c r="B1303" s="71"/>
    </row>
    <row r="1304" spans="2:2" s="67" customFormat="1" ht="18" customHeight="1">
      <c r="B1304" s="71"/>
    </row>
    <row r="1305" spans="2:2" s="67" customFormat="1" ht="18" customHeight="1">
      <c r="B1305" s="71"/>
    </row>
    <row r="1306" spans="2:2" s="67" customFormat="1" ht="18" customHeight="1">
      <c r="B1306" s="71"/>
    </row>
    <row r="1307" spans="2:2" s="67" customFormat="1" ht="18" customHeight="1">
      <c r="B1307" s="71"/>
    </row>
    <row r="1308" spans="2:2" s="67" customFormat="1" ht="18" customHeight="1">
      <c r="B1308" s="71"/>
    </row>
    <row r="1309" spans="2:2" s="67" customFormat="1" ht="18" customHeight="1">
      <c r="B1309" s="71"/>
    </row>
    <row r="1310" spans="2:2" s="67" customFormat="1" ht="18" customHeight="1">
      <c r="B1310" s="71"/>
    </row>
    <row r="1311" spans="2:2" s="67" customFormat="1" ht="18" customHeight="1">
      <c r="B1311" s="71"/>
    </row>
    <row r="1312" spans="2:2" s="67" customFormat="1" ht="18" customHeight="1">
      <c r="B1312" s="71"/>
    </row>
    <row r="1313" spans="2:2" s="67" customFormat="1" ht="18" customHeight="1">
      <c r="B1313" s="71"/>
    </row>
    <row r="1314" spans="2:2" s="67" customFormat="1" ht="18" customHeight="1">
      <c r="B1314" s="71"/>
    </row>
    <row r="1315" spans="2:2" s="67" customFormat="1" ht="18" customHeight="1">
      <c r="B1315" s="71"/>
    </row>
    <row r="1316" spans="2:2" s="67" customFormat="1" ht="18" customHeight="1">
      <c r="B1316" s="71"/>
    </row>
    <row r="1317" spans="2:2" s="67" customFormat="1" ht="18" customHeight="1">
      <c r="B1317" s="71"/>
    </row>
    <row r="1318" spans="2:2" s="67" customFormat="1" ht="18" customHeight="1">
      <c r="B1318" s="71"/>
    </row>
    <row r="1319" spans="2:2" s="67" customFormat="1" ht="18" customHeight="1">
      <c r="B1319" s="71"/>
    </row>
    <row r="1320" spans="2:2" s="67" customFormat="1" ht="18" customHeight="1">
      <c r="B1320" s="71"/>
    </row>
    <row r="1321" spans="2:2" s="67" customFormat="1" ht="18" customHeight="1">
      <c r="B1321" s="71"/>
    </row>
    <row r="1322" spans="2:2" s="67" customFormat="1" ht="18" customHeight="1">
      <c r="B1322" s="71"/>
    </row>
    <row r="1323" spans="2:2" s="67" customFormat="1" ht="18" customHeight="1">
      <c r="B1323" s="71"/>
    </row>
    <row r="1324" spans="2:2" s="67" customFormat="1" ht="18" customHeight="1">
      <c r="B1324" s="71"/>
    </row>
    <row r="1325" spans="2:2" s="67" customFormat="1" ht="18" customHeight="1">
      <c r="B1325" s="71"/>
    </row>
    <row r="1326" spans="2:2" s="67" customFormat="1" ht="18" customHeight="1">
      <c r="B1326" s="71"/>
    </row>
    <row r="1327" spans="2:2" s="67" customFormat="1" ht="18" customHeight="1">
      <c r="B1327" s="71"/>
    </row>
    <row r="1328" spans="2:2" s="67" customFormat="1" ht="18" customHeight="1">
      <c r="B1328" s="71"/>
    </row>
    <row r="1329" spans="2:2" s="67" customFormat="1" ht="18" customHeight="1">
      <c r="B1329" s="71"/>
    </row>
    <row r="1330" spans="2:2" s="67" customFormat="1" ht="18" customHeight="1">
      <c r="B1330" s="71"/>
    </row>
    <row r="1331" spans="2:2" s="67" customFormat="1" ht="18" customHeight="1">
      <c r="B1331" s="71"/>
    </row>
    <row r="1332" spans="2:2" s="67" customFormat="1" ht="18" customHeight="1">
      <c r="B1332" s="71"/>
    </row>
    <row r="1333" spans="2:2" s="67" customFormat="1" ht="18" customHeight="1">
      <c r="B1333" s="71"/>
    </row>
    <row r="1334" spans="2:2" s="67" customFormat="1" ht="18" customHeight="1">
      <c r="B1334" s="71"/>
    </row>
    <row r="1335" spans="2:2" s="67" customFormat="1" ht="18" customHeight="1">
      <c r="B1335" s="71"/>
    </row>
    <row r="1336" spans="2:2" s="67" customFormat="1" ht="18" customHeight="1">
      <c r="B1336" s="71"/>
    </row>
    <row r="1337" spans="2:2" s="67" customFormat="1" ht="18" customHeight="1">
      <c r="B1337" s="71"/>
    </row>
    <row r="1338" spans="2:2" s="67" customFormat="1" ht="18" customHeight="1">
      <c r="B1338" s="71"/>
    </row>
    <row r="1339" spans="2:2" s="67" customFormat="1" ht="18" customHeight="1">
      <c r="B1339" s="71"/>
    </row>
    <row r="1340" spans="2:2" s="67" customFormat="1" ht="18" customHeight="1">
      <c r="B1340" s="71"/>
    </row>
    <row r="1341" spans="2:2" s="67" customFormat="1" ht="18" customHeight="1">
      <c r="B1341" s="71"/>
    </row>
    <row r="1342" spans="2:2" s="67" customFormat="1" ht="18" customHeight="1">
      <c r="B1342" s="71"/>
    </row>
    <row r="1343" spans="2:2" s="67" customFormat="1" ht="18" customHeight="1">
      <c r="B1343" s="71"/>
    </row>
    <row r="1344" spans="2:2" s="67" customFormat="1" ht="18" customHeight="1">
      <c r="B1344" s="71"/>
    </row>
    <row r="1345" spans="2:2" s="67" customFormat="1" ht="18" customHeight="1">
      <c r="B1345" s="71"/>
    </row>
    <row r="1346" spans="2:2" s="67" customFormat="1" ht="18" customHeight="1">
      <c r="B1346" s="71"/>
    </row>
    <row r="1347" spans="2:2" s="67" customFormat="1" ht="18" customHeight="1">
      <c r="B1347" s="71"/>
    </row>
    <row r="1348" spans="2:2" s="67" customFormat="1" ht="18" customHeight="1">
      <c r="B1348" s="71"/>
    </row>
    <row r="1349" spans="2:2" s="67" customFormat="1" ht="18" customHeight="1">
      <c r="B1349" s="71"/>
    </row>
    <row r="1350" spans="2:2" s="67" customFormat="1" ht="18" customHeight="1">
      <c r="B1350" s="71"/>
    </row>
    <row r="1351" spans="2:2" s="67" customFormat="1" ht="18" customHeight="1">
      <c r="B1351" s="71"/>
    </row>
    <row r="1352" spans="2:2" s="67" customFormat="1" ht="18" customHeight="1">
      <c r="B1352" s="71"/>
    </row>
    <row r="1353" spans="2:2" s="67" customFormat="1" ht="18" customHeight="1">
      <c r="B1353" s="71"/>
    </row>
    <row r="1354" spans="2:2" s="67" customFormat="1" ht="18" customHeight="1">
      <c r="B1354" s="71"/>
    </row>
    <row r="1355" spans="2:2" s="67" customFormat="1" ht="18" customHeight="1">
      <c r="B1355" s="71"/>
    </row>
    <row r="1356" spans="2:2" s="67" customFormat="1" ht="18" customHeight="1">
      <c r="B1356" s="71"/>
    </row>
    <row r="1357" spans="2:2" s="67" customFormat="1" ht="18" customHeight="1">
      <c r="B1357" s="71"/>
    </row>
    <row r="1358" spans="2:2" s="67" customFormat="1" ht="18" customHeight="1">
      <c r="B1358" s="71"/>
    </row>
    <row r="1359" spans="2:2" s="67" customFormat="1" ht="18" customHeight="1">
      <c r="B1359" s="71"/>
    </row>
    <row r="1360" spans="2:2" s="67" customFormat="1" ht="18" customHeight="1">
      <c r="B1360" s="71"/>
    </row>
    <row r="1361" spans="2:2" s="67" customFormat="1" ht="18" customHeight="1">
      <c r="B1361" s="71"/>
    </row>
    <row r="1362" spans="2:2" s="67" customFormat="1" ht="18" customHeight="1">
      <c r="B1362" s="71"/>
    </row>
    <row r="1363" spans="2:2" s="67" customFormat="1" ht="18" customHeight="1">
      <c r="B1363" s="71"/>
    </row>
    <row r="1364" spans="2:2" s="67" customFormat="1" ht="18" customHeight="1">
      <c r="B1364" s="71"/>
    </row>
    <row r="1365" spans="2:2" s="67" customFormat="1" ht="18" customHeight="1">
      <c r="B1365" s="71"/>
    </row>
    <row r="1366" spans="2:2" s="67" customFormat="1" ht="18" customHeight="1">
      <c r="B1366" s="71"/>
    </row>
    <row r="1367" spans="2:2" s="67" customFormat="1" ht="18" customHeight="1">
      <c r="B1367" s="71"/>
    </row>
    <row r="1368" spans="2:2" s="67" customFormat="1" ht="18" customHeight="1">
      <c r="B1368" s="71"/>
    </row>
    <row r="1369" spans="2:2" s="67" customFormat="1" ht="18" customHeight="1">
      <c r="B1369" s="71"/>
    </row>
    <row r="1370" spans="2:2" s="67" customFormat="1" ht="18" customHeight="1">
      <c r="B1370" s="71"/>
    </row>
    <row r="1371" spans="2:2" s="67" customFormat="1" ht="18" customHeight="1">
      <c r="B1371" s="71"/>
    </row>
    <row r="1372" spans="2:2" s="67" customFormat="1" ht="18" customHeight="1">
      <c r="B1372" s="71"/>
    </row>
    <row r="1373" spans="2:2" s="67" customFormat="1" ht="18" customHeight="1">
      <c r="B1373" s="71"/>
    </row>
    <row r="1374" spans="2:2" s="67" customFormat="1" ht="18" customHeight="1">
      <c r="B1374" s="71"/>
    </row>
    <row r="1375" spans="2:2" s="67" customFormat="1" ht="18" customHeight="1">
      <c r="B1375" s="71"/>
    </row>
    <row r="1376" spans="2:2" s="67" customFormat="1" ht="18" customHeight="1">
      <c r="B1376" s="71"/>
    </row>
    <row r="1377" spans="2:2" s="67" customFormat="1" ht="18" customHeight="1">
      <c r="B1377" s="71"/>
    </row>
    <row r="1378" spans="2:2" s="67" customFormat="1" ht="18" customHeight="1">
      <c r="B1378" s="71"/>
    </row>
    <row r="1379" spans="2:2" s="67" customFormat="1" ht="18" customHeight="1">
      <c r="B1379" s="71"/>
    </row>
    <row r="1380" spans="2:2" s="67" customFormat="1" ht="18" customHeight="1">
      <c r="B1380" s="71"/>
    </row>
    <row r="1381" spans="2:2" s="67" customFormat="1" ht="18" customHeight="1">
      <c r="B1381" s="71"/>
    </row>
    <row r="1382" spans="2:2" s="67" customFormat="1" ht="18" customHeight="1">
      <c r="B1382" s="71"/>
    </row>
    <row r="1383" spans="2:2" s="67" customFormat="1" ht="18" customHeight="1">
      <c r="B1383" s="71"/>
    </row>
    <row r="1384" spans="2:2" s="67" customFormat="1" ht="18" customHeight="1">
      <c r="B1384" s="71"/>
    </row>
    <row r="1385" spans="2:2" s="67" customFormat="1" ht="18" customHeight="1">
      <c r="B1385" s="71"/>
    </row>
    <row r="1386" spans="2:2" s="67" customFormat="1" ht="18" customHeight="1">
      <c r="B1386" s="71"/>
    </row>
    <row r="1387" spans="2:2" s="67" customFormat="1" ht="18" customHeight="1">
      <c r="B1387" s="71"/>
    </row>
    <row r="1388" spans="2:2" s="67" customFormat="1" ht="18" customHeight="1">
      <c r="B1388" s="71"/>
    </row>
    <row r="1389" spans="2:2" s="67" customFormat="1" ht="18" customHeight="1">
      <c r="B1389" s="71"/>
    </row>
    <row r="1390" spans="2:2" s="67" customFormat="1" ht="18" customHeight="1">
      <c r="B1390" s="71"/>
    </row>
    <row r="1391" spans="2:2" s="67" customFormat="1" ht="18" customHeight="1">
      <c r="B1391" s="71"/>
    </row>
    <row r="1392" spans="2:2" s="67" customFormat="1" ht="18" customHeight="1">
      <c r="B1392" s="71"/>
    </row>
    <row r="1393" spans="2:2" s="67" customFormat="1" ht="18" customHeight="1">
      <c r="B1393" s="71"/>
    </row>
    <row r="1394" spans="2:2" s="67" customFormat="1" ht="18" customHeight="1">
      <c r="B1394" s="71"/>
    </row>
    <row r="1395" spans="2:2" s="67" customFormat="1" ht="18" customHeight="1">
      <c r="B1395" s="71"/>
    </row>
    <row r="1396" spans="2:2" s="67" customFormat="1" ht="18" customHeight="1">
      <c r="B1396" s="71"/>
    </row>
    <row r="1397" spans="2:2" s="67" customFormat="1" ht="18" customHeight="1">
      <c r="B1397" s="71"/>
    </row>
    <row r="1398" spans="2:2" s="67" customFormat="1" ht="18" customHeight="1">
      <c r="B1398" s="71"/>
    </row>
    <row r="1399" spans="2:2" s="67" customFormat="1" ht="18" customHeight="1">
      <c r="B1399" s="71"/>
    </row>
    <row r="1400" spans="2:2" s="67" customFormat="1" ht="18" customHeight="1">
      <c r="B1400" s="71"/>
    </row>
    <row r="1401" spans="2:2" s="67" customFormat="1" ht="18" customHeight="1">
      <c r="B1401" s="71"/>
    </row>
    <row r="1402" spans="2:2" s="67" customFormat="1" ht="18" customHeight="1">
      <c r="B1402" s="71"/>
    </row>
    <row r="1403" spans="2:2" s="67" customFormat="1" ht="18" customHeight="1">
      <c r="B1403" s="71"/>
    </row>
    <row r="1404" spans="2:2" s="67" customFormat="1" ht="18" customHeight="1">
      <c r="B1404" s="71"/>
    </row>
    <row r="1405" spans="2:2" s="67" customFormat="1" ht="18" customHeight="1">
      <c r="B1405" s="71"/>
    </row>
    <row r="1406" spans="2:2" s="67" customFormat="1" ht="18" customHeight="1">
      <c r="B1406" s="71"/>
    </row>
    <row r="1407" spans="2:2" s="67" customFormat="1" ht="18" customHeight="1">
      <c r="B1407" s="71"/>
    </row>
    <row r="1408" spans="2:2" s="67" customFormat="1" ht="18" customHeight="1">
      <c r="B1408" s="71"/>
    </row>
    <row r="1409" spans="2:2" s="67" customFormat="1" ht="18" customHeight="1">
      <c r="B1409" s="71"/>
    </row>
    <row r="1410" spans="2:2" s="67" customFormat="1" ht="18" customHeight="1">
      <c r="B1410" s="71"/>
    </row>
    <row r="1411" spans="2:2" s="67" customFormat="1" ht="18" customHeight="1">
      <c r="B1411" s="71"/>
    </row>
    <row r="1412" spans="2:2" s="67" customFormat="1" ht="18" customHeight="1">
      <c r="B1412" s="71"/>
    </row>
    <row r="1413" spans="2:2" s="67" customFormat="1" ht="18" customHeight="1">
      <c r="B1413" s="71"/>
    </row>
    <row r="1414" spans="2:2" s="67" customFormat="1" ht="18" customHeight="1">
      <c r="B1414" s="71"/>
    </row>
    <row r="1415" spans="2:2" s="67" customFormat="1" ht="18" customHeight="1">
      <c r="B1415" s="71"/>
    </row>
    <row r="1416" spans="2:2" s="67" customFormat="1" ht="18" customHeight="1">
      <c r="B1416" s="71"/>
    </row>
    <row r="1417" spans="2:2" s="67" customFormat="1" ht="18" customHeight="1">
      <c r="B1417" s="71"/>
    </row>
    <row r="1418" spans="2:2" s="67" customFormat="1" ht="18" customHeight="1">
      <c r="B1418" s="71"/>
    </row>
    <row r="1419" spans="2:2" s="67" customFormat="1" ht="18" customHeight="1">
      <c r="B1419" s="71"/>
    </row>
    <row r="1420" spans="2:2" s="67" customFormat="1" ht="18" customHeight="1">
      <c r="B1420" s="71"/>
    </row>
    <row r="1421" spans="2:2" s="67" customFormat="1" ht="18" customHeight="1">
      <c r="B1421" s="71"/>
    </row>
    <row r="1422" spans="2:2" s="67" customFormat="1" ht="18" customHeight="1">
      <c r="B1422" s="71"/>
    </row>
    <row r="1423" spans="2:2" s="67" customFormat="1" ht="18" customHeight="1">
      <c r="B1423" s="71"/>
    </row>
    <row r="1424" spans="2:2" s="67" customFormat="1" ht="18" customHeight="1">
      <c r="B1424" s="71"/>
    </row>
    <row r="1425" spans="2:2" s="67" customFormat="1" ht="18" customHeight="1">
      <c r="B1425" s="71"/>
    </row>
    <row r="1426" spans="2:2" s="67" customFormat="1" ht="18" customHeight="1">
      <c r="B1426" s="71"/>
    </row>
    <row r="1427" spans="2:2" s="67" customFormat="1" ht="18" customHeight="1">
      <c r="B1427" s="71"/>
    </row>
    <row r="1428" spans="2:2" s="67" customFormat="1" ht="18" customHeight="1">
      <c r="B1428" s="71"/>
    </row>
    <row r="1429" spans="2:2" s="67" customFormat="1" ht="18" customHeight="1">
      <c r="B1429" s="71"/>
    </row>
    <row r="1430" spans="2:2" s="67" customFormat="1" ht="18" customHeight="1">
      <c r="B1430" s="71"/>
    </row>
    <row r="1431" spans="2:2" s="67" customFormat="1" ht="18" customHeight="1">
      <c r="B1431" s="71"/>
    </row>
    <row r="1432" spans="2:2" s="67" customFormat="1" ht="18" customHeight="1">
      <c r="B1432" s="71"/>
    </row>
    <row r="1433" spans="2:2" s="67" customFormat="1" ht="18" customHeight="1">
      <c r="B1433" s="71"/>
    </row>
    <row r="1434" spans="2:2" s="67" customFormat="1" ht="18" customHeight="1">
      <c r="B1434" s="71"/>
    </row>
    <row r="1435" spans="2:2" s="67" customFormat="1" ht="18" customHeight="1">
      <c r="B1435" s="71"/>
    </row>
    <row r="1436" spans="2:2" s="67" customFormat="1" ht="18" customHeight="1">
      <c r="B1436" s="71"/>
    </row>
    <row r="1437" spans="2:2" s="67" customFormat="1" ht="18" customHeight="1">
      <c r="B1437" s="71"/>
    </row>
    <row r="1438" spans="2:2" s="67" customFormat="1" ht="18" customHeight="1">
      <c r="B1438" s="71"/>
    </row>
    <row r="1439" spans="2:2" s="67" customFormat="1" ht="18" customHeight="1">
      <c r="B1439" s="71"/>
    </row>
    <row r="1440" spans="2:2" s="67" customFormat="1" ht="18" customHeight="1">
      <c r="B1440" s="71"/>
    </row>
    <row r="1441" spans="2:2" s="67" customFormat="1" ht="18" customHeight="1">
      <c r="B1441" s="71"/>
    </row>
    <row r="1442" spans="2:2" s="67" customFormat="1" ht="18" customHeight="1">
      <c r="B1442" s="71"/>
    </row>
    <row r="1443" spans="2:2" s="67" customFormat="1" ht="18" customHeight="1">
      <c r="B1443" s="71"/>
    </row>
    <row r="1444" spans="2:2" s="67" customFormat="1" ht="18" customHeight="1">
      <c r="B1444" s="71"/>
    </row>
    <row r="1445" spans="2:2" s="67" customFormat="1" ht="18" customHeight="1">
      <c r="B1445" s="71"/>
    </row>
    <row r="1446" spans="2:2" s="67" customFormat="1" ht="18" customHeight="1">
      <c r="B1446" s="71"/>
    </row>
    <row r="1447" spans="2:2" s="67" customFormat="1" ht="18" customHeight="1">
      <c r="B1447" s="71"/>
    </row>
    <row r="1448" spans="2:2" s="67" customFormat="1" ht="18" customHeight="1">
      <c r="B1448" s="71"/>
    </row>
    <row r="1449" spans="2:2" s="67" customFormat="1" ht="18" customHeight="1">
      <c r="B1449" s="71"/>
    </row>
    <row r="1450" spans="2:2" s="67" customFormat="1" ht="18" customHeight="1">
      <c r="B1450" s="71"/>
    </row>
    <row r="1451" spans="2:2" s="67" customFormat="1" ht="18" customHeight="1">
      <c r="B1451" s="71"/>
    </row>
    <row r="1452" spans="2:2" s="67" customFormat="1" ht="18" customHeight="1">
      <c r="B1452" s="71"/>
    </row>
    <row r="1453" spans="2:2" s="67" customFormat="1" ht="18" customHeight="1">
      <c r="B1453" s="71"/>
    </row>
    <row r="1454" spans="2:2" s="67" customFormat="1" ht="18" customHeight="1">
      <c r="B1454" s="71"/>
    </row>
    <row r="1455" spans="2:2" s="67" customFormat="1" ht="18" customHeight="1">
      <c r="B1455" s="71"/>
    </row>
    <row r="1456" spans="2:2" s="67" customFormat="1" ht="18" customHeight="1">
      <c r="B1456" s="71"/>
    </row>
    <row r="1457" spans="2:2" s="67" customFormat="1" ht="18" customHeight="1">
      <c r="B1457" s="71"/>
    </row>
    <row r="1458" spans="2:2" s="67" customFormat="1" ht="18" customHeight="1">
      <c r="B1458" s="71"/>
    </row>
    <row r="1459" spans="2:2" s="67" customFormat="1" ht="18" customHeight="1">
      <c r="B1459" s="71"/>
    </row>
    <row r="1460" spans="2:2" s="67" customFormat="1" ht="18" customHeight="1">
      <c r="B1460" s="71"/>
    </row>
    <row r="1461" spans="2:2" s="67" customFormat="1" ht="18" customHeight="1">
      <c r="B1461" s="71"/>
    </row>
    <row r="1462" spans="2:2" s="67" customFormat="1" ht="18" customHeight="1">
      <c r="B1462" s="71"/>
    </row>
    <row r="1463" spans="2:2" s="67" customFormat="1" ht="18" customHeight="1">
      <c r="B1463" s="71"/>
    </row>
    <row r="1464" spans="2:2" s="67" customFormat="1" ht="18" customHeight="1">
      <c r="B1464" s="71"/>
    </row>
    <row r="1465" spans="2:2" s="67" customFormat="1" ht="18" customHeight="1">
      <c r="B1465" s="71"/>
    </row>
    <row r="1466" spans="2:2" s="67" customFormat="1" ht="18" customHeight="1">
      <c r="B1466" s="71"/>
    </row>
    <row r="1467" spans="2:2" s="67" customFormat="1" ht="18" customHeight="1">
      <c r="B1467" s="71"/>
    </row>
    <row r="1468" spans="2:2" s="67" customFormat="1" ht="18" customHeight="1">
      <c r="B1468" s="71"/>
    </row>
    <row r="1469" spans="2:2" s="67" customFormat="1" ht="18" customHeight="1">
      <c r="B1469" s="71"/>
    </row>
    <row r="1470" spans="2:2" s="67" customFormat="1" ht="18" customHeight="1">
      <c r="B1470" s="71"/>
    </row>
    <row r="1471" spans="2:2" s="67" customFormat="1" ht="18" customHeight="1">
      <c r="B1471" s="71"/>
    </row>
    <row r="1472" spans="2:2" s="67" customFormat="1" ht="18" customHeight="1">
      <c r="B1472" s="71"/>
    </row>
    <row r="1473" spans="2:2" s="67" customFormat="1" ht="18" customHeight="1">
      <c r="B1473" s="71"/>
    </row>
    <row r="1474" spans="2:2" s="67" customFormat="1" ht="18" customHeight="1">
      <c r="B1474" s="71"/>
    </row>
    <row r="1475" spans="2:2" s="67" customFormat="1" ht="18" customHeight="1">
      <c r="B1475" s="71"/>
    </row>
    <row r="1476" spans="2:2" s="67" customFormat="1" ht="18" customHeight="1">
      <c r="B1476" s="71"/>
    </row>
    <row r="1477" spans="2:2" s="67" customFormat="1" ht="18" customHeight="1">
      <c r="B1477" s="71"/>
    </row>
    <row r="1478" spans="2:2" s="67" customFormat="1" ht="18" customHeight="1">
      <c r="B1478" s="71"/>
    </row>
    <row r="1479" spans="2:2" s="67" customFormat="1" ht="18" customHeight="1">
      <c r="B1479" s="71"/>
    </row>
    <row r="1480" spans="2:2" s="67" customFormat="1" ht="18" customHeight="1">
      <c r="B1480" s="71"/>
    </row>
    <row r="1481" spans="2:2" s="67" customFormat="1" ht="18" customHeight="1">
      <c r="B1481" s="71"/>
    </row>
    <row r="1482" spans="2:2" s="67" customFormat="1" ht="18" customHeight="1">
      <c r="B1482" s="71"/>
    </row>
    <row r="1483" spans="2:2" s="67" customFormat="1" ht="18" customHeight="1">
      <c r="B1483" s="71"/>
    </row>
    <row r="1484" spans="2:2" s="67" customFormat="1" ht="18" customHeight="1">
      <c r="B1484" s="71"/>
    </row>
    <row r="1485" spans="2:2" s="67" customFormat="1" ht="18" customHeight="1">
      <c r="B1485" s="71"/>
    </row>
    <row r="1486" spans="2:2" s="67" customFormat="1" ht="18" customHeight="1">
      <c r="B1486" s="71"/>
    </row>
    <row r="1487" spans="2:2" s="67" customFormat="1" ht="18" customHeight="1">
      <c r="B1487" s="71"/>
    </row>
    <row r="1488" spans="2:2" s="67" customFormat="1" ht="18" customHeight="1">
      <c r="B1488" s="71"/>
    </row>
    <row r="1489" spans="2:2" s="67" customFormat="1" ht="18" customHeight="1">
      <c r="B1489" s="71"/>
    </row>
    <row r="1490" spans="2:2" s="67" customFormat="1" ht="18" customHeight="1">
      <c r="B1490" s="71"/>
    </row>
    <row r="1491" spans="2:2" s="67" customFormat="1" ht="18" customHeight="1">
      <c r="B1491" s="71"/>
    </row>
    <row r="1492" spans="2:2" s="67" customFormat="1" ht="18" customHeight="1">
      <c r="B1492" s="71"/>
    </row>
    <row r="1493" spans="2:2" s="67" customFormat="1" ht="18" customHeight="1">
      <c r="B1493" s="71"/>
    </row>
    <row r="1494" spans="2:2" s="67" customFormat="1" ht="18" customHeight="1">
      <c r="B1494" s="71"/>
    </row>
    <row r="1495" spans="2:2" s="67" customFormat="1" ht="18" customHeight="1">
      <c r="B1495" s="71"/>
    </row>
    <row r="1496" spans="2:2" s="67" customFormat="1" ht="18" customHeight="1">
      <c r="B1496" s="71"/>
    </row>
    <row r="1497" spans="2:2" s="67" customFormat="1" ht="18" customHeight="1">
      <c r="B1497" s="71"/>
    </row>
    <row r="1498" spans="2:2" s="67" customFormat="1" ht="18" customHeight="1">
      <c r="B1498" s="71"/>
    </row>
    <row r="1499" spans="2:2" s="67" customFormat="1" ht="18" customHeight="1">
      <c r="B1499" s="71"/>
    </row>
    <row r="1500" spans="2:2" s="67" customFormat="1" ht="18" customHeight="1">
      <c r="B1500" s="71"/>
    </row>
    <row r="1501" spans="2:2" s="67" customFormat="1" ht="18" customHeight="1">
      <c r="B1501" s="71"/>
    </row>
    <row r="1502" spans="2:2" s="67" customFormat="1" ht="18" customHeight="1">
      <c r="B1502" s="71"/>
    </row>
    <row r="1503" spans="2:2" s="67" customFormat="1" ht="18" customHeight="1">
      <c r="B1503" s="71"/>
    </row>
    <row r="1504" spans="2:2" s="67" customFormat="1" ht="18" customHeight="1">
      <c r="B1504" s="71"/>
    </row>
    <row r="1505" spans="2:2" s="67" customFormat="1" ht="18" customHeight="1">
      <c r="B1505" s="71"/>
    </row>
    <row r="1506" spans="2:2" s="67" customFormat="1" ht="18" customHeight="1">
      <c r="B1506" s="71"/>
    </row>
    <row r="1507" spans="2:2" s="67" customFormat="1" ht="18" customHeight="1">
      <c r="B1507" s="71"/>
    </row>
    <row r="1508" spans="2:2" s="67" customFormat="1" ht="18" customHeight="1">
      <c r="B1508" s="71"/>
    </row>
    <row r="1509" spans="2:2" s="67" customFormat="1" ht="18" customHeight="1">
      <c r="B1509" s="71"/>
    </row>
    <row r="1510" spans="2:2" s="67" customFormat="1" ht="18" customHeight="1">
      <c r="B1510" s="71"/>
    </row>
    <row r="1511" spans="2:2" s="67" customFormat="1" ht="18" customHeight="1">
      <c r="B1511" s="71"/>
    </row>
    <row r="1512" spans="2:2" s="67" customFormat="1" ht="18" customHeight="1">
      <c r="B1512" s="71"/>
    </row>
    <row r="1513" spans="2:2" s="67" customFormat="1" ht="18" customHeight="1">
      <c r="B1513" s="71"/>
    </row>
    <row r="1514" spans="2:2" s="67" customFormat="1" ht="18" customHeight="1">
      <c r="B1514" s="71"/>
    </row>
    <row r="1515" spans="2:2" s="67" customFormat="1" ht="18" customHeight="1">
      <c r="B1515" s="71"/>
    </row>
    <row r="1516" spans="2:2" s="67" customFormat="1" ht="18" customHeight="1">
      <c r="B1516" s="71"/>
    </row>
    <row r="1517" spans="2:2" s="67" customFormat="1" ht="18" customHeight="1">
      <c r="B1517" s="71"/>
    </row>
    <row r="1518" spans="2:2" s="67" customFormat="1" ht="18" customHeight="1">
      <c r="B1518" s="71"/>
    </row>
    <row r="1519" spans="2:2" s="67" customFormat="1" ht="18" customHeight="1">
      <c r="B1519" s="71"/>
    </row>
    <row r="1520" spans="2:2" s="67" customFormat="1" ht="18" customHeight="1">
      <c r="B1520" s="71"/>
    </row>
    <row r="1521" spans="2:2" s="67" customFormat="1" ht="18" customHeight="1">
      <c r="B1521" s="71"/>
    </row>
    <row r="1522" spans="2:2" s="67" customFormat="1" ht="18" customHeight="1">
      <c r="B1522" s="71"/>
    </row>
    <row r="1523" spans="2:2" s="67" customFormat="1" ht="18" customHeight="1">
      <c r="B1523" s="71"/>
    </row>
    <row r="1524" spans="2:2" s="67" customFormat="1" ht="18" customHeight="1">
      <c r="B1524" s="71"/>
    </row>
    <row r="1525" spans="2:2" s="67" customFormat="1" ht="18" customHeight="1">
      <c r="B1525" s="71"/>
    </row>
    <row r="1526" spans="2:2" s="67" customFormat="1" ht="18" customHeight="1">
      <c r="B1526" s="71"/>
    </row>
    <row r="1527" spans="2:2" s="67" customFormat="1" ht="18" customHeight="1">
      <c r="B1527" s="71"/>
    </row>
    <row r="1528" spans="2:2" s="67" customFormat="1" ht="18" customHeight="1">
      <c r="B1528" s="71"/>
    </row>
    <row r="1529" spans="2:2" s="67" customFormat="1" ht="18" customHeight="1">
      <c r="B1529" s="71"/>
    </row>
    <row r="1530" spans="2:2" s="67" customFormat="1" ht="18" customHeight="1">
      <c r="B1530" s="71"/>
    </row>
    <row r="1531" spans="2:2" s="67" customFormat="1" ht="18" customHeight="1">
      <c r="B1531" s="71"/>
    </row>
    <row r="1532" spans="2:2" s="67" customFormat="1" ht="18" customHeight="1">
      <c r="B1532" s="71"/>
    </row>
    <row r="1533" spans="2:2" s="67" customFormat="1" ht="18" customHeight="1">
      <c r="B1533" s="71"/>
    </row>
    <row r="1534" spans="2:2" s="67" customFormat="1" ht="18" customHeight="1">
      <c r="B1534" s="71"/>
    </row>
    <row r="1535" spans="2:2" s="67" customFormat="1" ht="18" customHeight="1">
      <c r="B1535" s="71"/>
    </row>
    <row r="1536" spans="2:2" s="67" customFormat="1" ht="18" customHeight="1">
      <c r="B1536" s="71"/>
    </row>
    <row r="1537" spans="2:2" s="67" customFormat="1" ht="18" customHeight="1">
      <c r="B1537" s="71"/>
    </row>
    <row r="1538" spans="2:2" s="67" customFormat="1" ht="18" customHeight="1">
      <c r="B1538" s="71"/>
    </row>
    <row r="1539" spans="2:2" s="67" customFormat="1" ht="18" customHeight="1">
      <c r="B1539" s="71"/>
    </row>
    <row r="1540" spans="2:2" s="67" customFormat="1" ht="18" customHeight="1">
      <c r="B1540" s="71"/>
    </row>
    <row r="1541" spans="2:2" s="67" customFormat="1" ht="18" customHeight="1">
      <c r="B1541" s="71"/>
    </row>
    <row r="1542" spans="2:2" s="67" customFormat="1" ht="18" customHeight="1">
      <c r="B1542" s="71"/>
    </row>
    <row r="1543" spans="2:2" s="67" customFormat="1" ht="18" customHeight="1">
      <c r="B1543" s="71"/>
    </row>
    <row r="1544" spans="2:2" s="67" customFormat="1" ht="18" customHeight="1">
      <c r="B1544" s="71"/>
    </row>
    <row r="1545" spans="2:2" s="67" customFormat="1" ht="18" customHeight="1">
      <c r="B1545" s="71"/>
    </row>
    <row r="1546" spans="2:2" s="67" customFormat="1" ht="18" customHeight="1">
      <c r="B1546" s="71"/>
    </row>
    <row r="1547" spans="2:2" s="67" customFormat="1" ht="18" customHeight="1">
      <c r="B1547" s="71"/>
    </row>
    <row r="1548" spans="2:2" s="67" customFormat="1" ht="18" customHeight="1">
      <c r="B1548" s="71"/>
    </row>
    <row r="1549" spans="2:2" s="67" customFormat="1" ht="18" customHeight="1">
      <c r="B1549" s="71"/>
    </row>
    <row r="1550" spans="2:2" s="67" customFormat="1" ht="18" customHeight="1">
      <c r="B1550" s="71"/>
    </row>
    <row r="1551" spans="2:2" s="67" customFormat="1" ht="18" customHeight="1">
      <c r="B1551" s="71"/>
    </row>
    <row r="1552" spans="2:2" s="67" customFormat="1" ht="18" customHeight="1">
      <c r="B1552" s="71"/>
    </row>
    <row r="1553" spans="2:2" s="67" customFormat="1" ht="18" customHeight="1">
      <c r="B1553" s="71"/>
    </row>
    <row r="1554" spans="2:2" s="67" customFormat="1" ht="18" customHeight="1">
      <c r="B1554" s="71"/>
    </row>
    <row r="1555" spans="2:2" s="67" customFormat="1" ht="18" customHeight="1">
      <c r="B1555" s="71"/>
    </row>
    <row r="1556" spans="2:2" s="67" customFormat="1" ht="18" customHeight="1">
      <c r="B1556" s="71"/>
    </row>
    <row r="1557" spans="2:2" s="67" customFormat="1" ht="18" customHeight="1">
      <c r="B1557" s="71"/>
    </row>
    <row r="1558" spans="2:2" s="67" customFormat="1" ht="18" customHeight="1">
      <c r="B1558" s="71"/>
    </row>
    <row r="1559" spans="2:2" s="67" customFormat="1" ht="18" customHeight="1">
      <c r="B1559" s="71"/>
    </row>
    <row r="1560" spans="2:2" s="67" customFormat="1" ht="18" customHeight="1">
      <c r="B1560" s="71"/>
    </row>
    <row r="1561" spans="2:2" s="67" customFormat="1" ht="18" customHeight="1">
      <c r="B1561" s="71"/>
    </row>
    <row r="1562" spans="2:2" s="67" customFormat="1" ht="18" customHeight="1">
      <c r="B1562" s="71"/>
    </row>
    <row r="1563" spans="2:2" s="67" customFormat="1" ht="18" customHeight="1">
      <c r="B1563" s="71"/>
    </row>
    <row r="1564" spans="2:2" s="67" customFormat="1" ht="18" customHeight="1">
      <c r="B1564" s="71"/>
    </row>
    <row r="1565" spans="2:2" s="67" customFormat="1" ht="18" customHeight="1">
      <c r="B1565" s="71"/>
    </row>
    <row r="1566" spans="2:2" s="67" customFormat="1" ht="18" customHeight="1">
      <c r="B1566" s="71"/>
    </row>
    <row r="1567" spans="2:2" s="67" customFormat="1" ht="18" customHeight="1">
      <c r="B1567" s="71"/>
    </row>
    <row r="1568" spans="2:2" s="67" customFormat="1" ht="18" customHeight="1">
      <c r="B1568" s="71"/>
    </row>
    <row r="1569" spans="2:2" s="67" customFormat="1" ht="18" customHeight="1">
      <c r="B1569" s="71"/>
    </row>
    <row r="1570" spans="2:2" s="67" customFormat="1" ht="18" customHeight="1">
      <c r="B1570" s="71"/>
    </row>
    <row r="1571" spans="2:2" s="67" customFormat="1" ht="18" customHeight="1">
      <c r="B1571" s="71"/>
    </row>
    <row r="1572" spans="2:2" s="67" customFormat="1" ht="18" customHeight="1">
      <c r="B1572" s="71"/>
    </row>
    <row r="1573" spans="2:2" s="67" customFormat="1" ht="18" customHeight="1">
      <c r="B1573" s="71"/>
    </row>
    <row r="1574" spans="2:2" s="67" customFormat="1" ht="18" customHeight="1">
      <c r="B1574" s="71"/>
    </row>
    <row r="1575" spans="2:2" s="67" customFormat="1" ht="18" customHeight="1">
      <c r="B1575" s="71"/>
    </row>
    <row r="1576" spans="2:2" s="67" customFormat="1" ht="18" customHeight="1">
      <c r="B1576" s="71"/>
    </row>
    <row r="1577" spans="2:2" s="67" customFormat="1" ht="18" customHeight="1">
      <c r="B1577" s="71"/>
    </row>
    <row r="1578" spans="2:2" s="67" customFormat="1" ht="18" customHeight="1">
      <c r="B1578" s="71"/>
    </row>
    <row r="1579" spans="2:2" s="67" customFormat="1" ht="18" customHeight="1">
      <c r="B1579" s="71"/>
    </row>
    <row r="1580" spans="2:2" s="67" customFormat="1" ht="18" customHeight="1">
      <c r="B1580" s="71"/>
    </row>
    <row r="1581" spans="2:2" s="67" customFormat="1" ht="18" customHeight="1">
      <c r="B1581" s="71"/>
    </row>
    <row r="1582" spans="2:2" s="67" customFormat="1" ht="18" customHeight="1">
      <c r="B1582" s="71"/>
    </row>
    <row r="1583" spans="2:2" s="67" customFormat="1" ht="18" customHeight="1">
      <c r="B1583" s="71"/>
    </row>
    <row r="1584" spans="2:2" s="67" customFormat="1" ht="18" customHeight="1">
      <c r="B1584" s="71"/>
    </row>
    <row r="1585" spans="2:2" s="67" customFormat="1" ht="18" customHeight="1">
      <c r="B1585" s="71"/>
    </row>
    <row r="1586" spans="2:2" s="67" customFormat="1" ht="18" customHeight="1">
      <c r="B1586" s="71"/>
    </row>
    <row r="1587" spans="2:2" s="67" customFormat="1" ht="18" customHeight="1">
      <c r="B1587" s="71"/>
    </row>
    <row r="1588" spans="2:2" s="67" customFormat="1" ht="18" customHeight="1">
      <c r="B1588" s="71"/>
    </row>
    <row r="1589" spans="2:2" s="67" customFormat="1" ht="18" customHeight="1">
      <c r="B1589" s="71"/>
    </row>
    <row r="1590" spans="2:2" s="67" customFormat="1" ht="18" customHeight="1">
      <c r="B1590" s="71"/>
    </row>
    <row r="1591" spans="2:2" s="67" customFormat="1" ht="18" customHeight="1">
      <c r="B1591" s="71"/>
    </row>
    <row r="1592" spans="2:2" s="67" customFormat="1" ht="18" customHeight="1">
      <c r="B1592" s="71"/>
    </row>
    <row r="1593" spans="2:2" s="67" customFormat="1" ht="18" customHeight="1">
      <c r="B1593" s="71"/>
    </row>
    <row r="1594" spans="2:2" s="67" customFormat="1" ht="18" customHeight="1">
      <c r="B1594" s="71"/>
    </row>
    <row r="1595" spans="2:2" s="67" customFormat="1" ht="18" customHeight="1">
      <c r="B1595" s="71"/>
    </row>
    <row r="1596" spans="2:2" s="67" customFormat="1" ht="18" customHeight="1">
      <c r="B1596" s="71"/>
    </row>
    <row r="1597" spans="2:2" s="67" customFormat="1" ht="18" customHeight="1">
      <c r="B1597" s="71"/>
    </row>
    <row r="1598" spans="2:2" s="67" customFormat="1" ht="18" customHeight="1">
      <c r="B1598" s="71"/>
    </row>
    <row r="1599" spans="2:2" s="67" customFormat="1" ht="18" customHeight="1">
      <c r="B1599" s="71"/>
    </row>
    <row r="1600" spans="2:2" s="67" customFormat="1" ht="18" customHeight="1">
      <c r="B1600" s="71"/>
    </row>
    <row r="1601" spans="2:2" s="67" customFormat="1" ht="18" customHeight="1">
      <c r="B1601" s="71"/>
    </row>
    <row r="1602" spans="2:2" s="67" customFormat="1" ht="18" customHeight="1">
      <c r="B1602" s="71"/>
    </row>
    <row r="1603" spans="2:2" s="67" customFormat="1" ht="18" customHeight="1">
      <c r="B1603" s="71"/>
    </row>
    <row r="1604" spans="2:2" s="67" customFormat="1" ht="18" customHeight="1">
      <c r="B1604" s="71"/>
    </row>
    <row r="1605" spans="2:2" s="67" customFormat="1" ht="18" customHeight="1">
      <c r="B1605" s="71"/>
    </row>
    <row r="1606" spans="2:2" s="67" customFormat="1" ht="18" customHeight="1">
      <c r="B1606" s="71"/>
    </row>
    <row r="1607" spans="2:2" s="67" customFormat="1" ht="18" customHeight="1">
      <c r="B1607" s="71"/>
    </row>
    <row r="1608" spans="2:2" s="67" customFormat="1" ht="18" customHeight="1">
      <c r="B1608" s="71"/>
    </row>
    <row r="1609" spans="2:2" s="67" customFormat="1" ht="18" customHeight="1">
      <c r="B1609" s="71"/>
    </row>
    <row r="1610" spans="2:2" s="67" customFormat="1" ht="18" customHeight="1">
      <c r="B1610" s="71"/>
    </row>
    <row r="1611" spans="2:2" s="67" customFormat="1" ht="18" customHeight="1">
      <c r="B1611" s="71"/>
    </row>
    <row r="1612" spans="2:2" s="67" customFormat="1" ht="18" customHeight="1">
      <c r="B1612" s="71"/>
    </row>
    <row r="1613" spans="2:2" s="67" customFormat="1" ht="18" customHeight="1">
      <c r="B1613" s="71"/>
    </row>
    <row r="1614" spans="2:2" s="67" customFormat="1" ht="18" customHeight="1">
      <c r="B1614" s="71"/>
    </row>
    <row r="1615" spans="2:2" s="67" customFormat="1" ht="18" customHeight="1">
      <c r="B1615" s="71"/>
    </row>
    <row r="1616" spans="2:2" s="67" customFormat="1" ht="18" customHeight="1">
      <c r="B1616" s="71"/>
    </row>
    <row r="1617" spans="2:2" s="67" customFormat="1" ht="18" customHeight="1">
      <c r="B1617" s="71"/>
    </row>
    <row r="1618" spans="2:2" s="67" customFormat="1" ht="18" customHeight="1">
      <c r="B1618" s="71"/>
    </row>
    <row r="1619" spans="2:2" s="67" customFormat="1" ht="18" customHeight="1">
      <c r="B1619" s="71"/>
    </row>
    <row r="1620" spans="2:2" s="67" customFormat="1" ht="18" customHeight="1">
      <c r="B1620" s="71"/>
    </row>
    <row r="1621" spans="2:2" s="67" customFormat="1" ht="18" customHeight="1">
      <c r="B1621" s="71"/>
    </row>
    <row r="1622" spans="2:2" s="67" customFormat="1" ht="18" customHeight="1">
      <c r="B1622" s="71"/>
    </row>
    <row r="1623" spans="2:2" s="67" customFormat="1" ht="18" customHeight="1">
      <c r="B1623" s="71"/>
    </row>
    <row r="1624" spans="2:2" s="67" customFormat="1" ht="18" customHeight="1">
      <c r="B1624" s="71"/>
    </row>
    <row r="1625" spans="2:2" s="67" customFormat="1" ht="18" customHeight="1">
      <c r="B1625" s="71"/>
    </row>
    <row r="1626" spans="2:2" s="67" customFormat="1" ht="18" customHeight="1">
      <c r="B1626" s="71"/>
    </row>
    <row r="1627" spans="2:2" s="67" customFormat="1" ht="18" customHeight="1">
      <c r="B1627" s="71"/>
    </row>
    <row r="1628" spans="2:2" s="67" customFormat="1" ht="18" customHeight="1">
      <c r="B1628" s="71"/>
    </row>
    <row r="1629" spans="2:2" s="67" customFormat="1" ht="18" customHeight="1">
      <c r="B1629" s="71"/>
    </row>
    <row r="1630" spans="2:2" s="67" customFormat="1" ht="18" customHeight="1">
      <c r="B1630" s="71"/>
    </row>
    <row r="1631" spans="2:2" s="67" customFormat="1" ht="18" customHeight="1">
      <c r="B1631" s="71"/>
    </row>
    <row r="1632" spans="2:2" s="67" customFormat="1" ht="18" customHeight="1">
      <c r="B1632" s="71"/>
    </row>
    <row r="1633" spans="2:2" s="67" customFormat="1" ht="18" customHeight="1">
      <c r="B1633" s="71"/>
    </row>
    <row r="1634" spans="2:2" s="67" customFormat="1" ht="18" customHeight="1">
      <c r="B1634" s="71"/>
    </row>
    <row r="1635" spans="2:2" s="67" customFormat="1" ht="18" customHeight="1">
      <c r="B1635" s="71"/>
    </row>
    <row r="1636" spans="2:2" s="67" customFormat="1" ht="18" customHeight="1">
      <c r="B1636" s="71"/>
    </row>
    <row r="1637" spans="2:2" s="67" customFormat="1" ht="18" customHeight="1">
      <c r="B1637" s="71"/>
    </row>
    <row r="1638" spans="2:2" s="67" customFormat="1" ht="18" customHeight="1">
      <c r="B1638" s="71"/>
    </row>
    <row r="1639" spans="2:2" s="67" customFormat="1" ht="18" customHeight="1">
      <c r="B1639" s="71"/>
    </row>
    <row r="1640" spans="2:2" s="67" customFormat="1" ht="18" customHeight="1">
      <c r="B1640" s="71"/>
    </row>
    <row r="1641" spans="2:2" s="67" customFormat="1" ht="18" customHeight="1">
      <c r="B1641" s="71"/>
    </row>
    <row r="1642" spans="2:2" s="67" customFormat="1" ht="18" customHeight="1">
      <c r="B1642" s="71"/>
    </row>
    <row r="1643" spans="2:2" s="67" customFormat="1" ht="18" customHeight="1">
      <c r="B1643" s="71"/>
    </row>
    <row r="1644" spans="2:2" s="67" customFormat="1" ht="18" customHeight="1">
      <c r="B1644" s="71"/>
    </row>
    <row r="1645" spans="2:2" s="67" customFormat="1" ht="18" customHeight="1">
      <c r="B1645" s="71"/>
    </row>
    <row r="1646" spans="2:2" s="67" customFormat="1" ht="18" customHeight="1">
      <c r="B1646" s="71"/>
    </row>
    <row r="1647" spans="2:2" s="67" customFormat="1" ht="18" customHeight="1">
      <c r="B1647" s="71"/>
    </row>
    <row r="1648" spans="2:2" s="67" customFormat="1" ht="18" customHeight="1">
      <c r="B1648" s="71"/>
    </row>
    <row r="1649" spans="2:2" s="67" customFormat="1" ht="18" customHeight="1">
      <c r="B1649" s="71"/>
    </row>
    <row r="1650" spans="2:2" s="67" customFormat="1" ht="18" customHeight="1">
      <c r="B1650" s="71"/>
    </row>
    <row r="1651" spans="2:2" s="67" customFormat="1" ht="18" customHeight="1">
      <c r="B1651" s="71"/>
    </row>
    <row r="1652" spans="2:2" s="67" customFormat="1" ht="18" customHeight="1">
      <c r="B1652" s="71"/>
    </row>
    <row r="1653" spans="2:2" s="67" customFormat="1" ht="18" customHeight="1">
      <c r="B1653" s="71"/>
    </row>
    <row r="1654" spans="2:2" s="67" customFormat="1" ht="18" customHeight="1">
      <c r="B1654" s="71"/>
    </row>
    <row r="1655" spans="2:2" s="67" customFormat="1" ht="18" customHeight="1">
      <c r="B1655" s="71"/>
    </row>
    <row r="1656" spans="2:2" s="67" customFormat="1" ht="18" customHeight="1">
      <c r="B1656" s="71"/>
    </row>
    <row r="1657" spans="2:2" s="67" customFormat="1" ht="18" customHeight="1">
      <c r="B1657" s="71"/>
    </row>
    <row r="1658" spans="2:2" s="67" customFormat="1" ht="18" customHeight="1">
      <c r="B1658" s="71"/>
    </row>
    <row r="1659" spans="2:2" s="67" customFormat="1" ht="18" customHeight="1">
      <c r="B1659" s="71"/>
    </row>
    <row r="1660" spans="2:2" s="67" customFormat="1" ht="18" customHeight="1">
      <c r="B1660" s="71"/>
    </row>
    <row r="1661" spans="2:2" s="67" customFormat="1" ht="18" customHeight="1">
      <c r="B1661" s="71"/>
    </row>
    <row r="1662" spans="2:2" s="67" customFormat="1" ht="18" customHeight="1">
      <c r="B1662" s="71"/>
    </row>
    <row r="1663" spans="2:2" s="67" customFormat="1" ht="18" customHeight="1">
      <c r="B1663" s="71"/>
    </row>
    <row r="1664" spans="2:2" s="67" customFormat="1" ht="18" customHeight="1">
      <c r="B1664" s="71"/>
    </row>
    <row r="1665" spans="2:2" s="67" customFormat="1" ht="18" customHeight="1">
      <c r="B1665" s="71"/>
    </row>
    <row r="1666" spans="2:2" s="67" customFormat="1" ht="18" customHeight="1">
      <c r="B1666" s="71"/>
    </row>
    <row r="1667" spans="2:2" s="67" customFormat="1" ht="18" customHeight="1">
      <c r="B1667" s="71"/>
    </row>
    <row r="1668" spans="2:2" s="67" customFormat="1" ht="18" customHeight="1">
      <c r="B1668" s="71"/>
    </row>
    <row r="1669" spans="2:2" s="67" customFormat="1" ht="18" customHeight="1">
      <c r="B1669" s="71"/>
    </row>
    <row r="1670" spans="2:2" s="67" customFormat="1" ht="18" customHeight="1">
      <c r="B1670" s="71"/>
    </row>
    <row r="1671" spans="2:2" s="67" customFormat="1" ht="18" customHeight="1">
      <c r="B1671" s="71"/>
    </row>
    <row r="1672" spans="2:2" s="67" customFormat="1" ht="18" customHeight="1">
      <c r="B1672" s="71"/>
    </row>
    <row r="1673" spans="2:2" s="67" customFormat="1" ht="18" customHeight="1">
      <c r="B1673" s="71"/>
    </row>
    <row r="1674" spans="2:2" s="67" customFormat="1" ht="18" customHeight="1">
      <c r="B1674" s="71"/>
    </row>
    <row r="1675" spans="2:2" s="67" customFormat="1" ht="18" customHeight="1">
      <c r="B1675" s="71"/>
    </row>
    <row r="1676" spans="2:2" s="67" customFormat="1" ht="18" customHeight="1">
      <c r="B1676" s="71"/>
    </row>
    <row r="1677" spans="2:2" s="67" customFormat="1" ht="18" customHeight="1">
      <c r="B1677" s="71"/>
    </row>
    <row r="1678" spans="2:2" s="67" customFormat="1" ht="18" customHeight="1">
      <c r="B1678" s="71"/>
    </row>
    <row r="1679" spans="2:2" s="67" customFormat="1" ht="18" customHeight="1">
      <c r="B1679" s="71"/>
    </row>
    <row r="1680" spans="2:2" s="67" customFormat="1" ht="18" customHeight="1">
      <c r="B1680" s="71"/>
    </row>
    <row r="1681" spans="2:2" s="67" customFormat="1" ht="18" customHeight="1">
      <c r="B1681" s="71"/>
    </row>
    <row r="1682" spans="2:2" s="67" customFormat="1" ht="18" customHeight="1">
      <c r="B1682" s="71"/>
    </row>
    <row r="1683" spans="2:2" s="67" customFormat="1" ht="18" customHeight="1">
      <c r="B1683" s="71"/>
    </row>
    <row r="1684" spans="2:2" s="67" customFormat="1" ht="18" customHeight="1">
      <c r="B1684" s="71"/>
    </row>
    <row r="1685" spans="2:2" s="67" customFormat="1" ht="18" customHeight="1">
      <c r="B1685" s="71"/>
    </row>
    <row r="1686" spans="2:2" s="67" customFormat="1" ht="18" customHeight="1">
      <c r="B1686" s="71"/>
    </row>
    <row r="1687" spans="2:2" s="67" customFormat="1" ht="18" customHeight="1">
      <c r="B1687" s="71"/>
    </row>
    <row r="1688" spans="2:2" s="67" customFormat="1" ht="18" customHeight="1">
      <c r="B1688" s="71"/>
    </row>
    <row r="1689" spans="2:2" s="67" customFormat="1" ht="18" customHeight="1">
      <c r="B1689" s="71"/>
    </row>
    <row r="1690" spans="2:2" s="67" customFormat="1" ht="18" customHeight="1">
      <c r="B1690" s="71"/>
    </row>
    <row r="1691" spans="2:2" s="67" customFormat="1" ht="18" customHeight="1">
      <c r="B1691" s="71"/>
    </row>
    <row r="1692" spans="2:2" s="67" customFormat="1" ht="18" customHeight="1">
      <c r="B1692" s="71"/>
    </row>
    <row r="1693" spans="2:2" s="67" customFormat="1" ht="18" customHeight="1">
      <c r="B1693" s="71"/>
    </row>
    <row r="1694" spans="2:2" s="67" customFormat="1" ht="18" customHeight="1">
      <c r="B1694" s="71"/>
    </row>
    <row r="1695" spans="2:2" s="67" customFormat="1" ht="18" customHeight="1">
      <c r="B1695" s="71"/>
    </row>
    <row r="1696" spans="2:2" s="67" customFormat="1" ht="18" customHeight="1">
      <c r="B1696" s="71"/>
    </row>
    <row r="1697" spans="2:2" s="67" customFormat="1" ht="18" customHeight="1">
      <c r="B1697" s="71"/>
    </row>
    <row r="1698" spans="2:2" s="67" customFormat="1" ht="18" customHeight="1">
      <c r="B1698" s="71"/>
    </row>
    <row r="1699" spans="2:2" s="67" customFormat="1" ht="18" customHeight="1">
      <c r="B1699" s="71"/>
    </row>
    <row r="1700" spans="2:2" s="67" customFormat="1" ht="18" customHeight="1">
      <c r="B1700" s="71"/>
    </row>
    <row r="1701" spans="2:2" s="67" customFormat="1" ht="18" customHeight="1">
      <c r="B1701" s="71"/>
    </row>
    <row r="1702" spans="2:2" s="67" customFormat="1" ht="18" customHeight="1">
      <c r="B1702" s="71"/>
    </row>
    <row r="1703" spans="2:2" s="67" customFormat="1" ht="18" customHeight="1">
      <c r="B1703" s="71"/>
    </row>
    <row r="1704" spans="2:2" s="67" customFormat="1" ht="18" customHeight="1">
      <c r="B1704" s="71"/>
    </row>
    <row r="1705" spans="2:2" s="67" customFormat="1" ht="18" customHeight="1">
      <c r="B1705" s="71"/>
    </row>
    <row r="1706" spans="2:2" s="67" customFormat="1" ht="18" customHeight="1">
      <c r="B1706" s="71"/>
    </row>
    <row r="1707" spans="2:2" s="67" customFormat="1" ht="18" customHeight="1">
      <c r="B1707" s="71"/>
    </row>
    <row r="1708" spans="2:2" s="67" customFormat="1" ht="18" customHeight="1">
      <c r="B1708" s="71"/>
    </row>
    <row r="1709" spans="2:2" s="67" customFormat="1" ht="18" customHeight="1">
      <c r="B1709" s="71"/>
    </row>
    <row r="1710" spans="2:2" s="67" customFormat="1" ht="18" customHeight="1">
      <c r="B1710" s="71"/>
    </row>
    <row r="1711" spans="2:2" s="67" customFormat="1" ht="18" customHeight="1">
      <c r="B1711" s="71"/>
    </row>
    <row r="1712" spans="2:2" s="67" customFormat="1" ht="18" customHeight="1">
      <c r="B1712" s="71"/>
    </row>
    <row r="1713" spans="2:2" s="67" customFormat="1" ht="18" customHeight="1">
      <c r="B1713" s="71"/>
    </row>
    <row r="1714" spans="2:2" s="67" customFormat="1" ht="18" customHeight="1">
      <c r="B1714" s="71"/>
    </row>
    <row r="1715" spans="2:2" s="67" customFormat="1" ht="18" customHeight="1">
      <c r="B1715" s="71"/>
    </row>
    <row r="1716" spans="2:2" s="67" customFormat="1" ht="18" customHeight="1">
      <c r="B1716" s="71"/>
    </row>
    <row r="1717" spans="2:2" s="67" customFormat="1" ht="18" customHeight="1">
      <c r="B1717" s="71"/>
    </row>
    <row r="1718" spans="2:2" s="67" customFormat="1" ht="18" customHeight="1">
      <c r="B1718" s="71"/>
    </row>
    <row r="1719" spans="2:2" s="67" customFormat="1" ht="18" customHeight="1">
      <c r="B1719" s="71"/>
    </row>
    <row r="1720" spans="2:2" s="67" customFormat="1" ht="18" customHeight="1">
      <c r="B1720" s="71"/>
    </row>
    <row r="1721" spans="2:2" s="67" customFormat="1" ht="18" customHeight="1">
      <c r="B1721" s="71"/>
    </row>
    <row r="1722" spans="2:2" s="67" customFormat="1" ht="18" customHeight="1">
      <c r="B1722" s="71"/>
    </row>
    <row r="1723" spans="2:2" s="67" customFormat="1" ht="18" customHeight="1">
      <c r="B1723" s="71"/>
    </row>
    <row r="1724" spans="2:2" s="67" customFormat="1" ht="18" customHeight="1">
      <c r="B1724" s="71"/>
    </row>
    <row r="1725" spans="2:2" s="67" customFormat="1" ht="18" customHeight="1">
      <c r="B1725" s="71"/>
    </row>
    <row r="1726" spans="2:2" s="67" customFormat="1" ht="18" customHeight="1">
      <c r="B1726" s="71"/>
    </row>
    <row r="1727" spans="2:2" s="67" customFormat="1" ht="18" customHeight="1">
      <c r="B1727" s="71"/>
    </row>
    <row r="1728" spans="2:2" s="67" customFormat="1" ht="18" customHeight="1">
      <c r="B1728" s="71"/>
    </row>
    <row r="1729" spans="2:2" s="67" customFormat="1" ht="18" customHeight="1">
      <c r="B1729" s="71"/>
    </row>
    <row r="1730" spans="2:2" s="67" customFormat="1" ht="18" customHeight="1">
      <c r="B1730" s="71"/>
    </row>
    <row r="1731" spans="2:2" s="67" customFormat="1" ht="18" customHeight="1">
      <c r="B1731" s="71"/>
    </row>
    <row r="1732" spans="2:2" s="67" customFormat="1" ht="18" customHeight="1">
      <c r="B1732" s="71"/>
    </row>
    <row r="1733" spans="2:2" s="67" customFormat="1" ht="18" customHeight="1">
      <c r="B1733" s="71"/>
    </row>
    <row r="1734" spans="2:2" s="67" customFormat="1" ht="18" customHeight="1">
      <c r="B1734" s="71"/>
    </row>
    <row r="1735" spans="2:2" s="67" customFormat="1" ht="18" customHeight="1">
      <c r="B1735" s="71"/>
    </row>
    <row r="1736" spans="2:2" s="67" customFormat="1" ht="18" customHeight="1">
      <c r="B1736" s="71"/>
    </row>
    <row r="1737" spans="2:2" s="67" customFormat="1" ht="18" customHeight="1">
      <c r="B1737" s="71"/>
    </row>
    <row r="1738" spans="2:2" s="67" customFormat="1" ht="18" customHeight="1">
      <c r="B1738" s="71"/>
    </row>
    <row r="1739" spans="2:2" s="67" customFormat="1" ht="18" customHeight="1">
      <c r="B1739" s="71"/>
    </row>
    <row r="1740" spans="2:2" s="67" customFormat="1" ht="18" customHeight="1">
      <c r="B1740" s="71"/>
    </row>
    <row r="1741" spans="2:2" s="67" customFormat="1" ht="18" customHeight="1">
      <c r="B1741" s="71"/>
    </row>
    <row r="1742" spans="2:2" s="67" customFormat="1" ht="18" customHeight="1">
      <c r="B1742" s="71"/>
    </row>
    <row r="1743" spans="2:2" s="67" customFormat="1" ht="18" customHeight="1">
      <c r="B1743" s="71"/>
    </row>
    <row r="1744" spans="2:2" s="67" customFormat="1" ht="18" customHeight="1">
      <c r="B1744" s="71"/>
    </row>
    <row r="1745" spans="2:2" s="67" customFormat="1" ht="18" customHeight="1">
      <c r="B1745" s="71"/>
    </row>
    <row r="1746" spans="2:2" s="67" customFormat="1" ht="18" customHeight="1">
      <c r="B1746" s="71"/>
    </row>
    <row r="1747" spans="2:2" s="67" customFormat="1" ht="18" customHeight="1">
      <c r="B1747" s="71"/>
    </row>
    <row r="1748" spans="2:2" s="67" customFormat="1" ht="18" customHeight="1">
      <c r="B1748" s="71"/>
    </row>
    <row r="1749" spans="2:2" s="67" customFormat="1" ht="18" customHeight="1">
      <c r="B1749" s="71"/>
    </row>
    <row r="1750" spans="2:2" s="67" customFormat="1" ht="18" customHeight="1">
      <c r="B1750" s="71"/>
    </row>
    <row r="1751" spans="2:2" s="67" customFormat="1" ht="18" customHeight="1">
      <c r="B1751" s="71"/>
    </row>
    <row r="1752" spans="2:2" s="67" customFormat="1" ht="18" customHeight="1">
      <c r="B1752" s="71"/>
    </row>
    <row r="1753" spans="2:2" s="67" customFormat="1" ht="18" customHeight="1">
      <c r="B1753" s="71"/>
    </row>
    <row r="1754" spans="2:2" s="67" customFormat="1" ht="18" customHeight="1">
      <c r="B1754" s="71"/>
    </row>
    <row r="1755" spans="2:2" s="67" customFormat="1" ht="18" customHeight="1">
      <c r="B1755" s="71"/>
    </row>
    <row r="1756" spans="2:2" s="67" customFormat="1" ht="18" customHeight="1">
      <c r="B1756" s="71"/>
    </row>
    <row r="1757" spans="2:2" s="67" customFormat="1" ht="18" customHeight="1">
      <c r="B1757" s="71"/>
    </row>
    <row r="1758" spans="2:2" s="67" customFormat="1" ht="18" customHeight="1">
      <c r="B1758" s="71"/>
    </row>
    <row r="1759" spans="2:2" s="67" customFormat="1" ht="18" customHeight="1">
      <c r="B1759" s="71"/>
    </row>
    <row r="1760" spans="2:2" s="67" customFormat="1" ht="18" customHeight="1">
      <c r="B1760" s="71"/>
    </row>
    <row r="1761" spans="2:2" s="67" customFormat="1" ht="18" customHeight="1">
      <c r="B1761" s="71"/>
    </row>
    <row r="1762" spans="2:2" s="67" customFormat="1" ht="18" customHeight="1">
      <c r="B1762" s="71"/>
    </row>
    <row r="1763" spans="2:2" s="67" customFormat="1" ht="18" customHeight="1">
      <c r="B1763" s="71"/>
    </row>
    <row r="1764" spans="2:2" s="67" customFormat="1" ht="18" customHeight="1">
      <c r="B1764" s="71"/>
    </row>
    <row r="1765" spans="2:2" s="67" customFormat="1" ht="18" customHeight="1">
      <c r="B1765" s="71"/>
    </row>
    <row r="1766" spans="2:2" s="67" customFormat="1" ht="18" customHeight="1">
      <c r="B1766" s="71"/>
    </row>
    <row r="1767" spans="2:2" s="67" customFormat="1" ht="18" customHeight="1">
      <c r="B1767" s="71"/>
    </row>
    <row r="1768" spans="2:2" s="67" customFormat="1" ht="18" customHeight="1">
      <c r="B1768" s="71"/>
    </row>
    <row r="1769" spans="2:2" s="67" customFormat="1" ht="18" customHeight="1">
      <c r="B1769" s="71"/>
    </row>
    <row r="1770" spans="2:2" s="67" customFormat="1" ht="18" customHeight="1">
      <c r="B1770" s="71"/>
    </row>
    <row r="1771" spans="2:2" s="67" customFormat="1" ht="18" customHeight="1">
      <c r="B1771" s="71"/>
    </row>
    <row r="1772" spans="2:2" s="67" customFormat="1" ht="18" customHeight="1">
      <c r="B1772" s="71"/>
    </row>
    <row r="1773" spans="2:2" s="67" customFormat="1" ht="18" customHeight="1">
      <c r="B1773" s="71"/>
    </row>
    <row r="1774" spans="2:2" s="67" customFormat="1" ht="18" customHeight="1">
      <c r="B1774" s="71"/>
    </row>
    <row r="1775" spans="2:2" s="67" customFormat="1" ht="18" customHeight="1">
      <c r="B1775" s="71"/>
    </row>
    <row r="1776" spans="2:2" s="67" customFormat="1" ht="18" customHeight="1">
      <c r="B1776" s="71"/>
    </row>
    <row r="1777" spans="2:2" s="67" customFormat="1" ht="18" customHeight="1">
      <c r="B1777" s="71"/>
    </row>
    <row r="1778" spans="2:2" s="67" customFormat="1" ht="18" customHeight="1">
      <c r="B1778" s="71"/>
    </row>
    <row r="1779" spans="2:2" s="67" customFormat="1" ht="18" customHeight="1">
      <c r="B1779" s="71"/>
    </row>
    <row r="1780" spans="2:2" s="67" customFormat="1" ht="18" customHeight="1">
      <c r="B1780" s="71"/>
    </row>
    <row r="1781" spans="2:2" s="67" customFormat="1" ht="18" customHeight="1">
      <c r="B1781" s="71"/>
    </row>
    <row r="1782" spans="2:2" s="67" customFormat="1" ht="18" customHeight="1">
      <c r="B1782" s="71"/>
    </row>
    <row r="1783" spans="2:2" s="67" customFormat="1" ht="18" customHeight="1">
      <c r="B1783" s="71"/>
    </row>
    <row r="1784" spans="2:2" s="67" customFormat="1" ht="18" customHeight="1">
      <c r="B1784" s="71"/>
    </row>
    <row r="1785" spans="2:2" s="67" customFormat="1" ht="18" customHeight="1">
      <c r="B1785" s="71"/>
    </row>
    <row r="1786" spans="2:2" s="67" customFormat="1" ht="18" customHeight="1">
      <c r="B1786" s="71"/>
    </row>
    <row r="1787" spans="2:2" s="67" customFormat="1" ht="18" customHeight="1">
      <c r="B1787" s="71"/>
    </row>
    <row r="1788" spans="2:2" s="67" customFormat="1" ht="18" customHeight="1">
      <c r="B1788" s="71"/>
    </row>
    <row r="1789" spans="2:2" s="67" customFormat="1" ht="18" customHeight="1">
      <c r="B1789" s="71"/>
    </row>
    <row r="1790" spans="2:2" s="67" customFormat="1" ht="18" customHeight="1">
      <c r="B1790" s="71"/>
    </row>
    <row r="1791" spans="2:2" s="67" customFormat="1" ht="18" customHeight="1">
      <c r="B1791" s="71"/>
    </row>
    <row r="1792" spans="2:2" s="67" customFormat="1" ht="18" customHeight="1">
      <c r="B1792" s="71"/>
    </row>
    <row r="1793" spans="2:2" s="67" customFormat="1" ht="18" customHeight="1">
      <c r="B1793" s="71"/>
    </row>
    <row r="1794" spans="2:2" s="67" customFormat="1" ht="18" customHeight="1">
      <c r="B1794" s="71"/>
    </row>
    <row r="1795" spans="2:2" s="67" customFormat="1" ht="18" customHeight="1">
      <c r="B1795" s="71"/>
    </row>
    <row r="1796" spans="2:2" s="67" customFormat="1" ht="18" customHeight="1">
      <c r="B1796" s="71"/>
    </row>
    <row r="1797" spans="2:2" s="67" customFormat="1" ht="18" customHeight="1">
      <c r="B1797" s="71"/>
    </row>
    <row r="1798" spans="2:2" s="67" customFormat="1" ht="18" customHeight="1">
      <c r="B1798" s="71"/>
    </row>
    <row r="1799" spans="2:2" s="67" customFormat="1" ht="18" customHeight="1">
      <c r="B1799" s="71"/>
    </row>
    <row r="1800" spans="2:2" s="67" customFormat="1" ht="18" customHeight="1">
      <c r="B1800" s="71"/>
    </row>
    <row r="1801" spans="2:2" s="67" customFormat="1" ht="18" customHeight="1">
      <c r="B1801" s="71"/>
    </row>
    <row r="1802" spans="2:2" s="67" customFormat="1" ht="18" customHeight="1">
      <c r="B1802" s="71"/>
    </row>
    <row r="1803" spans="2:2" s="67" customFormat="1" ht="18" customHeight="1">
      <c r="B1803" s="71"/>
    </row>
    <row r="1804" spans="2:2" s="67" customFormat="1" ht="18" customHeight="1">
      <c r="B1804" s="71"/>
    </row>
    <row r="1805" spans="2:2" s="67" customFormat="1" ht="18" customHeight="1">
      <c r="B1805" s="71"/>
    </row>
    <row r="1806" spans="2:2" s="67" customFormat="1" ht="18" customHeight="1">
      <c r="B1806" s="71"/>
    </row>
    <row r="1807" spans="2:2" s="67" customFormat="1" ht="18" customHeight="1">
      <c r="B1807" s="71"/>
    </row>
    <row r="1808" spans="2:2" s="67" customFormat="1" ht="18" customHeight="1">
      <c r="B1808" s="71"/>
    </row>
    <row r="1809" spans="2:2" s="67" customFormat="1" ht="18" customHeight="1">
      <c r="B1809" s="71"/>
    </row>
    <row r="1810" spans="2:2" s="67" customFormat="1" ht="18" customHeight="1">
      <c r="B1810" s="71"/>
    </row>
    <row r="1811" spans="2:2" s="67" customFormat="1" ht="18" customHeight="1">
      <c r="B1811" s="71"/>
    </row>
    <row r="1812" spans="2:2" s="67" customFormat="1" ht="18" customHeight="1">
      <c r="B1812" s="71"/>
    </row>
    <row r="1813" spans="2:2" s="67" customFormat="1" ht="18" customHeight="1">
      <c r="B1813" s="71"/>
    </row>
    <row r="1814" spans="2:2" s="67" customFormat="1" ht="18" customHeight="1">
      <c r="B1814" s="71"/>
    </row>
    <row r="1815" spans="2:2" s="67" customFormat="1" ht="18" customHeight="1">
      <c r="B1815" s="71"/>
    </row>
    <row r="1816" spans="2:2" s="67" customFormat="1" ht="18" customHeight="1">
      <c r="B1816" s="71"/>
    </row>
    <row r="1817" spans="2:2" s="67" customFormat="1" ht="18" customHeight="1">
      <c r="B1817" s="71"/>
    </row>
    <row r="1818" spans="2:2" s="67" customFormat="1" ht="18" customHeight="1">
      <c r="B1818" s="71"/>
    </row>
    <row r="1819" spans="2:2" s="67" customFormat="1" ht="18" customHeight="1">
      <c r="B1819" s="71"/>
    </row>
    <row r="1820" spans="2:2" s="67" customFormat="1" ht="18" customHeight="1">
      <c r="B1820" s="71"/>
    </row>
    <row r="1821" spans="2:2" s="67" customFormat="1" ht="18" customHeight="1">
      <c r="B1821" s="71"/>
    </row>
    <row r="1822" spans="2:2" s="67" customFormat="1" ht="18" customHeight="1">
      <c r="B1822" s="71"/>
    </row>
    <row r="1823" spans="2:2" s="67" customFormat="1" ht="18" customHeight="1">
      <c r="B1823" s="71"/>
    </row>
    <row r="1824" spans="2:2" s="67" customFormat="1" ht="18" customHeight="1">
      <c r="B1824" s="71"/>
    </row>
    <row r="1825" spans="2:2" s="67" customFormat="1" ht="18" customHeight="1">
      <c r="B1825" s="71"/>
    </row>
    <row r="1826" spans="2:2" s="67" customFormat="1" ht="18" customHeight="1">
      <c r="B1826" s="71"/>
    </row>
    <row r="1827" spans="2:2" s="67" customFormat="1" ht="18" customHeight="1">
      <c r="B1827" s="71"/>
    </row>
    <row r="1828" spans="2:2" s="67" customFormat="1" ht="18" customHeight="1">
      <c r="B1828" s="71"/>
    </row>
    <row r="1829" spans="2:2" s="67" customFormat="1" ht="18" customHeight="1">
      <c r="B1829" s="71"/>
    </row>
    <row r="1830" spans="2:2" s="67" customFormat="1" ht="18" customHeight="1">
      <c r="B1830" s="71"/>
    </row>
    <row r="1831" spans="2:2" s="67" customFormat="1" ht="18" customHeight="1">
      <c r="B1831" s="71"/>
    </row>
    <row r="1832" spans="2:2" s="67" customFormat="1" ht="18" customHeight="1">
      <c r="B1832" s="71"/>
    </row>
    <row r="1833" spans="2:2" s="67" customFormat="1" ht="18" customHeight="1">
      <c r="B1833" s="71"/>
    </row>
    <row r="1834" spans="2:2" s="67" customFormat="1" ht="18" customHeight="1">
      <c r="B1834" s="71"/>
    </row>
    <row r="1835" spans="2:2" s="67" customFormat="1" ht="18" customHeight="1">
      <c r="B1835" s="71"/>
    </row>
    <row r="1836" spans="2:2" s="67" customFormat="1" ht="18" customHeight="1">
      <c r="B1836" s="71"/>
    </row>
    <row r="1837" spans="2:2" s="67" customFormat="1" ht="18" customHeight="1">
      <c r="B1837" s="71"/>
    </row>
    <row r="1838" spans="2:2" s="67" customFormat="1" ht="18" customHeight="1">
      <c r="B1838" s="71"/>
    </row>
    <row r="1839" spans="2:2" s="67" customFormat="1" ht="18" customHeight="1">
      <c r="B1839" s="71"/>
    </row>
    <row r="1840" spans="2:2" s="67" customFormat="1" ht="18" customHeight="1">
      <c r="B1840" s="71"/>
    </row>
    <row r="1841" spans="2:2" s="67" customFormat="1" ht="18" customHeight="1">
      <c r="B1841" s="71"/>
    </row>
    <row r="1842" spans="2:2" s="67" customFormat="1" ht="18" customHeight="1">
      <c r="B1842" s="71"/>
    </row>
    <row r="1843" spans="2:2" s="67" customFormat="1" ht="18" customHeight="1">
      <c r="B1843" s="71"/>
    </row>
    <row r="1844" spans="2:2" s="67" customFormat="1" ht="18" customHeight="1">
      <c r="B1844" s="71"/>
    </row>
    <row r="1845" spans="2:2" s="67" customFormat="1" ht="18" customHeight="1">
      <c r="B1845" s="71"/>
    </row>
    <row r="1846" spans="2:2" s="67" customFormat="1" ht="18" customHeight="1">
      <c r="B1846" s="71"/>
    </row>
    <row r="1847" spans="2:2" s="67" customFormat="1" ht="18" customHeight="1">
      <c r="B1847" s="71"/>
    </row>
    <row r="1848" spans="2:2" s="67" customFormat="1" ht="18" customHeight="1">
      <c r="B1848" s="71"/>
    </row>
    <row r="1849" spans="2:2" s="67" customFormat="1" ht="18" customHeight="1">
      <c r="B1849" s="71"/>
    </row>
    <row r="1850" spans="2:2" s="67" customFormat="1" ht="18" customHeight="1">
      <c r="B1850" s="71"/>
    </row>
    <row r="1851" spans="2:2" s="67" customFormat="1" ht="18" customHeight="1">
      <c r="B1851" s="71"/>
    </row>
    <row r="1852" spans="2:2" s="67" customFormat="1" ht="18" customHeight="1">
      <c r="B1852" s="71"/>
    </row>
    <row r="1853" spans="2:2" s="67" customFormat="1" ht="18" customHeight="1">
      <c r="B1853" s="71"/>
    </row>
    <row r="1854" spans="2:2" s="67" customFormat="1" ht="18" customHeight="1">
      <c r="B1854" s="71"/>
    </row>
    <row r="1855" spans="2:2" s="67" customFormat="1" ht="18" customHeight="1">
      <c r="B1855" s="71"/>
    </row>
    <row r="1856" spans="2:2" s="67" customFormat="1" ht="18" customHeight="1">
      <c r="B1856" s="71"/>
    </row>
    <row r="1857" spans="2:2" s="67" customFormat="1" ht="18" customHeight="1">
      <c r="B1857" s="71"/>
    </row>
    <row r="1858" spans="2:2" s="67" customFormat="1" ht="18" customHeight="1">
      <c r="B1858" s="71"/>
    </row>
    <row r="1859" spans="2:2" s="67" customFormat="1" ht="18" customHeight="1">
      <c r="B1859" s="71"/>
    </row>
    <row r="1860" spans="2:2" s="67" customFormat="1" ht="18" customHeight="1">
      <c r="B1860" s="71"/>
    </row>
    <row r="1861" spans="2:2" s="67" customFormat="1" ht="18" customHeight="1">
      <c r="B1861" s="71"/>
    </row>
    <row r="1862" spans="2:2" s="67" customFormat="1" ht="18" customHeight="1">
      <c r="B1862" s="71"/>
    </row>
    <row r="1863" spans="2:2" s="67" customFormat="1" ht="18" customHeight="1">
      <c r="B1863" s="71"/>
    </row>
    <row r="1864" spans="2:2" s="67" customFormat="1" ht="18" customHeight="1">
      <c r="B1864" s="71"/>
    </row>
    <row r="1865" spans="2:2" s="67" customFormat="1" ht="18" customHeight="1">
      <c r="B1865" s="71"/>
    </row>
    <row r="1866" spans="2:2" s="67" customFormat="1" ht="18" customHeight="1">
      <c r="B1866" s="71"/>
    </row>
    <row r="1867" spans="2:2" s="67" customFormat="1" ht="18" customHeight="1">
      <c r="B1867" s="71"/>
    </row>
    <row r="1868" spans="2:2" s="67" customFormat="1" ht="18" customHeight="1">
      <c r="B1868" s="71"/>
    </row>
    <row r="1869" spans="2:2" s="67" customFormat="1" ht="18" customHeight="1">
      <c r="B1869" s="71"/>
    </row>
    <row r="1870" spans="2:2" s="67" customFormat="1" ht="18" customHeight="1">
      <c r="B1870" s="71"/>
    </row>
    <row r="1871" spans="2:2" s="67" customFormat="1" ht="18" customHeight="1">
      <c r="B1871" s="71"/>
    </row>
    <row r="1872" spans="2:2" s="67" customFormat="1" ht="18" customHeight="1">
      <c r="B1872" s="71"/>
    </row>
    <row r="1873" spans="2:2" s="67" customFormat="1" ht="18" customHeight="1">
      <c r="B1873" s="71"/>
    </row>
    <row r="1874" spans="2:2" s="67" customFormat="1" ht="18" customHeight="1">
      <c r="B1874" s="71"/>
    </row>
    <row r="1875" spans="2:2" s="67" customFormat="1" ht="18" customHeight="1">
      <c r="B1875" s="71"/>
    </row>
    <row r="1876" spans="2:2" s="67" customFormat="1" ht="18" customHeight="1">
      <c r="B1876" s="71"/>
    </row>
    <row r="1877" spans="2:2" s="67" customFormat="1" ht="18" customHeight="1">
      <c r="B1877" s="71"/>
    </row>
    <row r="1878" spans="2:2" s="67" customFormat="1" ht="18" customHeight="1">
      <c r="B1878" s="71"/>
    </row>
    <row r="1879" spans="2:2" s="67" customFormat="1" ht="18" customHeight="1">
      <c r="B1879" s="71"/>
    </row>
    <row r="1880" spans="2:2" s="67" customFormat="1" ht="18" customHeight="1">
      <c r="B1880" s="71"/>
    </row>
    <row r="1881" spans="2:2" s="67" customFormat="1" ht="18" customHeight="1">
      <c r="B1881" s="71"/>
    </row>
    <row r="1882" spans="2:2" s="67" customFormat="1" ht="18" customHeight="1">
      <c r="B1882" s="71"/>
    </row>
    <row r="1883" spans="2:2" s="67" customFormat="1" ht="18" customHeight="1">
      <c r="B1883" s="71"/>
    </row>
    <row r="1884" spans="2:2" s="67" customFormat="1" ht="18" customHeight="1">
      <c r="B1884" s="71"/>
    </row>
    <row r="1885" spans="2:2" s="67" customFormat="1" ht="18" customHeight="1">
      <c r="B1885" s="71"/>
    </row>
    <row r="1886" spans="2:2" s="67" customFormat="1" ht="18" customHeight="1">
      <c r="B1886" s="71"/>
    </row>
    <row r="1887" spans="2:2" s="67" customFormat="1" ht="18" customHeight="1">
      <c r="B1887" s="71"/>
    </row>
    <row r="1888" spans="2:2" s="67" customFormat="1" ht="18" customHeight="1">
      <c r="B1888" s="71"/>
    </row>
    <row r="1889" spans="2:2" s="67" customFormat="1" ht="18" customHeight="1">
      <c r="B1889" s="71"/>
    </row>
    <row r="1890" spans="2:2" s="67" customFormat="1" ht="18" customHeight="1">
      <c r="B1890" s="71"/>
    </row>
    <row r="1891" spans="2:2" s="67" customFormat="1" ht="18" customHeight="1">
      <c r="B1891" s="71"/>
    </row>
    <row r="1892" spans="2:2" s="67" customFormat="1" ht="18" customHeight="1">
      <c r="B1892" s="71"/>
    </row>
    <row r="1893" spans="2:2" s="67" customFormat="1" ht="18" customHeight="1">
      <c r="B1893" s="71"/>
    </row>
    <row r="1894" spans="2:2" s="67" customFormat="1" ht="18" customHeight="1">
      <c r="B1894" s="71"/>
    </row>
    <row r="1895" spans="2:2" s="67" customFormat="1" ht="18" customHeight="1">
      <c r="B1895" s="71"/>
    </row>
    <row r="1896" spans="2:2" s="67" customFormat="1" ht="18" customHeight="1">
      <c r="B1896" s="71"/>
    </row>
    <row r="1897" spans="2:2" s="67" customFormat="1" ht="18" customHeight="1">
      <c r="B1897" s="71"/>
    </row>
    <row r="1898" spans="2:2" s="67" customFormat="1" ht="18" customHeight="1">
      <c r="B1898" s="71"/>
    </row>
    <row r="1899" spans="2:2" s="67" customFormat="1" ht="18" customHeight="1">
      <c r="B1899" s="71"/>
    </row>
    <row r="1900" spans="2:2" s="67" customFormat="1" ht="18" customHeight="1">
      <c r="B1900" s="71"/>
    </row>
    <row r="1901" spans="2:2" s="67" customFormat="1" ht="18" customHeight="1">
      <c r="B1901" s="71"/>
    </row>
    <row r="1902" spans="2:2" s="67" customFormat="1" ht="18" customHeight="1">
      <c r="B1902" s="71"/>
    </row>
    <row r="1903" spans="2:2" s="67" customFormat="1" ht="18" customHeight="1">
      <c r="B1903" s="71"/>
    </row>
    <row r="1904" spans="2:2" s="67" customFormat="1" ht="18" customHeight="1">
      <c r="B1904" s="71"/>
    </row>
    <row r="1905" spans="2:2" s="67" customFormat="1" ht="18" customHeight="1">
      <c r="B1905" s="71"/>
    </row>
    <row r="1906" spans="2:2" s="67" customFormat="1" ht="18" customHeight="1">
      <c r="B1906" s="71"/>
    </row>
    <row r="1907" spans="2:2" s="67" customFormat="1" ht="18" customHeight="1">
      <c r="B1907" s="71"/>
    </row>
    <row r="1908" spans="2:2" s="67" customFormat="1" ht="18" customHeight="1">
      <c r="B1908" s="71"/>
    </row>
    <row r="1909" spans="2:2" s="67" customFormat="1" ht="18" customHeight="1">
      <c r="B1909" s="71"/>
    </row>
    <row r="1910" spans="2:2" s="67" customFormat="1" ht="18" customHeight="1">
      <c r="B1910" s="71"/>
    </row>
    <row r="1911" spans="2:2" s="67" customFormat="1" ht="18" customHeight="1">
      <c r="B1911" s="71"/>
    </row>
    <row r="1912" spans="2:2" s="67" customFormat="1" ht="18" customHeight="1">
      <c r="B1912" s="71"/>
    </row>
    <row r="1913" spans="2:2" s="67" customFormat="1" ht="18" customHeight="1">
      <c r="B1913" s="71"/>
    </row>
    <row r="1914" spans="2:2" s="67" customFormat="1" ht="18" customHeight="1">
      <c r="B1914" s="71"/>
    </row>
    <row r="1915" spans="2:2" s="67" customFormat="1" ht="18" customHeight="1">
      <c r="B1915" s="71"/>
    </row>
    <row r="1916" spans="2:2" s="67" customFormat="1" ht="18" customHeight="1">
      <c r="B1916" s="71"/>
    </row>
    <row r="1917" spans="2:2" s="67" customFormat="1" ht="18" customHeight="1">
      <c r="B1917" s="71"/>
    </row>
    <row r="1918" spans="2:2" s="67" customFormat="1" ht="18" customHeight="1">
      <c r="B1918" s="71"/>
    </row>
    <row r="1919" spans="2:2" s="67" customFormat="1" ht="18" customHeight="1">
      <c r="B1919" s="71"/>
    </row>
    <row r="1920" spans="2:2" s="67" customFormat="1" ht="18" customHeight="1">
      <c r="B1920" s="71"/>
    </row>
    <row r="1921" spans="2:2" s="67" customFormat="1" ht="18" customHeight="1">
      <c r="B1921" s="71"/>
    </row>
    <row r="1922" spans="2:2" s="67" customFormat="1" ht="18" customHeight="1">
      <c r="B1922" s="71"/>
    </row>
    <row r="1923" spans="2:2" s="67" customFormat="1" ht="18" customHeight="1">
      <c r="B1923" s="71"/>
    </row>
    <row r="1924" spans="2:2" s="67" customFormat="1" ht="18" customHeight="1">
      <c r="B1924" s="71"/>
    </row>
    <row r="1925" spans="2:2" s="67" customFormat="1" ht="18" customHeight="1">
      <c r="B1925" s="71"/>
    </row>
    <row r="1926" spans="2:2" s="67" customFormat="1" ht="18" customHeight="1">
      <c r="B1926" s="71"/>
    </row>
    <row r="1927" spans="2:2" s="67" customFormat="1" ht="18" customHeight="1">
      <c r="B1927" s="71"/>
    </row>
    <row r="1928" spans="2:2" s="67" customFormat="1" ht="18" customHeight="1">
      <c r="B1928" s="71"/>
    </row>
    <row r="1929" spans="2:2" s="67" customFormat="1" ht="18" customHeight="1">
      <c r="B1929" s="71"/>
    </row>
    <row r="1930" spans="2:2" s="67" customFormat="1" ht="18" customHeight="1">
      <c r="B1930" s="71"/>
    </row>
    <row r="1931" spans="2:2" s="67" customFormat="1" ht="18" customHeight="1">
      <c r="B1931" s="71"/>
    </row>
    <row r="1932" spans="2:2" s="67" customFormat="1" ht="18" customHeight="1">
      <c r="B1932" s="71"/>
    </row>
    <row r="1933" spans="2:2" s="67" customFormat="1" ht="18" customHeight="1">
      <c r="B1933" s="71"/>
    </row>
    <row r="1934" spans="2:2" s="67" customFormat="1" ht="18" customHeight="1">
      <c r="B1934" s="71"/>
    </row>
    <row r="1935" spans="2:2" s="67" customFormat="1" ht="18" customHeight="1">
      <c r="B1935" s="71"/>
    </row>
    <row r="1936" spans="2:2" s="67" customFormat="1" ht="18" customHeight="1">
      <c r="B1936" s="71"/>
    </row>
    <row r="1937" spans="2:2" s="67" customFormat="1" ht="18" customHeight="1">
      <c r="B1937" s="71"/>
    </row>
    <row r="1938" spans="2:2" s="67" customFormat="1" ht="18" customHeight="1">
      <c r="B1938" s="71"/>
    </row>
    <row r="1939" spans="2:2" s="67" customFormat="1" ht="18" customHeight="1">
      <c r="B1939" s="71"/>
    </row>
    <row r="1940" spans="2:2" s="67" customFormat="1" ht="18" customHeight="1">
      <c r="B1940" s="71"/>
    </row>
    <row r="1941" spans="2:2" s="67" customFormat="1" ht="18" customHeight="1">
      <c r="B1941" s="71"/>
    </row>
    <row r="1942" spans="2:2" s="67" customFormat="1" ht="18" customHeight="1">
      <c r="B1942" s="71"/>
    </row>
    <row r="1943" spans="2:2" s="67" customFormat="1" ht="18" customHeight="1">
      <c r="B1943" s="71"/>
    </row>
    <row r="1944" spans="2:2" s="67" customFormat="1" ht="18" customHeight="1">
      <c r="B1944" s="71"/>
    </row>
    <row r="1945" spans="2:2" s="67" customFormat="1" ht="18" customHeight="1">
      <c r="B1945" s="71"/>
    </row>
    <row r="1946" spans="2:2" s="67" customFormat="1" ht="18" customHeight="1">
      <c r="B1946" s="71"/>
    </row>
    <row r="1947" spans="2:2" s="67" customFormat="1" ht="18" customHeight="1">
      <c r="B1947" s="71"/>
    </row>
    <row r="1948" spans="2:2" s="67" customFormat="1" ht="18" customHeight="1">
      <c r="B1948" s="71"/>
    </row>
    <row r="1949" spans="2:2" s="67" customFormat="1" ht="18" customHeight="1">
      <c r="B1949" s="71"/>
    </row>
    <row r="1950" spans="2:2" s="67" customFormat="1" ht="18" customHeight="1">
      <c r="B1950" s="71"/>
    </row>
    <row r="1951" spans="2:2" s="67" customFormat="1" ht="18" customHeight="1">
      <c r="B1951" s="71"/>
    </row>
    <row r="1952" spans="2:2" s="67" customFormat="1" ht="18" customHeight="1">
      <c r="B1952" s="71"/>
    </row>
    <row r="1953" spans="2:2" s="67" customFormat="1" ht="18" customHeight="1">
      <c r="B1953" s="71"/>
    </row>
    <row r="1954" spans="2:2" s="67" customFormat="1" ht="18" customHeight="1">
      <c r="B1954" s="71"/>
    </row>
    <row r="1955" spans="2:2" s="67" customFormat="1" ht="18" customHeight="1">
      <c r="B1955" s="71"/>
    </row>
    <row r="1956" spans="2:2" s="67" customFormat="1" ht="18" customHeight="1">
      <c r="B1956" s="71"/>
    </row>
    <row r="1957" spans="2:2" s="67" customFormat="1" ht="18" customHeight="1">
      <c r="B1957" s="71"/>
    </row>
    <row r="1958" spans="2:2" s="67" customFormat="1" ht="18" customHeight="1">
      <c r="B1958" s="71"/>
    </row>
    <row r="1959" spans="2:2" s="67" customFormat="1" ht="18" customHeight="1">
      <c r="B1959" s="71"/>
    </row>
    <row r="1960" spans="2:2" s="67" customFormat="1" ht="18" customHeight="1">
      <c r="B1960" s="71"/>
    </row>
    <row r="1961" spans="2:2" s="67" customFormat="1" ht="18" customHeight="1">
      <c r="B1961" s="71"/>
    </row>
    <row r="1962" spans="2:2" s="67" customFormat="1" ht="18" customHeight="1">
      <c r="B1962" s="71"/>
    </row>
    <row r="1963" spans="2:2" s="67" customFormat="1" ht="18" customHeight="1">
      <c r="B1963" s="71"/>
    </row>
    <row r="1964" spans="2:2" s="67" customFormat="1" ht="18" customHeight="1">
      <c r="B1964" s="71"/>
    </row>
    <row r="1965" spans="2:2" s="67" customFormat="1" ht="18" customHeight="1">
      <c r="B1965" s="71"/>
    </row>
    <row r="1966" spans="2:2" s="67" customFormat="1" ht="18" customHeight="1">
      <c r="B1966" s="71"/>
    </row>
    <row r="1967" spans="2:2" s="67" customFormat="1" ht="18" customHeight="1">
      <c r="B1967" s="71"/>
    </row>
    <row r="1968" spans="2:2" s="67" customFormat="1" ht="18" customHeight="1">
      <c r="B1968" s="71"/>
    </row>
    <row r="1969" spans="2:2" s="67" customFormat="1" ht="18" customHeight="1">
      <c r="B1969" s="71"/>
    </row>
    <row r="1970" spans="2:2" s="67" customFormat="1" ht="18" customHeight="1">
      <c r="B1970" s="71"/>
    </row>
    <row r="1971" spans="2:2" s="67" customFormat="1" ht="18" customHeight="1">
      <c r="B1971" s="71"/>
    </row>
    <row r="1972" spans="2:2" s="67" customFormat="1" ht="18" customHeight="1">
      <c r="B1972" s="71"/>
    </row>
    <row r="1973" spans="2:2" s="67" customFormat="1" ht="18" customHeight="1">
      <c r="B1973" s="71"/>
    </row>
    <row r="1974" spans="2:2" s="67" customFormat="1" ht="18" customHeight="1">
      <c r="B1974" s="71"/>
    </row>
    <row r="1975" spans="2:2" s="67" customFormat="1" ht="18" customHeight="1">
      <c r="B1975" s="71"/>
    </row>
    <row r="1976" spans="2:2" s="67" customFormat="1" ht="18" customHeight="1">
      <c r="B1976" s="71"/>
    </row>
    <row r="1977" spans="2:2" s="67" customFormat="1" ht="18" customHeight="1">
      <c r="B1977" s="71"/>
    </row>
    <row r="1978" spans="2:2" s="67" customFormat="1" ht="18" customHeight="1">
      <c r="B1978" s="71"/>
    </row>
    <row r="1979" spans="2:2" s="67" customFormat="1" ht="18" customHeight="1">
      <c r="B1979" s="71"/>
    </row>
    <row r="1980" spans="2:2" s="67" customFormat="1" ht="18" customHeight="1">
      <c r="B1980" s="71"/>
    </row>
    <row r="1981" spans="2:2" s="67" customFormat="1" ht="18" customHeight="1">
      <c r="B1981" s="71"/>
    </row>
    <row r="1982" spans="2:2" s="67" customFormat="1" ht="18" customHeight="1">
      <c r="B1982" s="71"/>
    </row>
    <row r="1983" spans="2:2" s="67" customFormat="1" ht="18" customHeight="1">
      <c r="B1983" s="71"/>
    </row>
    <row r="1984" spans="2:2" s="67" customFormat="1" ht="18" customHeight="1">
      <c r="B1984" s="71"/>
    </row>
    <row r="1985" spans="2:2" s="67" customFormat="1" ht="18" customHeight="1">
      <c r="B1985" s="71"/>
    </row>
    <row r="1986" spans="2:2" s="67" customFormat="1" ht="18" customHeight="1">
      <c r="B1986" s="71"/>
    </row>
    <row r="1987" spans="2:2" s="67" customFormat="1" ht="18" customHeight="1">
      <c r="B1987" s="71"/>
    </row>
    <row r="1988" spans="2:2" s="67" customFormat="1" ht="18" customHeight="1">
      <c r="B1988" s="71"/>
    </row>
    <row r="1989" spans="2:2" s="67" customFormat="1" ht="18" customHeight="1">
      <c r="B1989" s="71"/>
    </row>
    <row r="1990" spans="2:2" s="67" customFormat="1" ht="18" customHeight="1">
      <c r="B1990" s="71"/>
    </row>
    <row r="1991" spans="2:2" s="67" customFormat="1" ht="18" customHeight="1">
      <c r="B1991" s="71"/>
    </row>
    <row r="1992" spans="2:2" s="67" customFormat="1" ht="18" customHeight="1">
      <c r="B1992" s="71"/>
    </row>
    <row r="1993" spans="2:2" s="67" customFormat="1" ht="18" customHeight="1">
      <c r="B1993" s="71"/>
    </row>
    <row r="1994" spans="2:2" s="67" customFormat="1" ht="18" customHeight="1">
      <c r="B1994" s="71"/>
    </row>
    <row r="1995" spans="2:2" s="67" customFormat="1" ht="18" customHeight="1">
      <c r="B1995" s="71"/>
    </row>
    <row r="1996" spans="2:2" s="67" customFormat="1" ht="18" customHeight="1">
      <c r="B1996" s="71"/>
    </row>
    <row r="1997" spans="2:2" s="67" customFormat="1" ht="18" customHeight="1">
      <c r="B1997" s="71"/>
    </row>
    <row r="1998" spans="2:2" s="67" customFormat="1" ht="18" customHeight="1">
      <c r="B1998" s="71"/>
    </row>
    <row r="1999" spans="2:2" s="67" customFormat="1" ht="18" customHeight="1">
      <c r="B1999" s="71"/>
    </row>
    <row r="2000" spans="2:2" s="67" customFormat="1" ht="18" customHeight="1">
      <c r="B2000" s="71"/>
    </row>
    <row r="2001" spans="2:2" s="67" customFormat="1" ht="18" customHeight="1">
      <c r="B2001" s="71"/>
    </row>
    <row r="2002" spans="2:2" s="67" customFormat="1" ht="18" customHeight="1">
      <c r="B2002" s="71"/>
    </row>
    <row r="2003" spans="2:2" s="67" customFormat="1" ht="18" customHeight="1">
      <c r="B2003" s="71"/>
    </row>
    <row r="2004" spans="2:2" s="67" customFormat="1" ht="18" customHeight="1">
      <c r="B2004" s="71"/>
    </row>
    <row r="2005" spans="2:2" s="67" customFormat="1" ht="18" customHeight="1">
      <c r="B2005" s="71"/>
    </row>
    <row r="2006" spans="2:2" s="67" customFormat="1" ht="18" customHeight="1">
      <c r="B2006" s="71"/>
    </row>
    <row r="2007" spans="2:2" s="67" customFormat="1" ht="18" customHeight="1">
      <c r="B2007" s="71"/>
    </row>
    <row r="2008" spans="2:2" s="67" customFormat="1" ht="18" customHeight="1">
      <c r="B2008" s="71"/>
    </row>
    <row r="2009" spans="2:2" s="67" customFormat="1" ht="18" customHeight="1">
      <c r="B2009" s="71"/>
    </row>
    <row r="2010" spans="2:2" s="67" customFormat="1" ht="18" customHeight="1">
      <c r="B2010" s="71"/>
    </row>
    <row r="2011" spans="2:2" s="67" customFormat="1" ht="18" customHeight="1">
      <c r="B2011" s="71"/>
    </row>
    <row r="2012" spans="2:2" s="67" customFormat="1" ht="18" customHeight="1">
      <c r="B2012" s="71"/>
    </row>
    <row r="2013" spans="2:2" s="67" customFormat="1" ht="18" customHeight="1">
      <c r="B2013" s="71"/>
    </row>
    <row r="2014" spans="2:2" s="67" customFormat="1" ht="18" customHeight="1">
      <c r="B2014" s="71"/>
    </row>
    <row r="2015" spans="2:2" s="67" customFormat="1" ht="18" customHeight="1">
      <c r="B2015" s="71"/>
    </row>
    <row r="2016" spans="2:2" s="67" customFormat="1" ht="18" customHeight="1">
      <c r="B2016" s="71"/>
    </row>
    <row r="2017" spans="2:2" s="67" customFormat="1" ht="18" customHeight="1">
      <c r="B2017" s="71"/>
    </row>
    <row r="2018" spans="2:2" s="67" customFormat="1" ht="18" customHeight="1">
      <c r="B2018" s="71"/>
    </row>
    <row r="2019" spans="2:2" s="67" customFormat="1" ht="18" customHeight="1">
      <c r="B2019" s="71"/>
    </row>
    <row r="2020" spans="2:2" s="67" customFormat="1" ht="18" customHeight="1">
      <c r="B2020" s="71"/>
    </row>
    <row r="2021" spans="2:2" s="67" customFormat="1" ht="18" customHeight="1">
      <c r="B2021" s="71"/>
    </row>
    <row r="2022" spans="2:2" s="67" customFormat="1" ht="18" customHeight="1">
      <c r="B2022" s="71"/>
    </row>
    <row r="2023" spans="2:2" s="67" customFormat="1" ht="18" customHeight="1">
      <c r="B2023" s="71"/>
    </row>
    <row r="2024" spans="2:2" s="67" customFormat="1" ht="18" customHeight="1">
      <c r="B2024" s="71"/>
    </row>
    <row r="2025" spans="2:2" s="67" customFormat="1" ht="18" customHeight="1">
      <c r="B2025" s="71"/>
    </row>
    <row r="2026" spans="2:2" s="67" customFormat="1" ht="18" customHeight="1">
      <c r="B2026" s="71"/>
    </row>
    <row r="2027" spans="2:2" s="67" customFormat="1" ht="18" customHeight="1">
      <c r="B2027" s="71"/>
    </row>
    <row r="2028" spans="2:2" s="67" customFormat="1" ht="18" customHeight="1">
      <c r="B2028" s="71"/>
    </row>
    <row r="2029" spans="2:2" s="67" customFormat="1" ht="18" customHeight="1">
      <c r="B2029" s="71"/>
    </row>
    <row r="2030" spans="2:2" s="67" customFormat="1" ht="18" customHeight="1">
      <c r="B2030" s="71"/>
    </row>
    <row r="2031" spans="2:2" s="67" customFormat="1" ht="18" customHeight="1">
      <c r="B2031" s="71"/>
    </row>
    <row r="2032" spans="2:2" s="67" customFormat="1" ht="18" customHeight="1">
      <c r="B2032" s="71"/>
    </row>
    <row r="2033" spans="2:2" s="67" customFormat="1" ht="18" customHeight="1">
      <c r="B2033" s="71"/>
    </row>
    <row r="2034" spans="2:2" s="67" customFormat="1" ht="18" customHeight="1">
      <c r="B2034" s="71"/>
    </row>
    <row r="2035" spans="2:2" s="67" customFormat="1" ht="18" customHeight="1">
      <c r="B2035" s="71"/>
    </row>
    <row r="2036" spans="2:2" s="67" customFormat="1" ht="18" customHeight="1">
      <c r="B2036" s="71"/>
    </row>
    <row r="2037" spans="2:2" s="67" customFormat="1" ht="18" customHeight="1">
      <c r="B2037" s="71"/>
    </row>
    <row r="2038" spans="2:2" s="67" customFormat="1" ht="18" customHeight="1">
      <c r="B2038" s="71"/>
    </row>
    <row r="2039" spans="2:2" s="67" customFormat="1" ht="18" customHeight="1">
      <c r="B2039" s="71"/>
    </row>
    <row r="2040" spans="2:2" s="67" customFormat="1" ht="18" customHeight="1">
      <c r="B2040" s="71"/>
    </row>
    <row r="2041" spans="2:2" s="67" customFormat="1" ht="18" customHeight="1">
      <c r="B2041" s="71"/>
    </row>
    <row r="2042" spans="2:2" s="67" customFormat="1" ht="18" customHeight="1">
      <c r="B2042" s="71"/>
    </row>
    <row r="2043" spans="2:2" s="67" customFormat="1" ht="18" customHeight="1">
      <c r="B2043" s="71"/>
    </row>
    <row r="2044" spans="2:2" s="67" customFormat="1" ht="18" customHeight="1">
      <c r="B2044" s="71"/>
    </row>
    <row r="2045" spans="2:2" s="67" customFormat="1" ht="18" customHeight="1">
      <c r="B2045" s="71"/>
    </row>
    <row r="2046" spans="2:2" s="67" customFormat="1" ht="18" customHeight="1">
      <c r="B2046" s="71"/>
    </row>
    <row r="2047" spans="2:2" s="67" customFormat="1" ht="18" customHeight="1">
      <c r="B2047" s="71"/>
    </row>
    <row r="2048" spans="2:2" s="67" customFormat="1" ht="18" customHeight="1">
      <c r="B2048" s="71"/>
    </row>
    <row r="2049" spans="2:2" s="67" customFormat="1" ht="18" customHeight="1">
      <c r="B2049" s="71"/>
    </row>
    <row r="2050" spans="2:2" s="67" customFormat="1" ht="18" customHeight="1">
      <c r="B2050" s="71"/>
    </row>
    <row r="2051" spans="2:2" s="67" customFormat="1" ht="18" customHeight="1">
      <c r="B2051" s="71"/>
    </row>
    <row r="2052" spans="2:2" s="67" customFormat="1" ht="18" customHeight="1">
      <c r="B2052" s="71"/>
    </row>
    <row r="2053" spans="2:2" s="67" customFormat="1" ht="18" customHeight="1">
      <c r="B2053" s="71"/>
    </row>
    <row r="2054" spans="2:2" s="67" customFormat="1" ht="18" customHeight="1">
      <c r="B2054" s="71"/>
    </row>
    <row r="2055" spans="2:2" s="67" customFormat="1" ht="18" customHeight="1">
      <c r="B2055" s="71"/>
    </row>
    <row r="2056" spans="2:2" s="67" customFormat="1" ht="18" customHeight="1">
      <c r="B2056" s="71"/>
    </row>
    <row r="2057" spans="2:2" s="67" customFormat="1" ht="18" customHeight="1">
      <c r="B2057" s="71"/>
    </row>
    <row r="2058" spans="2:2" s="67" customFormat="1" ht="18" customHeight="1">
      <c r="B2058" s="71"/>
    </row>
    <row r="2059" spans="2:2" s="67" customFormat="1" ht="18" customHeight="1">
      <c r="B2059" s="71"/>
    </row>
    <row r="2060" spans="2:2" s="67" customFormat="1" ht="18" customHeight="1">
      <c r="B2060" s="71"/>
    </row>
    <row r="2061" spans="2:2" s="67" customFormat="1" ht="18" customHeight="1">
      <c r="B2061" s="71"/>
    </row>
    <row r="2062" spans="2:2" s="67" customFormat="1" ht="18" customHeight="1">
      <c r="B2062" s="71"/>
    </row>
    <row r="2063" spans="2:2" s="67" customFormat="1" ht="18" customHeight="1">
      <c r="B2063" s="71"/>
    </row>
    <row r="2064" spans="2:2" s="67" customFormat="1" ht="18" customHeight="1">
      <c r="B2064" s="71"/>
    </row>
    <row r="2065" spans="2:2" s="67" customFormat="1" ht="18" customHeight="1">
      <c r="B2065" s="71"/>
    </row>
    <row r="2066" spans="2:2" s="67" customFormat="1" ht="18" customHeight="1">
      <c r="B2066" s="71"/>
    </row>
    <row r="2067" spans="2:2" s="67" customFormat="1" ht="18" customHeight="1">
      <c r="B2067" s="71"/>
    </row>
    <row r="2068" spans="2:2" s="67" customFormat="1" ht="18" customHeight="1">
      <c r="B2068" s="71"/>
    </row>
    <row r="2069" spans="2:2" s="67" customFormat="1" ht="18" customHeight="1">
      <c r="B2069" s="71"/>
    </row>
    <row r="2070" spans="2:2" s="67" customFormat="1" ht="18" customHeight="1">
      <c r="B2070" s="71"/>
    </row>
    <row r="2071" spans="2:2" s="67" customFormat="1" ht="18" customHeight="1">
      <c r="B2071" s="71"/>
    </row>
    <row r="2072" spans="2:2" s="67" customFormat="1" ht="18" customHeight="1">
      <c r="B2072" s="71"/>
    </row>
    <row r="2073" spans="2:2" s="67" customFormat="1" ht="18" customHeight="1">
      <c r="B2073" s="71"/>
    </row>
    <row r="2074" spans="2:2" s="67" customFormat="1" ht="18" customHeight="1">
      <c r="B2074" s="71"/>
    </row>
    <row r="2075" spans="2:2" s="67" customFormat="1" ht="18" customHeight="1">
      <c r="B2075" s="71"/>
    </row>
    <row r="2076" spans="2:2" s="67" customFormat="1" ht="18" customHeight="1">
      <c r="B2076" s="71"/>
    </row>
    <row r="2077" spans="2:2" s="67" customFormat="1" ht="18" customHeight="1">
      <c r="B2077" s="71"/>
    </row>
    <row r="2078" spans="2:2" s="67" customFormat="1" ht="18" customHeight="1">
      <c r="B2078" s="71"/>
    </row>
    <row r="2079" spans="2:2" s="67" customFormat="1" ht="18" customHeight="1">
      <c r="B2079" s="71"/>
    </row>
    <row r="2080" spans="2:2" s="67" customFormat="1" ht="18" customHeight="1">
      <c r="B2080" s="71"/>
    </row>
    <row r="2081" spans="2:2" s="67" customFormat="1" ht="18" customHeight="1">
      <c r="B2081" s="71"/>
    </row>
    <row r="2082" spans="2:2" s="67" customFormat="1" ht="18" customHeight="1">
      <c r="B2082" s="71"/>
    </row>
    <row r="2083" spans="2:2" s="67" customFormat="1" ht="18" customHeight="1">
      <c r="B2083" s="71"/>
    </row>
    <row r="2084" spans="2:2" s="67" customFormat="1" ht="18" customHeight="1">
      <c r="B2084" s="71"/>
    </row>
    <row r="2085" spans="2:2" s="67" customFormat="1" ht="18" customHeight="1">
      <c r="B2085" s="71"/>
    </row>
    <row r="2086" spans="2:2" s="67" customFormat="1" ht="18" customHeight="1">
      <c r="B2086" s="71"/>
    </row>
    <row r="2087" spans="2:2" s="67" customFormat="1" ht="18" customHeight="1">
      <c r="B2087" s="71"/>
    </row>
    <row r="2088" spans="2:2" s="67" customFormat="1" ht="18" customHeight="1">
      <c r="B2088" s="71"/>
    </row>
    <row r="2089" spans="2:2" s="67" customFormat="1" ht="18" customHeight="1">
      <c r="B2089" s="71"/>
    </row>
    <row r="2090" spans="2:2" s="67" customFormat="1" ht="18" customHeight="1">
      <c r="B2090" s="71"/>
    </row>
    <row r="2091" spans="2:2" s="67" customFormat="1" ht="18" customHeight="1">
      <c r="B2091" s="71"/>
    </row>
    <row r="2092" spans="2:2" s="67" customFormat="1" ht="18" customHeight="1">
      <c r="B2092" s="71"/>
    </row>
    <row r="2093" spans="2:2" s="67" customFormat="1" ht="18" customHeight="1">
      <c r="B2093" s="71"/>
    </row>
    <row r="2094" spans="2:2" s="67" customFormat="1" ht="18" customHeight="1">
      <c r="B2094" s="71"/>
    </row>
    <row r="2095" spans="2:2" s="67" customFormat="1" ht="18" customHeight="1">
      <c r="B2095" s="71"/>
    </row>
    <row r="2096" spans="2:2" s="67" customFormat="1" ht="18" customHeight="1">
      <c r="B2096" s="71"/>
    </row>
    <row r="2097" spans="2:2" s="67" customFormat="1" ht="18" customHeight="1">
      <c r="B2097" s="71"/>
    </row>
    <row r="2098" spans="2:2" s="67" customFormat="1" ht="18" customHeight="1">
      <c r="B2098" s="71"/>
    </row>
    <row r="2099" spans="2:2" s="67" customFormat="1" ht="18" customHeight="1">
      <c r="B2099" s="71"/>
    </row>
    <row r="2100" spans="2:2" s="67" customFormat="1" ht="18" customHeight="1">
      <c r="B2100" s="71"/>
    </row>
    <row r="2101" spans="2:2" s="67" customFormat="1" ht="18" customHeight="1">
      <c r="B2101" s="71"/>
    </row>
    <row r="2102" spans="2:2" s="67" customFormat="1" ht="18" customHeight="1">
      <c r="B2102" s="71"/>
    </row>
    <row r="2103" spans="2:2" s="67" customFormat="1" ht="18" customHeight="1">
      <c r="B2103" s="71"/>
    </row>
    <row r="2104" spans="2:2" s="67" customFormat="1" ht="18" customHeight="1">
      <c r="B2104" s="71"/>
    </row>
    <row r="2105" spans="2:2" s="67" customFormat="1" ht="18" customHeight="1">
      <c r="B2105" s="71"/>
    </row>
    <row r="2106" spans="2:2" s="67" customFormat="1" ht="18" customHeight="1">
      <c r="B2106" s="71"/>
    </row>
    <row r="2107" spans="2:2" s="67" customFormat="1" ht="18" customHeight="1">
      <c r="B2107" s="71"/>
    </row>
    <row r="2108" spans="2:2" s="67" customFormat="1" ht="18" customHeight="1">
      <c r="B2108" s="71"/>
    </row>
    <row r="2109" spans="2:2" s="67" customFormat="1" ht="18" customHeight="1">
      <c r="B2109" s="71"/>
    </row>
    <row r="2110" spans="2:2" s="67" customFormat="1" ht="18" customHeight="1">
      <c r="B2110" s="71"/>
    </row>
    <row r="2111" spans="2:2" s="67" customFormat="1" ht="18" customHeight="1">
      <c r="B2111" s="71"/>
    </row>
    <row r="2112" spans="2:2" s="67" customFormat="1" ht="18" customHeight="1">
      <c r="B2112" s="71"/>
    </row>
    <row r="2113" spans="2:2" s="67" customFormat="1" ht="18" customHeight="1">
      <c r="B2113" s="71"/>
    </row>
    <row r="2114" spans="2:2" s="67" customFormat="1" ht="18" customHeight="1">
      <c r="B2114" s="71"/>
    </row>
    <row r="2115" spans="2:2" s="67" customFormat="1" ht="18" customHeight="1">
      <c r="B2115" s="71"/>
    </row>
    <row r="2116" spans="2:2" s="67" customFormat="1" ht="18" customHeight="1">
      <c r="B2116" s="71"/>
    </row>
    <row r="2117" spans="2:2" s="67" customFormat="1" ht="18" customHeight="1">
      <c r="B2117" s="71"/>
    </row>
    <row r="2118" spans="2:2" s="67" customFormat="1" ht="18" customHeight="1">
      <c r="B2118" s="71"/>
    </row>
    <row r="2119" spans="2:2" s="67" customFormat="1" ht="18" customHeight="1">
      <c r="B2119" s="71"/>
    </row>
    <row r="2120" spans="2:2" s="67" customFormat="1" ht="18" customHeight="1">
      <c r="B2120" s="71"/>
    </row>
    <row r="2121" spans="2:2" s="67" customFormat="1" ht="18" customHeight="1">
      <c r="B2121" s="71"/>
    </row>
    <row r="2122" spans="2:2" s="67" customFormat="1" ht="18" customHeight="1">
      <c r="B2122" s="71"/>
    </row>
    <row r="2123" spans="2:2" s="67" customFormat="1" ht="18" customHeight="1">
      <c r="B2123" s="71"/>
    </row>
    <row r="2124" spans="2:2" s="67" customFormat="1" ht="18" customHeight="1">
      <c r="B2124" s="71"/>
    </row>
    <row r="2125" spans="2:2" s="67" customFormat="1" ht="18" customHeight="1">
      <c r="B2125" s="71"/>
    </row>
    <row r="2126" spans="2:2" s="67" customFormat="1" ht="18" customHeight="1">
      <c r="B2126" s="71"/>
    </row>
    <row r="2127" spans="2:2" s="67" customFormat="1" ht="18" customHeight="1">
      <c r="B2127" s="71"/>
    </row>
    <row r="2128" spans="2:2" s="67" customFormat="1" ht="18" customHeight="1">
      <c r="B2128" s="71"/>
    </row>
    <row r="2129" spans="2:2" s="67" customFormat="1" ht="18" customHeight="1">
      <c r="B2129" s="71"/>
    </row>
    <row r="2130" spans="2:2" s="67" customFormat="1" ht="18" customHeight="1">
      <c r="B2130" s="71"/>
    </row>
    <row r="2131" spans="2:2" s="67" customFormat="1" ht="18" customHeight="1">
      <c r="B2131" s="71"/>
    </row>
    <row r="2132" spans="2:2" s="67" customFormat="1" ht="18" customHeight="1">
      <c r="B2132" s="71"/>
    </row>
    <row r="2133" spans="2:2" s="67" customFormat="1" ht="18" customHeight="1">
      <c r="B2133" s="71"/>
    </row>
    <row r="2134" spans="2:2" s="67" customFormat="1" ht="18" customHeight="1">
      <c r="B2134" s="71"/>
    </row>
    <row r="2135" spans="2:2" s="67" customFormat="1" ht="18" customHeight="1">
      <c r="B2135" s="71"/>
    </row>
    <row r="2136" spans="2:2" s="67" customFormat="1" ht="18" customHeight="1">
      <c r="B2136" s="71"/>
    </row>
    <row r="2137" spans="2:2" s="67" customFormat="1" ht="18" customHeight="1">
      <c r="B2137" s="71"/>
    </row>
    <row r="2138" spans="2:2" s="67" customFormat="1" ht="18" customHeight="1">
      <c r="B2138" s="71"/>
    </row>
    <row r="2139" spans="2:2" s="67" customFormat="1" ht="18" customHeight="1">
      <c r="B2139" s="71"/>
    </row>
    <row r="2140" spans="2:2" s="67" customFormat="1" ht="18" customHeight="1">
      <c r="B2140" s="71"/>
    </row>
    <row r="2141" spans="2:2" s="67" customFormat="1" ht="18" customHeight="1">
      <c r="B2141" s="71"/>
    </row>
    <row r="2142" spans="2:2" s="67" customFormat="1" ht="18" customHeight="1">
      <c r="B2142" s="71"/>
    </row>
    <row r="2143" spans="2:2" s="67" customFormat="1" ht="18" customHeight="1">
      <c r="B2143" s="71"/>
    </row>
    <row r="2144" spans="2:2" s="67" customFormat="1" ht="18" customHeight="1">
      <c r="B2144" s="71"/>
    </row>
    <row r="2145" spans="2:2" s="67" customFormat="1" ht="18" customHeight="1">
      <c r="B2145" s="71"/>
    </row>
    <row r="2146" spans="2:2" s="67" customFormat="1" ht="18" customHeight="1">
      <c r="B2146" s="71"/>
    </row>
    <row r="2147" spans="2:2" s="67" customFormat="1" ht="18" customHeight="1">
      <c r="B2147" s="71"/>
    </row>
    <row r="2148" spans="2:2" s="67" customFormat="1" ht="18" customHeight="1">
      <c r="B2148" s="71"/>
    </row>
    <row r="2149" spans="2:2" s="67" customFormat="1" ht="18" customHeight="1">
      <c r="B2149" s="71"/>
    </row>
    <row r="2150" spans="2:2" s="67" customFormat="1" ht="18" customHeight="1">
      <c r="B2150" s="71"/>
    </row>
    <row r="2151" spans="2:2" s="67" customFormat="1" ht="18" customHeight="1">
      <c r="B2151" s="71"/>
    </row>
    <row r="2152" spans="2:2" s="67" customFormat="1" ht="18" customHeight="1">
      <c r="B2152" s="71"/>
    </row>
    <row r="2153" spans="2:2" s="67" customFormat="1" ht="18" customHeight="1">
      <c r="B2153" s="71"/>
    </row>
    <row r="2154" spans="2:2" s="67" customFormat="1" ht="18" customHeight="1">
      <c r="B2154" s="71"/>
    </row>
    <row r="2155" spans="2:2" s="67" customFormat="1" ht="18" customHeight="1">
      <c r="B2155" s="71"/>
    </row>
    <row r="2156" spans="2:2" s="67" customFormat="1" ht="18" customHeight="1">
      <c r="B2156" s="71"/>
    </row>
    <row r="2157" spans="2:2" s="67" customFormat="1" ht="18" customHeight="1">
      <c r="B2157" s="71"/>
    </row>
    <row r="2158" spans="2:2" s="67" customFormat="1" ht="18" customHeight="1">
      <c r="B2158" s="71"/>
    </row>
    <row r="2159" spans="2:2" s="67" customFormat="1" ht="18" customHeight="1">
      <c r="B2159" s="71"/>
    </row>
    <row r="2160" spans="2:2" s="67" customFormat="1" ht="18" customHeight="1">
      <c r="B2160" s="71"/>
    </row>
    <row r="2161" spans="2:4" s="67" customFormat="1" ht="18" customHeight="1">
      <c r="B2161" s="71"/>
    </row>
    <row r="2162" spans="2:4" s="67" customFormat="1" ht="18" customHeight="1">
      <c r="B2162" s="71"/>
    </row>
    <row r="2163" spans="2:4" s="67" customFormat="1" ht="18" customHeight="1">
      <c r="B2163" s="71"/>
    </row>
    <row r="2164" spans="2:4" s="67" customFormat="1" ht="18" customHeight="1">
      <c r="B2164" s="71"/>
    </row>
    <row r="2165" spans="2:4" s="67" customFormat="1" ht="18" customHeight="1">
      <c r="B2165" s="71"/>
    </row>
    <row r="2166" spans="2:4" s="67" customFormat="1" ht="18" customHeight="1">
      <c r="B2166" s="71"/>
    </row>
    <row r="2167" spans="2:4" s="67" customFormat="1" ht="18" customHeight="1">
      <c r="B2167" s="71"/>
    </row>
    <row r="2168" spans="2:4" s="67" customFormat="1" ht="18" customHeight="1">
      <c r="B2168" s="71"/>
    </row>
    <row r="2169" spans="2:4" s="67" customFormat="1" ht="18" customHeight="1">
      <c r="B2169" s="71"/>
    </row>
    <row r="2170" spans="2:4" s="67" customFormat="1" ht="18" customHeight="1">
      <c r="B2170" s="71"/>
    </row>
    <row r="2171" spans="2:4" s="67" customFormat="1" ht="18" customHeight="1">
      <c r="B2171" s="71"/>
    </row>
    <row r="2172" spans="2:4" s="67" customFormat="1" ht="18" customHeight="1">
      <c r="B2172" s="71"/>
    </row>
    <row r="2173" spans="2:4" s="67" customFormat="1" ht="18" customHeight="1">
      <c r="B2173" s="71"/>
    </row>
    <row r="2174" spans="2:4" s="67" customFormat="1" ht="18" customHeight="1">
      <c r="B2174" s="71"/>
    </row>
    <row r="2175" spans="2:4" s="67" customFormat="1" ht="18" customHeight="1">
      <c r="B2175" s="71"/>
      <c r="C2175" s="34"/>
      <c r="D2175" s="34"/>
    </row>
    <row r="2176" spans="2:4" s="67" customFormat="1" ht="18" customHeight="1">
      <c r="B2176" s="71"/>
      <c r="C2176" s="34"/>
      <c r="D2176" s="34"/>
    </row>
    <row r="2177" spans="1:4" s="67" customFormat="1" ht="18" customHeight="1">
      <c r="B2177" s="71"/>
      <c r="C2177" s="34"/>
      <c r="D2177" s="34"/>
    </row>
    <row r="2178" spans="1:4" s="67" customFormat="1" ht="18" customHeight="1">
      <c r="B2178" s="71"/>
      <c r="C2178" s="34"/>
      <c r="D2178" s="34"/>
    </row>
    <row r="2179" spans="1:4" ht="18" customHeight="1">
      <c r="A2179" s="67"/>
      <c r="B2179" s="71"/>
    </row>
    <row r="2180" spans="1:4" ht="18" customHeight="1">
      <c r="A2180" s="67"/>
      <c r="B2180" s="71"/>
    </row>
    <row r="2181" spans="1:4" ht="18" customHeight="1">
      <c r="A2181" s="67"/>
      <c r="B2181" s="71"/>
    </row>
    <row r="2182" spans="1:4" ht="18" customHeight="1">
      <c r="A2182" s="67"/>
      <c r="B2182" s="71"/>
    </row>
    <row r="2183" spans="1:4" ht="18" customHeight="1">
      <c r="A2183" s="67"/>
      <c r="B2183" s="71"/>
    </row>
    <row r="2184" spans="1:4" ht="18" customHeight="1">
      <c r="A2184" s="67"/>
      <c r="B2184" s="71"/>
    </row>
    <row r="2185" spans="1:4" ht="18" customHeight="1">
      <c r="A2185" s="67"/>
      <c r="B2185" s="71"/>
    </row>
    <row r="2186" spans="1:4" ht="18" customHeight="1">
      <c r="A2186" s="67"/>
      <c r="B2186" s="71"/>
    </row>
    <row r="2187" spans="1:4" ht="18" customHeight="1">
      <c r="A2187" s="67"/>
      <c r="B2187" s="71"/>
    </row>
    <row r="2188" spans="1:4" ht="18" customHeight="1">
      <c r="A2188" s="67"/>
      <c r="B2188" s="71"/>
    </row>
    <row r="2189" spans="1:4" ht="18" customHeight="1">
      <c r="A2189" s="67"/>
      <c r="B2189" s="71"/>
    </row>
    <row r="2190" spans="1:4" ht="18" customHeight="1">
      <c r="A2190" s="67"/>
      <c r="B2190" s="71"/>
    </row>
    <row r="2191" spans="1:4" ht="18" customHeight="1">
      <c r="A2191" s="67"/>
      <c r="B2191" s="71"/>
    </row>
    <row r="2192" spans="1:4" ht="18" customHeight="1">
      <c r="A2192" s="67"/>
      <c r="B2192" s="71"/>
    </row>
    <row r="2193" spans="1:2" ht="18" customHeight="1">
      <c r="A2193" s="67"/>
      <c r="B2193" s="71"/>
    </row>
    <row r="2194" spans="1:2" ht="18" customHeight="1">
      <c r="A2194" s="67"/>
      <c r="B2194" s="71"/>
    </row>
    <row r="2195" spans="1:2" ht="18" customHeight="1">
      <c r="A2195" s="67"/>
      <c r="B2195" s="71"/>
    </row>
    <row r="2196" spans="1:2" ht="18" customHeight="1">
      <c r="A2196" s="67"/>
      <c r="B2196" s="71"/>
    </row>
    <row r="2197" spans="1:2" ht="18" customHeight="1">
      <c r="A2197" s="67"/>
      <c r="B2197" s="71"/>
    </row>
    <row r="2198" spans="1:2" ht="18" customHeight="1">
      <c r="A2198" s="67"/>
      <c r="B2198" s="71"/>
    </row>
    <row r="2199" spans="1:2" ht="18" customHeight="1">
      <c r="A2199" s="67"/>
      <c r="B2199" s="71"/>
    </row>
    <row r="2200" spans="1:2" ht="18" customHeight="1">
      <c r="A2200" s="67"/>
      <c r="B2200" s="71"/>
    </row>
    <row r="2201" spans="1:2" ht="18" customHeight="1">
      <c r="A2201" s="67"/>
      <c r="B2201" s="71"/>
    </row>
    <row r="2202" spans="1:2" ht="18" customHeight="1">
      <c r="A2202" s="67"/>
      <c r="B2202" s="71"/>
    </row>
    <row r="2203" spans="1:2" ht="18" customHeight="1">
      <c r="A2203" s="67"/>
      <c r="B2203" s="71"/>
    </row>
    <row r="2204" spans="1:2" ht="18" customHeight="1">
      <c r="A2204" s="67"/>
      <c r="B2204" s="71"/>
    </row>
    <row r="2205" spans="1:2" ht="18" customHeight="1">
      <c r="A2205" s="67"/>
      <c r="B2205" s="71"/>
    </row>
    <row r="2206" spans="1:2" ht="18" customHeight="1">
      <c r="A2206" s="67"/>
      <c r="B2206" s="71"/>
    </row>
    <row r="2207" spans="1:2" ht="18" customHeight="1">
      <c r="A2207" s="67"/>
      <c r="B2207" s="71"/>
    </row>
    <row r="2208" spans="1:2" ht="18" customHeight="1">
      <c r="A2208" s="67"/>
      <c r="B2208" s="71"/>
    </row>
    <row r="2209" spans="1:2" ht="18" customHeight="1">
      <c r="A2209" s="67"/>
      <c r="B2209" s="71"/>
    </row>
    <row r="2210" spans="1:2" ht="18" customHeight="1">
      <c r="A2210" s="67"/>
      <c r="B2210" s="71"/>
    </row>
    <row r="2211" spans="1:2" ht="18" customHeight="1">
      <c r="A2211" s="67"/>
      <c r="B2211" s="71"/>
    </row>
    <row r="2212" spans="1:2" ht="18" customHeight="1">
      <c r="A2212" s="67"/>
      <c r="B2212" s="71"/>
    </row>
    <row r="2213" spans="1:2" ht="18" customHeight="1">
      <c r="A2213" s="67"/>
      <c r="B2213" s="71"/>
    </row>
    <row r="2214" spans="1:2" ht="18" customHeight="1">
      <c r="A2214" s="67"/>
      <c r="B2214" s="71"/>
    </row>
    <row r="2215" spans="1:2" ht="18" customHeight="1">
      <c r="A2215" s="67"/>
      <c r="B2215" s="71"/>
    </row>
    <row r="2216" spans="1:2" ht="18" customHeight="1">
      <c r="A2216" s="67"/>
      <c r="B2216" s="71"/>
    </row>
    <row r="2217" spans="1:2" ht="18" customHeight="1">
      <c r="A2217" s="67"/>
      <c r="B2217" s="71"/>
    </row>
    <row r="2218" spans="1:2" ht="18" customHeight="1">
      <c r="A2218" s="67"/>
      <c r="B2218" s="71"/>
    </row>
    <row r="2219" spans="1:2" ht="18" customHeight="1">
      <c r="A2219" s="67"/>
      <c r="B2219" s="71"/>
    </row>
    <row r="2220" spans="1:2" ht="18" customHeight="1">
      <c r="A2220" s="67"/>
      <c r="B2220" s="71"/>
    </row>
    <row r="2221" spans="1:2" ht="18" customHeight="1">
      <c r="A2221" s="67"/>
      <c r="B2221" s="71"/>
    </row>
    <row r="2222" spans="1:2" ht="18" customHeight="1">
      <c r="A2222" s="67"/>
      <c r="B2222" s="71"/>
    </row>
    <row r="2223" spans="1:2" ht="18" customHeight="1">
      <c r="A2223" s="67"/>
      <c r="B2223" s="71"/>
    </row>
    <row r="2224" spans="1:2" ht="18" customHeight="1">
      <c r="A2224" s="67"/>
      <c r="B2224" s="71"/>
    </row>
    <row r="2225" spans="1:2" ht="18" customHeight="1">
      <c r="A2225" s="67"/>
      <c r="B2225" s="71"/>
    </row>
    <row r="2226" spans="1:2" ht="18" customHeight="1">
      <c r="A2226" s="67"/>
      <c r="B2226" s="71"/>
    </row>
    <row r="2227" spans="1:2" ht="18" customHeight="1">
      <c r="A2227" s="67"/>
      <c r="B2227" s="71"/>
    </row>
    <row r="2228" spans="1:2" ht="18" customHeight="1">
      <c r="A2228" s="67"/>
      <c r="B2228" s="71"/>
    </row>
    <row r="2229" spans="1:2" ht="18" customHeight="1">
      <c r="A2229" s="67"/>
      <c r="B2229" s="71"/>
    </row>
    <row r="2230" spans="1:2" ht="18" customHeight="1">
      <c r="A2230" s="67"/>
      <c r="B2230" s="71"/>
    </row>
    <row r="2231" spans="1:2" ht="18" customHeight="1">
      <c r="A2231" s="67"/>
      <c r="B2231" s="71"/>
    </row>
    <row r="2232" spans="1:2" ht="18" customHeight="1">
      <c r="A2232" s="67"/>
      <c r="B2232" s="71"/>
    </row>
    <row r="2233" spans="1:2" ht="18" customHeight="1">
      <c r="A2233" s="67"/>
      <c r="B2233" s="71"/>
    </row>
    <row r="2234" spans="1:2" ht="18" customHeight="1">
      <c r="A2234" s="67"/>
      <c r="B2234" s="71"/>
    </row>
    <row r="2235" spans="1:2" ht="18" customHeight="1">
      <c r="A2235" s="67"/>
      <c r="B2235" s="71"/>
    </row>
    <row r="2236" spans="1:2" ht="18" customHeight="1">
      <c r="A2236" s="67"/>
      <c r="B2236" s="71"/>
    </row>
    <row r="2237" spans="1:2" ht="18" customHeight="1">
      <c r="A2237" s="67"/>
      <c r="B2237" s="71"/>
    </row>
    <row r="2238" spans="1:2" ht="18" customHeight="1">
      <c r="A2238" s="67"/>
      <c r="B2238" s="71"/>
    </row>
    <row r="2239" spans="1:2" ht="18" customHeight="1">
      <c r="A2239" s="67"/>
      <c r="B2239" s="71"/>
    </row>
    <row r="2240" spans="1:2" ht="18" customHeight="1">
      <c r="A2240" s="67"/>
      <c r="B2240" s="71"/>
    </row>
    <row r="2241" spans="1:2" ht="18" customHeight="1">
      <c r="A2241" s="67"/>
      <c r="B2241" s="71"/>
    </row>
    <row r="2242" spans="1:2" ht="18" customHeight="1">
      <c r="A2242" s="67"/>
      <c r="B2242" s="71"/>
    </row>
    <row r="2243" spans="1:2" ht="18" customHeight="1">
      <c r="A2243" s="67"/>
      <c r="B2243" s="71"/>
    </row>
    <row r="2244" spans="1:2" ht="18" customHeight="1">
      <c r="A2244" s="67"/>
      <c r="B2244" s="71"/>
    </row>
    <row r="2245" spans="1:2" ht="18" customHeight="1">
      <c r="A2245" s="67"/>
      <c r="B2245" s="71"/>
    </row>
    <row r="2246" spans="1:2" ht="18" customHeight="1">
      <c r="A2246" s="67"/>
      <c r="B2246" s="71"/>
    </row>
    <row r="2247" spans="1:2" ht="18" customHeight="1">
      <c r="A2247" s="67"/>
      <c r="B2247" s="71"/>
    </row>
    <row r="2248" spans="1:2" ht="18" customHeight="1">
      <c r="A2248" s="67"/>
      <c r="B2248" s="71"/>
    </row>
    <row r="2249" spans="1:2" ht="18" customHeight="1">
      <c r="A2249" s="67"/>
      <c r="B2249" s="71"/>
    </row>
    <row r="2250" spans="1:2" ht="18" customHeight="1">
      <c r="A2250" s="67"/>
      <c r="B2250" s="71"/>
    </row>
    <row r="2251" spans="1:2" ht="18" customHeight="1">
      <c r="A2251" s="67"/>
      <c r="B2251" s="71"/>
    </row>
    <row r="2252" spans="1:2" ht="18" customHeight="1">
      <c r="A2252" s="67"/>
      <c r="B2252" s="71"/>
    </row>
    <row r="2253" spans="1:2" ht="18" customHeight="1">
      <c r="A2253" s="67"/>
      <c r="B2253" s="71"/>
    </row>
    <row r="2254" spans="1:2" ht="18" customHeight="1">
      <c r="A2254" s="67"/>
      <c r="B2254" s="71"/>
    </row>
    <row r="2255" spans="1:2" ht="18" customHeight="1">
      <c r="A2255" s="67"/>
      <c r="B2255" s="71"/>
    </row>
    <row r="2256" spans="1:2" ht="18" customHeight="1">
      <c r="A2256" s="67"/>
      <c r="B2256" s="71"/>
    </row>
    <row r="2257" spans="1:2" ht="18" customHeight="1">
      <c r="A2257" s="67"/>
      <c r="B2257" s="71"/>
    </row>
    <row r="2258" spans="1:2" ht="18" customHeight="1">
      <c r="A2258" s="67"/>
      <c r="B2258" s="71"/>
    </row>
    <row r="2259" spans="1:2" ht="18" customHeight="1">
      <c r="A2259" s="67"/>
      <c r="B2259" s="71"/>
    </row>
    <row r="2260" spans="1:2" ht="18" customHeight="1">
      <c r="A2260" s="67"/>
      <c r="B2260" s="71"/>
    </row>
    <row r="2261" spans="1:2" ht="18" customHeight="1">
      <c r="A2261" s="67"/>
      <c r="B2261" s="71"/>
    </row>
    <row r="2262" spans="1:2" ht="18" customHeight="1">
      <c r="A2262" s="67"/>
      <c r="B2262" s="71"/>
    </row>
    <row r="2263" spans="1:2" ht="18" customHeight="1">
      <c r="A2263" s="67"/>
      <c r="B2263" s="71"/>
    </row>
    <row r="2264" spans="1:2" ht="18" customHeight="1">
      <c r="A2264" s="67"/>
      <c r="B2264" s="71"/>
    </row>
    <row r="2265" spans="1:2" ht="18" customHeight="1">
      <c r="A2265" s="67"/>
      <c r="B2265" s="71"/>
    </row>
    <row r="2266" spans="1:2" ht="18" customHeight="1">
      <c r="A2266" s="67"/>
      <c r="B2266" s="71"/>
    </row>
    <row r="2267" spans="1:2" ht="18" customHeight="1">
      <c r="A2267" s="67"/>
      <c r="B2267" s="71"/>
    </row>
    <row r="2268" spans="1:2" ht="18" customHeight="1">
      <c r="A2268" s="67"/>
      <c r="B2268" s="71"/>
    </row>
    <row r="2269" spans="1:2" ht="18" customHeight="1">
      <c r="A2269" s="67"/>
      <c r="B2269" s="71"/>
    </row>
    <row r="2270" spans="1:2" ht="18" customHeight="1">
      <c r="A2270" s="67"/>
      <c r="B2270" s="71"/>
    </row>
    <row r="2271" spans="1:2" ht="18" customHeight="1">
      <c r="A2271" s="67"/>
      <c r="B2271" s="71"/>
    </row>
    <row r="2272" spans="1:2" ht="18" customHeight="1">
      <c r="A2272" s="67"/>
      <c r="B2272" s="71"/>
    </row>
    <row r="2273" spans="1:2" ht="18" customHeight="1">
      <c r="A2273" s="67"/>
      <c r="B2273" s="71"/>
    </row>
    <row r="2274" spans="1:2" ht="18" customHeight="1">
      <c r="A2274" s="67"/>
      <c r="B2274" s="71"/>
    </row>
    <row r="2275" spans="1:2" ht="18" customHeight="1">
      <c r="A2275" s="67"/>
      <c r="B2275" s="71"/>
    </row>
    <row r="2276" spans="1:2" ht="18" customHeight="1">
      <c r="A2276" s="67"/>
      <c r="B2276" s="71"/>
    </row>
    <row r="2277" spans="1:2" ht="18" customHeight="1">
      <c r="A2277" s="67"/>
      <c r="B2277" s="71"/>
    </row>
    <row r="2278" spans="1:2" ht="18" customHeight="1">
      <c r="A2278" s="67"/>
      <c r="B2278" s="71"/>
    </row>
    <row r="2279" spans="1:2" ht="18" customHeight="1">
      <c r="A2279" s="67"/>
      <c r="B2279" s="71"/>
    </row>
    <row r="2280" spans="1:2" ht="18" customHeight="1">
      <c r="A2280" s="67"/>
      <c r="B2280" s="71"/>
    </row>
    <row r="2281" spans="1:2" ht="18" customHeight="1">
      <c r="A2281" s="67"/>
      <c r="B2281" s="71"/>
    </row>
    <row r="2282" spans="1:2" ht="18" customHeight="1">
      <c r="A2282" s="67"/>
      <c r="B2282" s="71"/>
    </row>
    <row r="2283" spans="1:2" ht="18" customHeight="1">
      <c r="A2283" s="67"/>
      <c r="B2283" s="71"/>
    </row>
    <row r="2284" spans="1:2" ht="18" customHeight="1">
      <c r="A2284" s="67"/>
      <c r="B2284" s="71"/>
    </row>
    <row r="2285" spans="1:2" ht="18" customHeight="1">
      <c r="A2285" s="67"/>
      <c r="B2285" s="71"/>
    </row>
    <row r="2286" spans="1:2" ht="18" customHeight="1">
      <c r="A2286" s="67"/>
      <c r="B2286" s="71"/>
    </row>
    <row r="2287" spans="1:2" ht="18" customHeight="1">
      <c r="A2287" s="67"/>
      <c r="B2287" s="71"/>
    </row>
    <row r="2288" spans="1:2" ht="18" customHeight="1">
      <c r="A2288" s="67"/>
      <c r="B2288" s="71"/>
    </row>
    <row r="2289" spans="1:2" ht="18" customHeight="1">
      <c r="A2289" s="67"/>
      <c r="B2289" s="71"/>
    </row>
    <row r="2290" spans="1:2" ht="18" customHeight="1">
      <c r="A2290" s="67"/>
      <c r="B2290" s="71"/>
    </row>
    <row r="2291" spans="1:2" ht="18" customHeight="1">
      <c r="A2291" s="67"/>
      <c r="B2291" s="71"/>
    </row>
    <row r="2292" spans="1:2" ht="18" customHeight="1">
      <c r="A2292" s="67"/>
      <c r="B2292" s="71"/>
    </row>
    <row r="2293" spans="1:2" ht="18" customHeight="1">
      <c r="A2293" s="67"/>
      <c r="B2293" s="71"/>
    </row>
    <row r="2294" spans="1:2" ht="18" customHeight="1">
      <c r="A2294" s="67"/>
      <c r="B2294" s="71"/>
    </row>
    <row r="2295" spans="1:2" ht="18" customHeight="1">
      <c r="A2295" s="67"/>
      <c r="B2295" s="71"/>
    </row>
    <row r="2296" spans="1:2" ht="18" customHeight="1">
      <c r="A2296" s="67"/>
      <c r="B2296" s="71"/>
    </row>
    <row r="2297" spans="1:2" ht="18" customHeight="1">
      <c r="A2297" s="67"/>
      <c r="B2297" s="71"/>
    </row>
    <row r="2298" spans="1:2" ht="18" customHeight="1">
      <c r="A2298" s="67"/>
      <c r="B2298" s="71"/>
    </row>
    <row r="2299" spans="1:2" ht="18" customHeight="1">
      <c r="A2299" s="67"/>
      <c r="B2299" s="71"/>
    </row>
    <row r="2300" spans="1:2" ht="18" customHeight="1">
      <c r="A2300" s="67"/>
      <c r="B2300" s="71"/>
    </row>
    <row r="2301" spans="1:2" ht="18" customHeight="1">
      <c r="A2301" s="67"/>
      <c r="B2301" s="71"/>
    </row>
    <row r="2302" spans="1:2" ht="18" customHeight="1">
      <c r="A2302" s="67"/>
      <c r="B2302" s="71"/>
    </row>
    <row r="2303" spans="1:2" ht="18" customHeight="1">
      <c r="A2303" s="67"/>
      <c r="B2303" s="71"/>
    </row>
    <row r="2304" spans="1:2" ht="18" customHeight="1">
      <c r="A2304" s="67"/>
      <c r="B2304" s="71"/>
    </row>
    <row r="2305" spans="1:2" ht="18" customHeight="1">
      <c r="A2305" s="67"/>
      <c r="B2305" s="71"/>
    </row>
    <row r="2306" spans="1:2" ht="18" customHeight="1">
      <c r="A2306" s="67"/>
      <c r="B2306" s="71"/>
    </row>
    <row r="2307" spans="1:2" ht="18" customHeight="1">
      <c r="A2307" s="67"/>
      <c r="B2307" s="71"/>
    </row>
    <row r="2308" spans="1:2" ht="18" customHeight="1">
      <c r="A2308" s="67"/>
      <c r="B2308" s="71"/>
    </row>
    <row r="2309" spans="1:2" ht="18" customHeight="1">
      <c r="A2309" s="67"/>
      <c r="B2309" s="71"/>
    </row>
    <row r="2310" spans="1:2" ht="18" customHeight="1">
      <c r="A2310" s="67"/>
      <c r="B2310" s="71"/>
    </row>
    <row r="2311" spans="1:2" ht="18" customHeight="1">
      <c r="A2311" s="67"/>
      <c r="B2311" s="71"/>
    </row>
    <row r="2312" spans="1:2" ht="18" customHeight="1">
      <c r="A2312" s="67"/>
      <c r="B2312" s="71"/>
    </row>
    <row r="2313" spans="1:2" ht="18" customHeight="1">
      <c r="A2313" s="67"/>
      <c r="B2313" s="71"/>
    </row>
    <row r="2314" spans="1:2" ht="18" customHeight="1">
      <c r="A2314" s="67"/>
      <c r="B2314" s="71"/>
    </row>
    <row r="2315" spans="1:2" ht="18" customHeight="1">
      <c r="A2315" s="67"/>
      <c r="B2315" s="71"/>
    </row>
    <row r="2316" spans="1:2" ht="18" customHeight="1">
      <c r="A2316" s="67"/>
      <c r="B2316" s="71"/>
    </row>
    <row r="2317" spans="1:2" ht="18" customHeight="1">
      <c r="A2317" s="67"/>
      <c r="B2317" s="71"/>
    </row>
    <row r="2318" spans="1:2" ht="18" customHeight="1">
      <c r="A2318" s="67"/>
      <c r="B2318" s="71"/>
    </row>
    <row r="2319" spans="1:2" ht="18" customHeight="1">
      <c r="A2319" s="67"/>
      <c r="B2319" s="71"/>
    </row>
    <row r="2320" spans="1:2" ht="18" customHeight="1">
      <c r="A2320" s="67"/>
      <c r="B2320" s="71"/>
    </row>
    <row r="2321" spans="1:2" ht="18" customHeight="1">
      <c r="A2321" s="67"/>
      <c r="B2321" s="71"/>
    </row>
    <row r="2322" spans="1:2" ht="18" customHeight="1">
      <c r="A2322" s="67"/>
      <c r="B2322" s="71"/>
    </row>
    <row r="2323" spans="1:2" ht="18" customHeight="1">
      <c r="A2323" s="67"/>
      <c r="B2323" s="71"/>
    </row>
    <row r="2324" spans="1:2" ht="18" customHeight="1">
      <c r="A2324" s="67"/>
      <c r="B2324" s="71"/>
    </row>
    <row r="2325" spans="1:2" ht="18" customHeight="1">
      <c r="A2325" s="67"/>
      <c r="B2325" s="71"/>
    </row>
    <row r="2326" spans="1:2" ht="18" customHeight="1">
      <c r="A2326" s="67"/>
      <c r="B2326" s="71"/>
    </row>
    <row r="2327" spans="1:2" ht="18" customHeight="1">
      <c r="A2327" s="67"/>
      <c r="B2327" s="71"/>
    </row>
    <row r="2328" spans="1:2" ht="18" customHeight="1">
      <c r="A2328" s="67"/>
      <c r="B2328" s="71"/>
    </row>
    <row r="2329" spans="1:2" ht="18" customHeight="1">
      <c r="A2329" s="67"/>
      <c r="B2329" s="71"/>
    </row>
    <row r="2330" spans="1:2" ht="18" customHeight="1">
      <c r="A2330" s="67"/>
      <c r="B2330" s="71"/>
    </row>
    <row r="2331" spans="1:2" ht="18" customHeight="1">
      <c r="A2331" s="67"/>
      <c r="B2331" s="71"/>
    </row>
    <row r="2332" spans="1:2" ht="18" customHeight="1">
      <c r="A2332" s="67"/>
      <c r="B2332" s="71"/>
    </row>
    <row r="2333" spans="1:2" ht="18" customHeight="1">
      <c r="A2333" s="67"/>
      <c r="B2333" s="71"/>
    </row>
    <row r="2334" spans="1:2" ht="18" customHeight="1">
      <c r="A2334" s="67"/>
      <c r="B2334" s="71"/>
    </row>
    <row r="2335" spans="1:2" ht="18" customHeight="1">
      <c r="A2335" s="67"/>
      <c r="B2335" s="71"/>
    </row>
    <row r="2336" spans="1:2" ht="18" customHeight="1">
      <c r="A2336" s="67"/>
      <c r="B2336" s="71"/>
    </row>
    <row r="2337" spans="1:2" ht="18" customHeight="1">
      <c r="A2337" s="67"/>
      <c r="B2337" s="71"/>
    </row>
    <row r="2338" spans="1:2" ht="18" customHeight="1">
      <c r="A2338" s="67"/>
      <c r="B2338" s="71"/>
    </row>
    <row r="2339" spans="1:2" ht="18" customHeight="1">
      <c r="A2339" s="67"/>
      <c r="B2339" s="71"/>
    </row>
    <row r="2340" spans="1:2" ht="18" customHeight="1">
      <c r="A2340" s="67"/>
      <c r="B2340" s="71"/>
    </row>
    <row r="2341" spans="1:2" ht="18" customHeight="1">
      <c r="A2341" s="67"/>
      <c r="B2341" s="71"/>
    </row>
    <row r="2342" spans="1:2" ht="18" customHeight="1">
      <c r="A2342" s="67"/>
      <c r="B2342" s="71"/>
    </row>
    <row r="2343" spans="1:2" ht="18" customHeight="1">
      <c r="A2343" s="67"/>
      <c r="B2343" s="71"/>
    </row>
    <row r="2344" spans="1:2" ht="18" customHeight="1">
      <c r="A2344" s="67"/>
      <c r="B2344" s="71"/>
    </row>
    <row r="2345" spans="1:2" ht="18" customHeight="1">
      <c r="A2345" s="67"/>
      <c r="B2345" s="71"/>
    </row>
    <row r="2346" spans="1:2" ht="18" customHeight="1">
      <c r="A2346" s="67"/>
      <c r="B2346" s="71"/>
    </row>
    <row r="2347" spans="1:2" ht="18" customHeight="1">
      <c r="A2347" s="67"/>
      <c r="B2347" s="71"/>
    </row>
    <row r="2348" spans="1:2" ht="18" customHeight="1">
      <c r="A2348" s="67"/>
      <c r="B2348" s="71"/>
    </row>
    <row r="2349" spans="1:2" ht="18" customHeight="1">
      <c r="A2349" s="67"/>
      <c r="B2349" s="71"/>
    </row>
    <row r="2350" spans="1:2" ht="18" customHeight="1">
      <c r="A2350" s="67"/>
      <c r="B2350" s="71"/>
    </row>
    <row r="2351" spans="1:2" ht="18" customHeight="1">
      <c r="A2351" s="67"/>
      <c r="B2351" s="71"/>
    </row>
    <row r="2352" spans="1:2" ht="18" customHeight="1">
      <c r="A2352" s="67"/>
      <c r="B2352" s="71"/>
    </row>
    <row r="2353" spans="1:2" ht="18" customHeight="1">
      <c r="A2353" s="67"/>
      <c r="B2353" s="71"/>
    </row>
    <row r="2354" spans="1:2" ht="18" customHeight="1">
      <c r="A2354" s="67"/>
      <c r="B2354" s="71"/>
    </row>
    <row r="2355" spans="1:2" ht="18" customHeight="1">
      <c r="A2355" s="67"/>
      <c r="B2355" s="71"/>
    </row>
    <row r="2356" spans="1:2" ht="18" customHeight="1">
      <c r="A2356" s="67"/>
      <c r="B2356" s="71"/>
    </row>
    <row r="2357" spans="1:2" ht="18" customHeight="1">
      <c r="A2357" s="67"/>
      <c r="B2357" s="71"/>
    </row>
    <row r="2358" spans="1:2" ht="18" customHeight="1">
      <c r="A2358" s="67"/>
      <c r="B2358" s="71"/>
    </row>
    <row r="2359" spans="1:2" ht="18" customHeight="1">
      <c r="A2359" s="67"/>
      <c r="B2359" s="71"/>
    </row>
    <row r="2360" spans="1:2" ht="18" customHeight="1">
      <c r="A2360" s="67"/>
      <c r="B2360" s="71"/>
    </row>
    <row r="2361" spans="1:2" ht="18" customHeight="1">
      <c r="A2361" s="67"/>
      <c r="B2361" s="71"/>
    </row>
    <row r="2362" spans="1:2" ht="18" customHeight="1">
      <c r="A2362" s="67"/>
      <c r="B2362" s="71"/>
    </row>
    <row r="2363" spans="1:2" ht="18" customHeight="1">
      <c r="A2363" s="67"/>
      <c r="B2363" s="71"/>
    </row>
    <row r="2364" spans="1:2" ht="18" customHeight="1">
      <c r="A2364" s="67"/>
      <c r="B2364" s="71"/>
    </row>
    <row r="2365" spans="1:2" ht="18" customHeight="1">
      <c r="A2365" s="67"/>
      <c r="B2365" s="71"/>
    </row>
    <row r="2366" spans="1:2" ht="18" customHeight="1">
      <c r="A2366" s="67"/>
      <c r="B2366" s="71"/>
    </row>
    <row r="2367" spans="1:2" ht="18" customHeight="1">
      <c r="A2367" s="67"/>
      <c r="B2367" s="71"/>
    </row>
    <row r="2368" spans="1:2" ht="18" customHeight="1">
      <c r="A2368" s="67"/>
      <c r="B2368" s="71"/>
    </row>
    <row r="2369" spans="1:2" ht="18" customHeight="1">
      <c r="A2369" s="67"/>
      <c r="B2369" s="71"/>
    </row>
    <row r="2370" spans="1:2" ht="18" customHeight="1">
      <c r="A2370" s="67"/>
      <c r="B2370" s="71"/>
    </row>
    <row r="2371" spans="1:2" ht="18" customHeight="1">
      <c r="A2371" s="67"/>
      <c r="B2371" s="71"/>
    </row>
    <row r="2372" spans="1:2" ht="18" customHeight="1">
      <c r="A2372" s="67"/>
      <c r="B2372" s="71"/>
    </row>
    <row r="2373" spans="1:2" ht="18" customHeight="1">
      <c r="A2373" s="67"/>
      <c r="B2373" s="71"/>
    </row>
    <row r="2374" spans="1:2" ht="18" customHeight="1">
      <c r="A2374" s="67"/>
      <c r="B2374" s="71"/>
    </row>
    <row r="2375" spans="1:2" ht="18" customHeight="1">
      <c r="A2375" s="67"/>
      <c r="B2375" s="71"/>
    </row>
    <row r="2376" spans="1:2" ht="18" customHeight="1">
      <c r="A2376" s="67"/>
      <c r="B2376" s="71"/>
    </row>
    <row r="2377" spans="1:2" ht="18" customHeight="1">
      <c r="A2377" s="67"/>
      <c r="B2377" s="71"/>
    </row>
    <row r="2378" spans="1:2" ht="18" customHeight="1">
      <c r="A2378" s="67"/>
      <c r="B2378" s="71"/>
    </row>
    <row r="2379" spans="1:2" ht="18" customHeight="1">
      <c r="A2379" s="67"/>
      <c r="B2379" s="71"/>
    </row>
    <row r="2380" spans="1:2" ht="18" customHeight="1">
      <c r="A2380" s="67"/>
      <c r="B2380" s="71"/>
    </row>
    <row r="2381" spans="1:2" ht="18" customHeight="1">
      <c r="A2381" s="67"/>
      <c r="B2381" s="71"/>
    </row>
    <row r="2382" spans="1:2" ht="18" customHeight="1">
      <c r="A2382" s="67"/>
      <c r="B2382" s="71"/>
    </row>
    <row r="2383" spans="1:2" ht="18" customHeight="1">
      <c r="A2383" s="67"/>
      <c r="B2383" s="71"/>
    </row>
    <row r="2384" spans="1:2" ht="18" customHeight="1">
      <c r="A2384" s="67"/>
      <c r="B2384" s="71"/>
    </row>
    <row r="2385" spans="1:2" ht="18" customHeight="1">
      <c r="A2385" s="67"/>
      <c r="B2385" s="71"/>
    </row>
    <row r="2386" spans="1:2" ht="18" customHeight="1">
      <c r="A2386" s="67"/>
      <c r="B2386" s="71"/>
    </row>
    <row r="2387" spans="1:2" ht="18" customHeight="1">
      <c r="A2387" s="67"/>
      <c r="B2387" s="71"/>
    </row>
    <row r="2388" spans="1:2" ht="18" customHeight="1">
      <c r="A2388" s="67"/>
      <c r="B2388" s="71"/>
    </row>
    <row r="2389" spans="1:2" ht="18" customHeight="1">
      <c r="A2389" s="67"/>
      <c r="B2389" s="71"/>
    </row>
    <row r="2390" spans="1:2" ht="18" customHeight="1">
      <c r="A2390" s="67"/>
      <c r="B2390" s="71"/>
    </row>
    <row r="2391" spans="1:2" ht="18" customHeight="1">
      <c r="A2391" s="67"/>
      <c r="B2391" s="71"/>
    </row>
    <row r="2392" spans="1:2" ht="18" customHeight="1">
      <c r="A2392" s="67"/>
      <c r="B2392" s="71"/>
    </row>
    <row r="2393" spans="1:2" ht="18" customHeight="1">
      <c r="A2393" s="67"/>
      <c r="B2393" s="71"/>
    </row>
    <row r="2394" spans="1:2" ht="18" customHeight="1">
      <c r="A2394" s="67"/>
      <c r="B2394" s="71"/>
    </row>
    <row r="2395" spans="1:2" ht="18" customHeight="1">
      <c r="A2395" s="67"/>
      <c r="B2395" s="71"/>
    </row>
    <row r="2396" spans="1:2" ht="18" customHeight="1">
      <c r="A2396" s="67"/>
      <c r="B2396" s="71"/>
    </row>
    <row r="2397" spans="1:2" ht="18" customHeight="1">
      <c r="A2397" s="67"/>
      <c r="B2397" s="71"/>
    </row>
    <row r="2398" spans="1:2" ht="18" customHeight="1">
      <c r="A2398" s="67"/>
      <c r="B2398" s="71"/>
    </row>
    <row r="2399" spans="1:2" ht="18" customHeight="1">
      <c r="A2399" s="67"/>
      <c r="B2399" s="71"/>
    </row>
    <row r="2400" spans="1:2" ht="18" customHeight="1">
      <c r="A2400" s="67"/>
      <c r="B2400" s="71"/>
    </row>
    <row r="2401" spans="1:2" ht="18" customHeight="1">
      <c r="A2401" s="67"/>
      <c r="B2401" s="71"/>
    </row>
    <row r="2402" spans="1:2" ht="18" customHeight="1">
      <c r="A2402" s="67"/>
      <c r="B2402" s="71"/>
    </row>
    <row r="2403" spans="1:2" ht="18" customHeight="1">
      <c r="A2403" s="67"/>
      <c r="B2403" s="71"/>
    </row>
    <row r="2404" spans="1:2" ht="18" customHeight="1">
      <c r="A2404" s="67"/>
      <c r="B2404" s="71"/>
    </row>
    <row r="2405" spans="1:2" ht="18" customHeight="1">
      <c r="A2405" s="67"/>
      <c r="B2405" s="71"/>
    </row>
    <row r="2406" spans="1:2" ht="18" customHeight="1">
      <c r="A2406" s="67"/>
      <c r="B2406" s="71"/>
    </row>
    <row r="2407" spans="1:2" ht="18" customHeight="1">
      <c r="A2407" s="67"/>
      <c r="B2407" s="71"/>
    </row>
    <row r="2408" spans="1:2" ht="18" customHeight="1">
      <c r="A2408" s="67"/>
      <c r="B2408" s="71"/>
    </row>
    <row r="2409" spans="1:2" ht="18" customHeight="1">
      <c r="A2409" s="67"/>
      <c r="B2409" s="71"/>
    </row>
    <row r="2410" spans="1:2" ht="18" customHeight="1">
      <c r="A2410" s="67"/>
      <c r="B2410" s="71"/>
    </row>
    <row r="2411" spans="1:2" ht="18" customHeight="1">
      <c r="A2411" s="67"/>
      <c r="B2411" s="71"/>
    </row>
    <row r="2412" spans="1:2" ht="18" customHeight="1">
      <c r="A2412" s="67"/>
      <c r="B2412" s="71"/>
    </row>
    <row r="2413" spans="1:2" ht="18" customHeight="1">
      <c r="A2413" s="67"/>
      <c r="B2413" s="71"/>
    </row>
    <row r="2414" spans="1:2" ht="18" customHeight="1">
      <c r="A2414" s="67"/>
      <c r="B2414" s="71"/>
    </row>
    <row r="2415" spans="1:2" ht="18" customHeight="1">
      <c r="A2415" s="67"/>
      <c r="B2415" s="71"/>
    </row>
    <row r="2416" spans="1:2" ht="18" customHeight="1">
      <c r="A2416" s="67"/>
      <c r="B2416" s="71"/>
    </row>
    <row r="2417" spans="1:2" ht="18" customHeight="1">
      <c r="A2417" s="67"/>
      <c r="B2417" s="71"/>
    </row>
    <row r="2418" spans="1:2" ht="18" customHeight="1">
      <c r="A2418" s="67"/>
      <c r="B2418" s="71"/>
    </row>
    <row r="2419" spans="1:2" ht="18" customHeight="1">
      <c r="A2419" s="67"/>
      <c r="B2419" s="71"/>
    </row>
    <row r="2420" spans="1:2" ht="18" customHeight="1">
      <c r="A2420" s="67"/>
      <c r="B2420" s="71"/>
    </row>
    <row r="2421" spans="1:2" ht="18" customHeight="1">
      <c r="A2421" s="67"/>
      <c r="B2421" s="71"/>
    </row>
    <row r="2422" spans="1:2" ht="18" customHeight="1">
      <c r="A2422" s="67"/>
      <c r="B2422" s="71"/>
    </row>
    <row r="2423" spans="1:2" ht="18" customHeight="1">
      <c r="A2423" s="67"/>
      <c r="B2423" s="71"/>
    </row>
    <row r="2424" spans="1:2" ht="18" customHeight="1">
      <c r="A2424" s="67"/>
      <c r="B2424" s="71"/>
    </row>
    <row r="2425" spans="1:2" ht="18" customHeight="1">
      <c r="A2425" s="67"/>
      <c r="B2425" s="71"/>
    </row>
    <row r="2426" spans="1:2" ht="18" customHeight="1">
      <c r="A2426" s="67"/>
      <c r="B2426" s="71"/>
    </row>
    <row r="2427" spans="1:2" ht="18" customHeight="1">
      <c r="A2427" s="67"/>
      <c r="B2427" s="71"/>
    </row>
    <row r="2428" spans="1:2" ht="18" customHeight="1">
      <c r="A2428" s="67"/>
      <c r="B2428" s="71"/>
    </row>
    <row r="2429" spans="1:2" ht="18" customHeight="1">
      <c r="A2429" s="67"/>
      <c r="B2429" s="71"/>
    </row>
    <row r="2430" spans="1:2" ht="18" customHeight="1">
      <c r="A2430" s="67"/>
      <c r="B2430" s="71"/>
    </row>
    <row r="2431" spans="1:2" ht="18" customHeight="1">
      <c r="A2431" s="67"/>
      <c r="B2431" s="71"/>
    </row>
    <row r="2432" spans="1:2" ht="18" customHeight="1">
      <c r="A2432" s="67"/>
      <c r="B2432" s="71"/>
    </row>
    <row r="2433" spans="1:2" ht="18" customHeight="1">
      <c r="A2433" s="67"/>
      <c r="B2433" s="71"/>
    </row>
    <row r="2434" spans="1:2" ht="18" customHeight="1">
      <c r="A2434" s="67"/>
      <c r="B2434" s="71"/>
    </row>
    <row r="2435" spans="1:2" ht="18" customHeight="1">
      <c r="A2435" s="67"/>
      <c r="B2435" s="71"/>
    </row>
    <row r="2436" spans="1:2" ht="18" customHeight="1">
      <c r="A2436" s="67"/>
      <c r="B2436" s="71"/>
    </row>
    <row r="2437" spans="1:2" ht="18" customHeight="1">
      <c r="A2437" s="67"/>
      <c r="B2437" s="71"/>
    </row>
    <row r="2438" spans="1:2" ht="18" customHeight="1">
      <c r="A2438" s="67"/>
      <c r="B2438" s="71"/>
    </row>
    <row r="2439" spans="1:2" ht="18" customHeight="1">
      <c r="A2439" s="67"/>
      <c r="B2439" s="71"/>
    </row>
    <row r="2440" spans="1:2" ht="18" customHeight="1">
      <c r="A2440" s="67"/>
      <c r="B2440" s="71"/>
    </row>
    <row r="2441" spans="1:2" ht="18" customHeight="1">
      <c r="A2441" s="67"/>
      <c r="B2441" s="71"/>
    </row>
    <row r="2442" spans="1:2" ht="18" customHeight="1">
      <c r="A2442" s="67"/>
      <c r="B2442" s="71"/>
    </row>
    <row r="2443" spans="1:2" ht="18" customHeight="1">
      <c r="A2443" s="67"/>
      <c r="B2443" s="71"/>
    </row>
    <row r="2444" spans="1:2" ht="18" customHeight="1">
      <c r="A2444" s="67"/>
      <c r="B2444" s="71"/>
    </row>
    <row r="2445" spans="1:2" ht="18" customHeight="1">
      <c r="A2445" s="67"/>
      <c r="B2445" s="71"/>
    </row>
    <row r="2446" spans="1:2" ht="18" customHeight="1">
      <c r="A2446" s="67"/>
      <c r="B2446" s="71"/>
    </row>
    <row r="2447" spans="1:2" ht="18" customHeight="1">
      <c r="A2447" s="67"/>
      <c r="B2447" s="71"/>
    </row>
    <row r="2448" spans="1:2" ht="18" customHeight="1">
      <c r="A2448" s="67"/>
      <c r="B2448" s="71"/>
    </row>
    <row r="2449" spans="1:2" ht="18" customHeight="1">
      <c r="A2449" s="67"/>
      <c r="B2449" s="71"/>
    </row>
    <row r="2450" spans="1:2" ht="18" customHeight="1">
      <c r="A2450" s="67"/>
      <c r="B2450" s="71"/>
    </row>
    <row r="2451" spans="1:2" ht="18" customHeight="1">
      <c r="A2451" s="67"/>
      <c r="B2451" s="71"/>
    </row>
    <row r="2452" spans="1:2" ht="18" customHeight="1">
      <c r="A2452" s="67"/>
      <c r="B2452" s="71"/>
    </row>
    <row r="2453" spans="1:2" ht="18" customHeight="1">
      <c r="A2453" s="67"/>
      <c r="B2453" s="71"/>
    </row>
    <row r="2454" spans="1:2" ht="18" customHeight="1">
      <c r="A2454" s="67"/>
      <c r="B2454" s="71"/>
    </row>
    <row r="2455" spans="1:2" ht="18" customHeight="1">
      <c r="A2455" s="67"/>
      <c r="B2455" s="71"/>
    </row>
    <row r="2456" spans="1:2" ht="18" customHeight="1">
      <c r="A2456" s="67"/>
      <c r="B2456" s="71"/>
    </row>
    <row r="2457" spans="1:2" ht="18" customHeight="1">
      <c r="A2457" s="67"/>
      <c r="B2457" s="71"/>
    </row>
    <row r="2458" spans="1:2" ht="18" customHeight="1">
      <c r="A2458" s="67"/>
      <c r="B2458" s="71"/>
    </row>
    <row r="2459" spans="1:2" ht="18" customHeight="1">
      <c r="A2459" s="67"/>
      <c r="B2459" s="71"/>
    </row>
    <row r="2460" spans="1:2" ht="18" customHeight="1">
      <c r="A2460" s="67"/>
      <c r="B2460" s="71"/>
    </row>
    <row r="2461" spans="1:2" ht="18" customHeight="1">
      <c r="A2461" s="67"/>
      <c r="B2461" s="71"/>
    </row>
    <row r="2462" spans="1:2" ht="18" customHeight="1">
      <c r="A2462" s="67"/>
      <c r="B2462" s="71"/>
    </row>
    <row r="2463" spans="1:2" ht="18" customHeight="1">
      <c r="A2463" s="67"/>
      <c r="B2463" s="71"/>
    </row>
    <row r="2464" spans="1:2" ht="18" customHeight="1">
      <c r="A2464" s="67"/>
      <c r="B2464" s="71"/>
    </row>
    <row r="2465" spans="1:2" ht="18" customHeight="1">
      <c r="A2465" s="67"/>
      <c r="B2465" s="71"/>
    </row>
    <row r="2466" spans="1:2" ht="18" customHeight="1">
      <c r="A2466" s="67"/>
      <c r="B2466" s="71"/>
    </row>
    <row r="2467" spans="1:2" ht="18" customHeight="1">
      <c r="A2467" s="67"/>
      <c r="B2467" s="71"/>
    </row>
    <row r="2468" spans="1:2" ht="18" customHeight="1">
      <c r="A2468" s="67"/>
      <c r="B2468" s="71"/>
    </row>
    <row r="2469" spans="1:2" ht="18" customHeight="1">
      <c r="A2469" s="67"/>
      <c r="B2469" s="71"/>
    </row>
    <row r="2470" spans="1:2" ht="18" customHeight="1">
      <c r="A2470" s="67"/>
      <c r="B2470" s="71"/>
    </row>
    <row r="2471" spans="1:2" ht="18" customHeight="1">
      <c r="A2471" s="67"/>
      <c r="B2471" s="71"/>
    </row>
    <row r="2472" spans="1:2" ht="18" customHeight="1">
      <c r="A2472" s="67"/>
      <c r="B2472" s="71"/>
    </row>
    <row r="2473" spans="1:2" ht="18" customHeight="1">
      <c r="A2473" s="67"/>
      <c r="B2473" s="71"/>
    </row>
    <row r="2474" spans="1:2" ht="18" customHeight="1">
      <c r="A2474" s="67"/>
      <c r="B2474" s="71"/>
    </row>
    <row r="2475" spans="1:2" ht="18" customHeight="1">
      <c r="A2475" s="67"/>
      <c r="B2475" s="71"/>
    </row>
    <row r="2476" spans="1:2" ht="18" customHeight="1">
      <c r="A2476" s="67"/>
      <c r="B2476" s="71"/>
    </row>
    <row r="2477" spans="1:2" ht="18" customHeight="1">
      <c r="A2477" s="67"/>
      <c r="B2477" s="71"/>
    </row>
    <row r="2478" spans="1:2" ht="18" customHeight="1">
      <c r="A2478" s="67"/>
      <c r="B2478" s="71"/>
    </row>
    <row r="2479" spans="1:2" ht="18" customHeight="1">
      <c r="A2479" s="67"/>
      <c r="B2479" s="71"/>
    </row>
    <row r="2480" spans="1:2" ht="18" customHeight="1">
      <c r="A2480" s="67"/>
      <c r="B2480" s="71"/>
    </row>
    <row r="2481" spans="1:2" ht="18" customHeight="1">
      <c r="A2481" s="67"/>
      <c r="B2481" s="71"/>
    </row>
    <row r="2482" spans="1:2" ht="18" customHeight="1">
      <c r="A2482" s="67"/>
      <c r="B2482" s="71"/>
    </row>
    <row r="2483" spans="1:2" ht="18" customHeight="1">
      <c r="A2483" s="67"/>
      <c r="B2483" s="71"/>
    </row>
    <row r="2484" spans="1:2" ht="18" customHeight="1">
      <c r="A2484" s="67"/>
      <c r="B2484" s="71"/>
    </row>
    <row r="2485" spans="1:2" ht="18" customHeight="1">
      <c r="A2485" s="67"/>
      <c r="B2485" s="71"/>
    </row>
    <row r="2486" spans="1:2" ht="18" customHeight="1">
      <c r="A2486" s="67"/>
      <c r="B2486" s="71"/>
    </row>
    <row r="2487" spans="1:2" ht="18" customHeight="1">
      <c r="A2487" s="67"/>
      <c r="B2487" s="71"/>
    </row>
    <row r="2488" spans="1:2" ht="18" customHeight="1">
      <c r="A2488" s="67"/>
      <c r="B2488" s="71"/>
    </row>
    <row r="2489" spans="1:2" ht="18" customHeight="1">
      <c r="A2489" s="67"/>
      <c r="B2489" s="71"/>
    </row>
    <row r="2490" spans="1:2" ht="18" customHeight="1">
      <c r="A2490" s="67"/>
      <c r="B2490" s="71"/>
    </row>
    <row r="2491" spans="1:2" ht="18" customHeight="1">
      <c r="A2491" s="67"/>
      <c r="B2491" s="71"/>
    </row>
    <row r="2492" spans="1:2" ht="18" customHeight="1">
      <c r="A2492" s="67"/>
      <c r="B2492" s="71"/>
    </row>
    <row r="2493" spans="1:2" ht="18" customHeight="1">
      <c r="A2493" s="67"/>
      <c r="B2493" s="71"/>
    </row>
    <row r="2494" spans="1:2" ht="18" customHeight="1">
      <c r="A2494" s="67"/>
      <c r="B2494" s="71"/>
    </row>
    <row r="2495" spans="1:2" ht="18" customHeight="1">
      <c r="A2495" s="67"/>
      <c r="B2495" s="71"/>
    </row>
    <row r="2496" spans="1:2" ht="18" customHeight="1">
      <c r="A2496" s="67"/>
      <c r="B2496" s="71"/>
    </row>
    <row r="2497" spans="1:2" ht="18" customHeight="1">
      <c r="A2497" s="67"/>
      <c r="B2497" s="71"/>
    </row>
    <row r="2498" spans="1:2" ht="18" customHeight="1">
      <c r="A2498" s="67"/>
      <c r="B2498" s="71"/>
    </row>
    <row r="2499" spans="1:2" ht="18" customHeight="1">
      <c r="A2499" s="67"/>
      <c r="B2499" s="71"/>
    </row>
    <row r="2500" spans="1:2" ht="18" customHeight="1">
      <c r="A2500" s="67"/>
      <c r="B2500" s="71"/>
    </row>
    <row r="2501" spans="1:2" ht="18" customHeight="1">
      <c r="A2501" s="67"/>
      <c r="B2501" s="71"/>
    </row>
    <row r="2502" spans="1:2" ht="18" customHeight="1">
      <c r="A2502" s="67"/>
      <c r="B2502" s="71"/>
    </row>
    <row r="2503" spans="1:2" ht="18" customHeight="1">
      <c r="A2503" s="67"/>
      <c r="B2503" s="71"/>
    </row>
    <row r="2504" spans="1:2" ht="18" customHeight="1">
      <c r="A2504" s="67"/>
      <c r="B2504" s="71"/>
    </row>
    <row r="2505" spans="1:2" ht="18" customHeight="1">
      <c r="A2505" s="67"/>
      <c r="B2505" s="71"/>
    </row>
    <row r="2506" spans="1:2" ht="18" customHeight="1">
      <c r="A2506" s="67"/>
      <c r="B2506" s="71"/>
    </row>
    <row r="2507" spans="1:2" ht="18" customHeight="1">
      <c r="A2507" s="67"/>
      <c r="B2507" s="71"/>
    </row>
    <row r="2508" spans="1:2" ht="18" customHeight="1">
      <c r="A2508" s="67"/>
      <c r="B2508" s="71"/>
    </row>
    <row r="2509" spans="1:2" ht="18" customHeight="1">
      <c r="A2509" s="67"/>
      <c r="B2509" s="71"/>
    </row>
    <row r="2510" spans="1:2" ht="18" customHeight="1">
      <c r="A2510" s="67"/>
      <c r="B2510" s="71"/>
    </row>
    <row r="2511" spans="1:2" ht="18" customHeight="1">
      <c r="A2511" s="67"/>
      <c r="B2511" s="71"/>
    </row>
    <row r="2512" spans="1:2" ht="18" customHeight="1">
      <c r="A2512" s="67"/>
      <c r="B2512" s="71"/>
    </row>
    <row r="2513" spans="1:2" ht="18" customHeight="1">
      <c r="A2513" s="67"/>
      <c r="B2513" s="71"/>
    </row>
    <row r="2514" spans="1:2" ht="18" customHeight="1">
      <c r="A2514" s="67"/>
      <c r="B2514" s="71"/>
    </row>
    <row r="2515" spans="1:2" ht="18" customHeight="1">
      <c r="A2515" s="67"/>
      <c r="B2515" s="71"/>
    </row>
    <row r="2516" spans="1:2" ht="18" customHeight="1">
      <c r="A2516" s="67"/>
      <c r="B2516" s="71"/>
    </row>
    <row r="2517" spans="1:2" ht="18" customHeight="1">
      <c r="A2517" s="67"/>
      <c r="B2517" s="71"/>
    </row>
    <row r="2518" spans="1:2" ht="18" customHeight="1">
      <c r="A2518" s="67"/>
      <c r="B2518" s="71"/>
    </row>
    <row r="2519" spans="1:2" ht="18" customHeight="1">
      <c r="A2519" s="67"/>
      <c r="B2519" s="71"/>
    </row>
    <row r="2520" spans="1:2" ht="18" customHeight="1">
      <c r="A2520" s="67"/>
      <c r="B2520" s="71"/>
    </row>
    <row r="2521" spans="1:2" ht="18" customHeight="1">
      <c r="A2521" s="67"/>
      <c r="B2521" s="71"/>
    </row>
    <row r="2522" spans="1:2" ht="18" customHeight="1">
      <c r="A2522" s="67"/>
      <c r="B2522" s="71"/>
    </row>
    <row r="2523" spans="1:2" ht="18" customHeight="1">
      <c r="A2523" s="67"/>
      <c r="B2523" s="71"/>
    </row>
    <row r="2524" spans="1:2" ht="18" customHeight="1">
      <c r="A2524" s="67"/>
      <c r="B2524" s="71"/>
    </row>
    <row r="2525" spans="1:2" ht="18" customHeight="1">
      <c r="A2525" s="67"/>
      <c r="B2525" s="71"/>
    </row>
    <row r="2526" spans="1:2" ht="18" customHeight="1">
      <c r="A2526" s="67"/>
      <c r="B2526" s="71"/>
    </row>
    <row r="2527" spans="1:2" ht="18" customHeight="1">
      <c r="A2527" s="67"/>
      <c r="B2527" s="71"/>
    </row>
    <row r="2528" spans="1:2" ht="18" customHeight="1">
      <c r="A2528" s="67"/>
      <c r="B2528" s="71"/>
    </row>
    <row r="2529" spans="1:2" ht="18" customHeight="1">
      <c r="A2529" s="67"/>
      <c r="B2529" s="71"/>
    </row>
    <row r="2530" spans="1:2" ht="18" customHeight="1">
      <c r="A2530" s="67"/>
      <c r="B2530" s="71"/>
    </row>
    <row r="2531" spans="1:2" ht="18" customHeight="1">
      <c r="A2531" s="67"/>
      <c r="B2531" s="71"/>
    </row>
    <row r="2532" spans="1:2" ht="18" customHeight="1">
      <c r="A2532" s="67"/>
      <c r="B2532" s="71"/>
    </row>
    <row r="2533" spans="1:2" ht="18" customHeight="1">
      <c r="A2533" s="67"/>
      <c r="B2533" s="71"/>
    </row>
    <row r="2534" spans="1:2" ht="18" customHeight="1">
      <c r="A2534" s="67"/>
      <c r="B2534" s="71"/>
    </row>
    <row r="2535" spans="1:2" ht="18" customHeight="1">
      <c r="A2535" s="67"/>
      <c r="B2535" s="71"/>
    </row>
    <row r="2536" spans="1:2" ht="18" customHeight="1">
      <c r="A2536" s="67"/>
      <c r="B2536" s="71"/>
    </row>
    <row r="2537" spans="1:2" ht="18" customHeight="1">
      <c r="A2537" s="67"/>
      <c r="B2537" s="71"/>
    </row>
    <row r="2538" spans="1:2" ht="18" customHeight="1">
      <c r="A2538" s="67"/>
      <c r="B2538" s="71"/>
    </row>
    <row r="2539" spans="1:2" ht="18" customHeight="1">
      <c r="A2539" s="67"/>
      <c r="B2539" s="71"/>
    </row>
    <row r="2540" spans="1:2" ht="18" customHeight="1">
      <c r="A2540" s="67"/>
      <c r="B2540" s="71"/>
    </row>
    <row r="2541" spans="1:2" ht="18" customHeight="1">
      <c r="A2541" s="67"/>
      <c r="B2541" s="71"/>
    </row>
    <row r="2542" spans="1:2" ht="18" customHeight="1">
      <c r="A2542" s="67"/>
      <c r="B2542" s="71"/>
    </row>
    <row r="2543" spans="1:2" ht="18" customHeight="1">
      <c r="A2543" s="67"/>
      <c r="B2543" s="71"/>
    </row>
    <row r="2544" spans="1:2" ht="18" customHeight="1">
      <c r="A2544" s="67"/>
      <c r="B2544" s="71"/>
    </row>
    <row r="2545" spans="1:2" ht="18" customHeight="1">
      <c r="A2545" s="67"/>
      <c r="B2545" s="71"/>
    </row>
    <row r="2546" spans="1:2" ht="18" customHeight="1">
      <c r="A2546" s="67"/>
      <c r="B2546" s="71"/>
    </row>
    <row r="2547" spans="1:2" ht="18" customHeight="1">
      <c r="A2547" s="67"/>
      <c r="B2547" s="71"/>
    </row>
    <row r="2548" spans="1:2" ht="18" customHeight="1">
      <c r="A2548" s="67"/>
      <c r="B2548" s="71"/>
    </row>
    <row r="2549" spans="1:2" ht="18" customHeight="1">
      <c r="A2549" s="67"/>
      <c r="B2549" s="71"/>
    </row>
    <row r="2550" spans="1:2" ht="18" customHeight="1">
      <c r="A2550" s="67"/>
      <c r="B2550" s="71"/>
    </row>
    <row r="2551" spans="1:2" ht="18" customHeight="1">
      <c r="A2551" s="67"/>
      <c r="B2551" s="71"/>
    </row>
    <row r="2552" spans="1:2" ht="18" customHeight="1">
      <c r="A2552" s="67"/>
      <c r="B2552" s="71"/>
    </row>
    <row r="2553" spans="1:2" ht="18" customHeight="1">
      <c r="A2553" s="67"/>
      <c r="B2553" s="71"/>
    </row>
    <row r="2554" spans="1:2" ht="18" customHeight="1">
      <c r="A2554" s="67"/>
      <c r="B2554" s="71"/>
    </row>
    <row r="2555" spans="1:2" ht="18" customHeight="1">
      <c r="A2555" s="67"/>
      <c r="B2555" s="71"/>
    </row>
    <row r="2556" spans="1:2" ht="18" customHeight="1">
      <c r="A2556" s="67"/>
      <c r="B2556" s="71"/>
    </row>
    <row r="2557" spans="1:2" ht="18" customHeight="1">
      <c r="A2557" s="67"/>
      <c r="B2557" s="71"/>
    </row>
    <row r="2558" spans="1:2" ht="18" customHeight="1">
      <c r="A2558" s="67"/>
      <c r="B2558" s="71"/>
    </row>
    <row r="2559" spans="1:2" ht="18" customHeight="1">
      <c r="A2559" s="67"/>
      <c r="B2559" s="71"/>
    </row>
    <row r="2560" spans="1:2" ht="18" customHeight="1">
      <c r="A2560" s="67"/>
      <c r="B2560" s="71"/>
    </row>
    <row r="2561" spans="1:2" ht="18" customHeight="1">
      <c r="A2561" s="67"/>
      <c r="B2561" s="71"/>
    </row>
    <row r="2562" spans="1:2" ht="18" customHeight="1">
      <c r="A2562" s="67"/>
      <c r="B2562" s="71"/>
    </row>
    <row r="2563" spans="1:2" ht="18" customHeight="1">
      <c r="A2563" s="67"/>
      <c r="B2563" s="71"/>
    </row>
    <row r="2564" spans="1:2" ht="18" customHeight="1">
      <c r="A2564" s="67"/>
      <c r="B2564" s="71"/>
    </row>
    <row r="2565" spans="1:2" ht="18" customHeight="1">
      <c r="A2565" s="67"/>
      <c r="B2565" s="71"/>
    </row>
    <row r="2566" spans="1:2" ht="18" customHeight="1">
      <c r="A2566" s="67"/>
      <c r="B2566" s="71"/>
    </row>
    <row r="2567" spans="1:2" ht="18" customHeight="1">
      <c r="A2567" s="67"/>
      <c r="B2567" s="71"/>
    </row>
    <row r="2568" spans="1:2" ht="18" customHeight="1">
      <c r="A2568" s="67"/>
      <c r="B2568" s="71"/>
    </row>
    <row r="2569" spans="1:2" ht="18" customHeight="1">
      <c r="A2569" s="67"/>
      <c r="B2569" s="71"/>
    </row>
    <row r="2570" spans="1:2" ht="18" customHeight="1">
      <c r="A2570" s="67"/>
      <c r="B2570" s="71"/>
    </row>
    <row r="2571" spans="1:2" ht="18" customHeight="1">
      <c r="A2571" s="67"/>
      <c r="B2571" s="71"/>
    </row>
    <row r="2572" spans="1:2" ht="18" customHeight="1">
      <c r="A2572" s="67"/>
      <c r="B2572" s="71"/>
    </row>
    <row r="2573" spans="1:2" ht="18" customHeight="1">
      <c r="A2573" s="67"/>
      <c r="B2573" s="71"/>
    </row>
    <row r="2574" spans="1:2" ht="18" customHeight="1">
      <c r="A2574" s="67"/>
      <c r="B2574" s="71"/>
    </row>
    <row r="2575" spans="1:2" ht="18" customHeight="1">
      <c r="A2575" s="67"/>
      <c r="B2575" s="71"/>
    </row>
    <row r="2576" spans="1:2" ht="18" customHeight="1">
      <c r="A2576" s="67"/>
      <c r="B2576" s="71"/>
    </row>
    <row r="2577" spans="1:2" ht="18" customHeight="1">
      <c r="A2577" s="67"/>
      <c r="B2577" s="71"/>
    </row>
    <row r="2578" spans="1:2" ht="18" customHeight="1">
      <c r="A2578" s="67"/>
      <c r="B2578" s="71"/>
    </row>
    <row r="2579" spans="1:2" ht="18" customHeight="1">
      <c r="A2579" s="67"/>
      <c r="B2579" s="71"/>
    </row>
    <row r="2580" spans="1:2" ht="18" customHeight="1">
      <c r="A2580" s="67"/>
      <c r="B2580" s="71"/>
    </row>
    <row r="2581" spans="1:2" ht="18" customHeight="1">
      <c r="A2581" s="67"/>
      <c r="B2581" s="71"/>
    </row>
    <row r="2582" spans="1:2" ht="18" customHeight="1">
      <c r="A2582" s="67"/>
      <c r="B2582" s="71"/>
    </row>
    <row r="2583" spans="1:2" ht="18" customHeight="1">
      <c r="A2583" s="67"/>
      <c r="B2583" s="71"/>
    </row>
    <row r="2584" spans="1:2" ht="18" customHeight="1">
      <c r="A2584" s="67"/>
      <c r="B2584" s="71"/>
    </row>
    <row r="2585" spans="1:2" ht="18" customHeight="1">
      <c r="A2585" s="67"/>
      <c r="B2585" s="71"/>
    </row>
    <row r="2586" spans="1:2" ht="18" customHeight="1">
      <c r="A2586" s="67"/>
      <c r="B2586" s="71"/>
    </row>
    <row r="2587" spans="1:2" ht="18" customHeight="1">
      <c r="A2587" s="67"/>
      <c r="B2587" s="71"/>
    </row>
    <row r="2588" spans="1:2" ht="18" customHeight="1">
      <c r="A2588" s="67"/>
      <c r="B2588" s="71"/>
    </row>
    <row r="2589" spans="1:2" ht="18" customHeight="1">
      <c r="A2589" s="67"/>
      <c r="B2589" s="71"/>
    </row>
    <row r="2590" spans="1:2" ht="18" customHeight="1">
      <c r="A2590" s="67"/>
      <c r="B2590" s="71"/>
    </row>
    <row r="2591" spans="1:2" ht="18" customHeight="1">
      <c r="A2591" s="67"/>
      <c r="B2591" s="71"/>
    </row>
    <row r="2592" spans="1:2" ht="18" customHeight="1">
      <c r="A2592" s="67"/>
      <c r="B2592" s="71"/>
    </row>
    <row r="2593" spans="1:2" ht="18" customHeight="1">
      <c r="A2593" s="67"/>
      <c r="B2593" s="71"/>
    </row>
    <row r="2594" spans="1:2" ht="18" customHeight="1">
      <c r="A2594" s="67"/>
      <c r="B2594" s="71"/>
    </row>
    <row r="2595" spans="1:2" ht="18" customHeight="1">
      <c r="A2595" s="67"/>
      <c r="B2595" s="71"/>
    </row>
    <row r="2596" spans="1:2" ht="18" customHeight="1">
      <c r="A2596" s="67"/>
      <c r="B2596" s="71"/>
    </row>
    <row r="2597" spans="1:2" ht="18" customHeight="1">
      <c r="A2597" s="67"/>
      <c r="B2597" s="71"/>
    </row>
    <row r="2598" spans="1:2" ht="18" customHeight="1">
      <c r="A2598" s="67"/>
      <c r="B2598" s="71"/>
    </row>
    <row r="2599" spans="1:2" ht="18" customHeight="1">
      <c r="A2599" s="67"/>
      <c r="B2599" s="71"/>
    </row>
    <row r="2600" spans="1:2" ht="18" customHeight="1">
      <c r="A2600" s="67"/>
      <c r="B2600" s="71"/>
    </row>
    <row r="2601" spans="1:2" ht="18" customHeight="1">
      <c r="A2601" s="67"/>
      <c r="B2601" s="71"/>
    </row>
    <row r="2602" spans="1:2" ht="18" customHeight="1">
      <c r="A2602" s="67"/>
      <c r="B2602" s="71"/>
    </row>
    <row r="2603" spans="1:2" ht="18" customHeight="1">
      <c r="A2603" s="67"/>
      <c r="B2603" s="71"/>
    </row>
    <row r="2604" spans="1:2" ht="18" customHeight="1">
      <c r="A2604" s="67"/>
      <c r="B2604" s="71"/>
    </row>
    <row r="2605" spans="1:2" ht="18" customHeight="1">
      <c r="A2605" s="67"/>
      <c r="B2605" s="71"/>
    </row>
    <row r="2606" spans="1:2" ht="18" customHeight="1">
      <c r="A2606" s="67"/>
      <c r="B2606" s="71"/>
    </row>
    <row r="2607" spans="1:2" ht="18" customHeight="1">
      <c r="A2607" s="67"/>
      <c r="B2607" s="71"/>
    </row>
    <row r="2608" spans="1:2" ht="18" customHeight="1">
      <c r="A2608" s="67"/>
      <c r="B2608" s="71"/>
    </row>
    <row r="2609" spans="1:2" ht="18" customHeight="1">
      <c r="A2609" s="67"/>
      <c r="B2609" s="71"/>
    </row>
    <row r="2610" spans="1:2" ht="18" customHeight="1">
      <c r="A2610" s="67"/>
      <c r="B2610" s="71"/>
    </row>
    <row r="2611" spans="1:2" ht="18" customHeight="1">
      <c r="A2611" s="67"/>
      <c r="B2611" s="71"/>
    </row>
    <row r="2612" spans="1:2" ht="18" customHeight="1">
      <c r="A2612" s="67"/>
      <c r="B2612" s="71"/>
    </row>
    <row r="2613" spans="1:2" ht="18" customHeight="1">
      <c r="A2613" s="67"/>
      <c r="B2613" s="71"/>
    </row>
    <row r="2614" spans="1:2" ht="18" customHeight="1">
      <c r="A2614" s="67"/>
      <c r="B2614" s="71"/>
    </row>
    <row r="2615" spans="1:2" ht="18" customHeight="1">
      <c r="A2615" s="67"/>
      <c r="B2615" s="71"/>
    </row>
    <row r="2616" spans="1:2" ht="18" customHeight="1">
      <c r="A2616" s="67"/>
      <c r="B2616" s="71"/>
    </row>
    <row r="2617" spans="1:2" ht="18" customHeight="1">
      <c r="A2617" s="67"/>
      <c r="B2617" s="71"/>
    </row>
    <row r="2618" spans="1:2" ht="18" customHeight="1">
      <c r="A2618" s="67"/>
      <c r="B2618" s="71"/>
    </row>
    <row r="2619" spans="1:2" ht="18" customHeight="1">
      <c r="A2619" s="67"/>
      <c r="B2619" s="71"/>
    </row>
    <row r="2620" spans="1:2" ht="18" customHeight="1">
      <c r="A2620" s="67"/>
      <c r="B2620" s="71"/>
    </row>
    <row r="2621" spans="1:2" ht="18" customHeight="1">
      <c r="A2621" s="67"/>
      <c r="B2621" s="71"/>
    </row>
    <row r="2622" spans="1:2" ht="18" customHeight="1">
      <c r="A2622" s="67"/>
      <c r="B2622" s="71"/>
    </row>
    <row r="2623" spans="1:2" ht="18" customHeight="1">
      <c r="A2623" s="67"/>
      <c r="B2623" s="71"/>
    </row>
    <row r="2624" spans="1:2" ht="18" customHeight="1">
      <c r="A2624" s="67"/>
      <c r="B2624" s="71"/>
    </row>
    <row r="2625" spans="1:2" ht="18" customHeight="1">
      <c r="A2625" s="67"/>
      <c r="B2625" s="71"/>
    </row>
    <row r="2626" spans="1:2" ht="18" customHeight="1">
      <c r="A2626" s="67"/>
      <c r="B2626" s="71"/>
    </row>
    <row r="2627" spans="1:2" ht="18" customHeight="1">
      <c r="A2627" s="67"/>
      <c r="B2627" s="71"/>
    </row>
    <row r="2628" spans="1:2" ht="18" customHeight="1">
      <c r="A2628" s="67"/>
      <c r="B2628" s="71"/>
    </row>
    <row r="2629" spans="1:2" ht="18" customHeight="1">
      <c r="A2629" s="67"/>
      <c r="B2629" s="71"/>
    </row>
    <row r="2630" spans="1:2" ht="18" customHeight="1">
      <c r="A2630" s="67"/>
      <c r="B2630" s="71"/>
    </row>
    <row r="2631" spans="1:2" ht="18" customHeight="1">
      <c r="A2631" s="67"/>
      <c r="B2631" s="71"/>
    </row>
    <row r="2632" spans="1:2" ht="18" customHeight="1">
      <c r="A2632" s="67"/>
      <c r="B2632" s="71"/>
    </row>
    <row r="2633" spans="1:2" ht="18" customHeight="1">
      <c r="A2633" s="67"/>
      <c r="B2633" s="71"/>
    </row>
    <row r="2634" spans="1:2" ht="18" customHeight="1">
      <c r="A2634" s="67"/>
      <c r="B2634" s="71"/>
    </row>
    <row r="2635" spans="1:2" ht="18" customHeight="1">
      <c r="A2635" s="67"/>
      <c r="B2635" s="71"/>
    </row>
    <row r="2636" spans="1:2" ht="18" customHeight="1">
      <c r="A2636" s="67"/>
      <c r="B2636" s="71"/>
    </row>
    <row r="2637" spans="1:2" ht="18" customHeight="1">
      <c r="A2637" s="67"/>
      <c r="B2637" s="71"/>
    </row>
    <row r="2638" spans="1:2" ht="18" customHeight="1">
      <c r="A2638" s="67"/>
      <c r="B2638" s="71"/>
    </row>
    <row r="2639" spans="1:2" ht="18" customHeight="1">
      <c r="A2639" s="67"/>
      <c r="B2639" s="71"/>
    </row>
    <row r="2640" spans="1:2" ht="18" customHeight="1">
      <c r="A2640" s="67"/>
      <c r="B2640" s="71"/>
    </row>
    <row r="2641" spans="1:2" ht="18" customHeight="1">
      <c r="A2641" s="67"/>
      <c r="B2641" s="71"/>
    </row>
    <row r="2642" spans="1:2" ht="18" customHeight="1">
      <c r="A2642" s="67"/>
      <c r="B2642" s="71"/>
    </row>
    <row r="2643" spans="1:2" ht="18" customHeight="1">
      <c r="A2643" s="67"/>
      <c r="B2643" s="71"/>
    </row>
    <row r="2644" spans="1:2" ht="18" customHeight="1">
      <c r="A2644" s="67"/>
      <c r="B2644" s="71"/>
    </row>
    <row r="2645" spans="1:2" ht="18" customHeight="1">
      <c r="A2645" s="67"/>
      <c r="B2645" s="71"/>
    </row>
    <row r="2646" spans="1:2" ht="18" customHeight="1">
      <c r="A2646" s="67"/>
      <c r="B2646" s="71"/>
    </row>
    <row r="2647" spans="1:2" ht="18" customHeight="1">
      <c r="A2647" s="67"/>
      <c r="B2647" s="71"/>
    </row>
    <row r="2648" spans="1:2" ht="18" customHeight="1">
      <c r="A2648" s="67"/>
      <c r="B2648" s="71"/>
    </row>
    <row r="2649" spans="1:2" ht="18" customHeight="1">
      <c r="A2649" s="67"/>
      <c r="B2649" s="71"/>
    </row>
    <row r="2650" spans="1:2" ht="18" customHeight="1">
      <c r="A2650" s="67"/>
      <c r="B2650" s="71"/>
    </row>
    <row r="2651" spans="1:2" ht="18" customHeight="1">
      <c r="A2651" s="67"/>
      <c r="B2651" s="71"/>
    </row>
    <row r="2652" spans="1:2" ht="18" customHeight="1">
      <c r="A2652" s="67"/>
      <c r="B2652" s="71"/>
    </row>
    <row r="2653" spans="1:2" ht="18" customHeight="1">
      <c r="A2653" s="67"/>
      <c r="B2653" s="71"/>
    </row>
    <row r="2654" spans="1:2" ht="18" customHeight="1">
      <c r="A2654" s="67"/>
      <c r="B2654" s="71"/>
    </row>
    <row r="2655" spans="1:2" ht="18" customHeight="1">
      <c r="A2655" s="67"/>
      <c r="B2655" s="71"/>
    </row>
    <row r="2656" spans="1:2" ht="18" customHeight="1">
      <c r="A2656" s="67"/>
      <c r="B2656" s="71"/>
    </row>
    <row r="2657" spans="1:2" ht="18" customHeight="1">
      <c r="A2657" s="67"/>
      <c r="B2657" s="71"/>
    </row>
    <row r="2658" spans="1:2" ht="18" customHeight="1">
      <c r="A2658" s="67"/>
      <c r="B2658" s="71"/>
    </row>
    <row r="2659" spans="1:2" ht="18" customHeight="1">
      <c r="A2659" s="67"/>
      <c r="B2659" s="71"/>
    </row>
    <row r="2660" spans="1:2" ht="18" customHeight="1">
      <c r="A2660" s="67"/>
      <c r="B2660" s="71"/>
    </row>
    <row r="2661" spans="1:2" ht="18" customHeight="1">
      <c r="A2661" s="67"/>
      <c r="B2661" s="71"/>
    </row>
    <row r="2662" spans="1:2" ht="18" customHeight="1">
      <c r="A2662" s="67"/>
      <c r="B2662" s="71"/>
    </row>
    <row r="2663" spans="1:2" ht="18" customHeight="1">
      <c r="A2663" s="67"/>
      <c r="B2663" s="71"/>
    </row>
    <row r="2664" spans="1:2" ht="18" customHeight="1">
      <c r="A2664" s="67"/>
      <c r="B2664" s="71"/>
    </row>
    <row r="2665" spans="1:2" ht="18" customHeight="1">
      <c r="A2665" s="67"/>
      <c r="B2665" s="71"/>
    </row>
    <row r="2666" spans="1:2" ht="18" customHeight="1">
      <c r="A2666" s="67"/>
      <c r="B2666" s="71"/>
    </row>
    <row r="2667" spans="1:2" ht="18" customHeight="1">
      <c r="A2667" s="67"/>
      <c r="B2667" s="71"/>
    </row>
    <row r="2668" spans="1:2" ht="18" customHeight="1">
      <c r="A2668" s="67"/>
      <c r="B2668" s="71"/>
    </row>
    <row r="2669" spans="1:2" ht="18" customHeight="1">
      <c r="A2669" s="67"/>
      <c r="B2669" s="71"/>
    </row>
    <row r="2670" spans="1:2" ht="18" customHeight="1">
      <c r="A2670" s="67"/>
      <c r="B2670" s="71"/>
    </row>
    <row r="2671" spans="1:2" ht="18" customHeight="1">
      <c r="A2671" s="67"/>
      <c r="B2671" s="71"/>
    </row>
    <row r="2672" spans="1:2" ht="18" customHeight="1">
      <c r="A2672" s="67"/>
      <c r="B2672" s="71"/>
    </row>
    <row r="2673" spans="1:2" ht="18" customHeight="1">
      <c r="A2673" s="67"/>
      <c r="B2673" s="71"/>
    </row>
    <row r="2674" spans="1:2" ht="18" customHeight="1">
      <c r="A2674" s="67"/>
      <c r="B2674" s="71"/>
    </row>
    <row r="2675" spans="1:2" ht="18" customHeight="1">
      <c r="A2675" s="67"/>
      <c r="B2675" s="71"/>
    </row>
    <row r="2676" spans="1:2" ht="18" customHeight="1">
      <c r="A2676" s="67"/>
      <c r="B2676" s="71"/>
    </row>
    <row r="2677" spans="1:2" ht="18" customHeight="1">
      <c r="A2677" s="67"/>
      <c r="B2677" s="71"/>
    </row>
    <row r="2678" spans="1:2" ht="18" customHeight="1">
      <c r="A2678" s="67"/>
      <c r="B2678" s="71"/>
    </row>
    <row r="2679" spans="1:2" ht="18" customHeight="1">
      <c r="A2679" s="67"/>
      <c r="B2679" s="71"/>
    </row>
    <row r="2680" spans="1:2" ht="18" customHeight="1">
      <c r="A2680" s="67"/>
      <c r="B2680" s="71"/>
    </row>
    <row r="2681" spans="1:2" ht="18" customHeight="1">
      <c r="A2681" s="67"/>
      <c r="B2681" s="71"/>
    </row>
    <row r="2682" spans="1:2" ht="18" customHeight="1">
      <c r="A2682" s="67"/>
      <c r="B2682" s="71"/>
    </row>
    <row r="2683" spans="1:2" ht="18" customHeight="1">
      <c r="A2683" s="67"/>
      <c r="B2683" s="71"/>
    </row>
    <row r="2684" spans="1:2" ht="18" customHeight="1">
      <c r="A2684" s="67"/>
      <c r="B2684" s="71"/>
    </row>
    <row r="2685" spans="1:2" ht="18" customHeight="1">
      <c r="A2685" s="67"/>
      <c r="B2685" s="71"/>
    </row>
    <row r="2686" spans="1:2" ht="18" customHeight="1">
      <c r="A2686" s="67"/>
      <c r="B2686" s="71"/>
    </row>
    <row r="2687" spans="1:2" ht="18" customHeight="1">
      <c r="A2687" s="67"/>
      <c r="B2687" s="71"/>
    </row>
    <row r="2688" spans="1:2" ht="18" customHeight="1">
      <c r="A2688" s="67"/>
      <c r="B2688" s="71"/>
    </row>
    <row r="2689" spans="1:2" ht="18" customHeight="1">
      <c r="A2689" s="67"/>
      <c r="B2689" s="71"/>
    </row>
    <row r="2690" spans="1:2" ht="18" customHeight="1">
      <c r="A2690" s="67"/>
      <c r="B2690" s="71"/>
    </row>
    <row r="2691" spans="1:2" ht="18" customHeight="1">
      <c r="A2691" s="67"/>
      <c r="B2691" s="71"/>
    </row>
    <row r="2692" spans="1:2" ht="18" customHeight="1">
      <c r="A2692" s="67"/>
      <c r="B2692" s="71"/>
    </row>
    <row r="2693" spans="1:2" ht="18" customHeight="1">
      <c r="A2693" s="67"/>
      <c r="B2693" s="71"/>
    </row>
    <row r="2694" spans="1:2" ht="18" customHeight="1">
      <c r="A2694" s="67"/>
      <c r="B2694" s="71"/>
    </row>
    <row r="2695" spans="1:2" ht="18" customHeight="1">
      <c r="A2695" s="67"/>
      <c r="B2695" s="71"/>
    </row>
    <row r="2696" spans="1:2" ht="18" customHeight="1">
      <c r="A2696" s="67"/>
      <c r="B2696" s="71"/>
    </row>
    <row r="2697" spans="1:2" ht="18" customHeight="1">
      <c r="A2697" s="67"/>
      <c r="B2697" s="71"/>
    </row>
    <row r="2698" spans="1:2" ht="18" customHeight="1">
      <c r="A2698" s="67"/>
      <c r="B2698" s="71"/>
    </row>
    <row r="2699" spans="1:2" ht="18" customHeight="1">
      <c r="A2699" s="67"/>
      <c r="B2699" s="71"/>
    </row>
    <row r="2700" spans="1:2" ht="18" customHeight="1">
      <c r="A2700" s="67"/>
      <c r="B2700" s="71"/>
    </row>
    <row r="2701" spans="1:2" ht="18" customHeight="1">
      <c r="A2701" s="67"/>
      <c r="B2701" s="71"/>
    </row>
    <row r="2702" spans="1:2" ht="18" customHeight="1">
      <c r="A2702" s="67"/>
      <c r="B2702" s="71"/>
    </row>
    <row r="2703" spans="1:2" ht="18" customHeight="1">
      <c r="A2703" s="67"/>
      <c r="B2703" s="71"/>
    </row>
    <row r="2704" spans="1:2" ht="18" customHeight="1">
      <c r="A2704" s="67"/>
      <c r="B2704" s="71"/>
    </row>
    <row r="2705" spans="1:2" ht="18" customHeight="1">
      <c r="A2705" s="67"/>
      <c r="B2705" s="71"/>
    </row>
    <row r="2706" spans="1:2" ht="18" customHeight="1">
      <c r="A2706" s="67"/>
      <c r="B2706" s="71"/>
    </row>
    <row r="2707" spans="1:2" ht="18" customHeight="1">
      <c r="A2707" s="67"/>
      <c r="B2707" s="71"/>
    </row>
    <row r="2708" spans="1:2" ht="18" customHeight="1">
      <c r="A2708" s="67"/>
      <c r="B2708" s="71"/>
    </row>
    <row r="2709" spans="1:2" ht="18" customHeight="1">
      <c r="A2709" s="67"/>
      <c r="B2709" s="71"/>
    </row>
    <row r="2710" spans="1:2" ht="18" customHeight="1">
      <c r="A2710" s="67"/>
      <c r="B2710" s="71"/>
    </row>
    <row r="2711" spans="1:2" ht="18" customHeight="1">
      <c r="A2711" s="67"/>
      <c r="B2711" s="71"/>
    </row>
    <row r="2712" spans="1:2" ht="18" customHeight="1">
      <c r="A2712" s="67"/>
      <c r="B2712" s="71"/>
    </row>
    <row r="2713" spans="1:2" ht="18" customHeight="1">
      <c r="A2713" s="67"/>
      <c r="B2713" s="71"/>
    </row>
    <row r="2714" spans="1:2" ht="18" customHeight="1">
      <c r="A2714" s="67"/>
      <c r="B2714" s="71"/>
    </row>
    <row r="2715" spans="1:2" ht="18" customHeight="1">
      <c r="A2715" s="67"/>
      <c r="B2715" s="71"/>
    </row>
    <row r="2716" spans="1:2" ht="18" customHeight="1">
      <c r="A2716" s="67"/>
      <c r="B2716" s="71"/>
    </row>
    <row r="2717" spans="1:2" ht="18" customHeight="1">
      <c r="A2717" s="67"/>
      <c r="B2717" s="71"/>
    </row>
    <row r="2718" spans="1:2" ht="18" customHeight="1">
      <c r="A2718" s="67"/>
      <c r="B2718" s="71"/>
    </row>
    <row r="2719" spans="1:2" ht="18" customHeight="1">
      <c r="A2719" s="67"/>
      <c r="B2719" s="71"/>
    </row>
    <row r="2720" spans="1:2" ht="18" customHeight="1">
      <c r="A2720" s="67"/>
      <c r="B2720" s="71"/>
    </row>
    <row r="2721" spans="1:2" ht="18" customHeight="1">
      <c r="A2721" s="67"/>
      <c r="B2721" s="71"/>
    </row>
    <row r="2722" spans="1:2" ht="18" customHeight="1">
      <c r="A2722" s="67"/>
      <c r="B2722" s="71"/>
    </row>
    <row r="2723" spans="1:2" ht="18" customHeight="1">
      <c r="A2723" s="67"/>
      <c r="B2723" s="71"/>
    </row>
    <row r="2724" spans="1:2" ht="18" customHeight="1">
      <c r="A2724" s="67"/>
      <c r="B2724" s="71"/>
    </row>
    <row r="2725" spans="1:2" ht="18" customHeight="1">
      <c r="A2725" s="67"/>
      <c r="B2725" s="71"/>
    </row>
    <row r="2726" spans="1:2" ht="18" customHeight="1">
      <c r="A2726" s="67"/>
      <c r="B2726" s="71"/>
    </row>
    <row r="2727" spans="1:2" ht="18" customHeight="1">
      <c r="A2727" s="67"/>
      <c r="B2727" s="71"/>
    </row>
    <row r="2728" spans="1:2" ht="18" customHeight="1">
      <c r="A2728" s="67"/>
      <c r="B2728" s="71"/>
    </row>
    <row r="2729" spans="1:2" ht="18" customHeight="1">
      <c r="A2729" s="67"/>
      <c r="B2729" s="71"/>
    </row>
    <row r="2730" spans="1:2" ht="18" customHeight="1">
      <c r="A2730" s="67"/>
      <c r="B2730" s="71"/>
    </row>
    <row r="2731" spans="1:2" ht="18" customHeight="1">
      <c r="A2731" s="67"/>
      <c r="B2731" s="71"/>
    </row>
    <row r="2732" spans="1:2" ht="18" customHeight="1">
      <c r="A2732" s="67"/>
      <c r="B2732" s="71"/>
    </row>
    <row r="2733" spans="1:2" ht="18" customHeight="1">
      <c r="A2733" s="67"/>
      <c r="B2733" s="71"/>
    </row>
    <row r="2734" spans="1:2" ht="18" customHeight="1">
      <c r="A2734" s="67"/>
      <c r="B2734" s="71"/>
    </row>
    <row r="2735" spans="1:2" ht="18" customHeight="1">
      <c r="A2735" s="67"/>
      <c r="B2735" s="71"/>
    </row>
    <row r="2736" spans="1:2" ht="18" customHeight="1">
      <c r="A2736" s="67"/>
      <c r="B2736" s="71"/>
    </row>
    <row r="2737" spans="1:2" ht="18" customHeight="1">
      <c r="A2737" s="67"/>
      <c r="B2737" s="71"/>
    </row>
    <row r="2738" spans="1:2" ht="18" customHeight="1">
      <c r="A2738" s="67"/>
      <c r="B2738" s="71"/>
    </row>
    <row r="2739" spans="1:2" ht="18" customHeight="1">
      <c r="A2739" s="67"/>
      <c r="B2739" s="71"/>
    </row>
    <row r="2740" spans="1:2" ht="18" customHeight="1">
      <c r="A2740" s="67"/>
      <c r="B2740" s="71"/>
    </row>
    <row r="2741" spans="1:2" ht="18" customHeight="1">
      <c r="A2741" s="67"/>
      <c r="B2741" s="71"/>
    </row>
    <row r="2742" spans="1:2" ht="18" customHeight="1">
      <c r="A2742" s="67"/>
      <c r="B2742" s="71"/>
    </row>
    <row r="2743" spans="1:2" ht="18" customHeight="1">
      <c r="A2743" s="67"/>
      <c r="B2743" s="71"/>
    </row>
    <row r="2744" spans="1:2" ht="18" customHeight="1">
      <c r="A2744" s="67"/>
      <c r="B2744" s="71"/>
    </row>
    <row r="2745" spans="1:2" ht="18" customHeight="1">
      <c r="A2745" s="67"/>
      <c r="B2745" s="71"/>
    </row>
    <row r="2746" spans="1:2" ht="18" customHeight="1">
      <c r="A2746" s="67"/>
      <c r="B2746" s="71"/>
    </row>
    <row r="2747" spans="1:2" ht="18" customHeight="1">
      <c r="A2747" s="67"/>
      <c r="B2747" s="71"/>
    </row>
    <row r="2748" spans="1:2" ht="18" customHeight="1">
      <c r="A2748" s="67"/>
      <c r="B2748" s="71"/>
    </row>
    <row r="2749" spans="1:2" ht="18" customHeight="1">
      <c r="A2749" s="67"/>
      <c r="B2749" s="71"/>
    </row>
    <row r="2750" spans="1:2" ht="18" customHeight="1">
      <c r="A2750" s="67"/>
      <c r="B2750" s="71"/>
    </row>
    <row r="2751" spans="1:2" ht="18" customHeight="1">
      <c r="A2751" s="67"/>
      <c r="B2751" s="71"/>
    </row>
    <row r="2752" spans="1:2" ht="18" customHeight="1">
      <c r="A2752" s="67"/>
      <c r="B2752" s="71"/>
    </row>
    <row r="2753" spans="1:2" ht="18" customHeight="1">
      <c r="A2753" s="67"/>
      <c r="B2753" s="71"/>
    </row>
    <row r="2754" spans="1:2" ht="18" customHeight="1">
      <c r="A2754" s="67"/>
      <c r="B2754" s="71"/>
    </row>
    <row r="2755" spans="1:2" ht="18" customHeight="1">
      <c r="A2755" s="67"/>
      <c r="B2755" s="71"/>
    </row>
    <row r="2756" spans="1:2" ht="18" customHeight="1">
      <c r="A2756" s="67"/>
      <c r="B2756" s="71"/>
    </row>
    <row r="2757" spans="1:2" ht="18" customHeight="1">
      <c r="A2757" s="67"/>
      <c r="B2757" s="71"/>
    </row>
    <row r="2758" spans="1:2" ht="18" customHeight="1">
      <c r="A2758" s="67"/>
      <c r="B2758" s="71"/>
    </row>
    <row r="2759" spans="1:2" ht="18" customHeight="1">
      <c r="A2759" s="67"/>
      <c r="B2759" s="71"/>
    </row>
    <row r="2760" spans="1:2" ht="18" customHeight="1">
      <c r="A2760" s="67"/>
      <c r="B2760" s="71"/>
    </row>
    <row r="2761" spans="1:2" ht="18" customHeight="1">
      <c r="A2761" s="67"/>
      <c r="B2761" s="71"/>
    </row>
    <row r="2762" spans="1:2" ht="18" customHeight="1">
      <c r="A2762" s="67"/>
      <c r="B2762" s="71"/>
    </row>
    <row r="2763" spans="1:2" ht="18" customHeight="1">
      <c r="A2763" s="67"/>
      <c r="B2763" s="71"/>
    </row>
    <row r="2764" spans="1:2" ht="18" customHeight="1">
      <c r="A2764" s="67"/>
      <c r="B2764" s="71"/>
    </row>
    <row r="2765" spans="1:2" ht="18" customHeight="1">
      <c r="A2765" s="67"/>
      <c r="B2765" s="71"/>
    </row>
    <row r="2766" spans="1:2" ht="18" customHeight="1">
      <c r="A2766" s="67"/>
      <c r="B2766" s="71"/>
    </row>
    <row r="2767" spans="1:2" ht="18" customHeight="1">
      <c r="A2767" s="67"/>
      <c r="B2767" s="71"/>
    </row>
    <row r="2768" spans="1:2" ht="18" customHeight="1">
      <c r="A2768" s="67"/>
      <c r="B2768" s="71"/>
    </row>
    <row r="2769" spans="1:2" ht="18" customHeight="1">
      <c r="A2769" s="67"/>
      <c r="B2769" s="71"/>
    </row>
    <row r="2770" spans="1:2" ht="18" customHeight="1">
      <c r="A2770" s="67"/>
      <c r="B2770" s="71"/>
    </row>
    <row r="2771" spans="1:2" ht="18" customHeight="1">
      <c r="A2771" s="67"/>
      <c r="B2771" s="71"/>
    </row>
    <row r="2772" spans="1:2" ht="18" customHeight="1">
      <c r="A2772" s="67"/>
      <c r="B2772" s="71"/>
    </row>
    <row r="2773" spans="1:2" ht="18" customHeight="1">
      <c r="A2773" s="67"/>
      <c r="B2773" s="71"/>
    </row>
    <row r="2774" spans="1:2" ht="18" customHeight="1">
      <c r="A2774" s="67"/>
      <c r="B2774" s="71"/>
    </row>
    <row r="2775" spans="1:2" ht="18" customHeight="1">
      <c r="A2775" s="67"/>
      <c r="B2775" s="71"/>
    </row>
    <row r="2776" spans="1:2" ht="18" customHeight="1">
      <c r="A2776" s="67"/>
      <c r="B2776" s="71"/>
    </row>
    <row r="2777" spans="1:2" ht="18" customHeight="1">
      <c r="A2777" s="67"/>
      <c r="B2777" s="71"/>
    </row>
    <row r="2778" spans="1:2" ht="18" customHeight="1">
      <c r="A2778" s="67"/>
      <c r="B2778" s="71"/>
    </row>
    <row r="2779" spans="1:2" ht="18" customHeight="1">
      <c r="A2779" s="67"/>
      <c r="B2779" s="71"/>
    </row>
    <row r="2780" spans="1:2" ht="18" customHeight="1">
      <c r="A2780" s="67"/>
      <c r="B2780" s="71"/>
    </row>
    <row r="2781" spans="1:2" ht="18" customHeight="1">
      <c r="A2781" s="67"/>
      <c r="B2781" s="71"/>
    </row>
    <row r="2782" spans="1:2" ht="18" customHeight="1">
      <c r="A2782" s="67"/>
      <c r="B2782" s="71"/>
    </row>
    <row r="2783" spans="1:2" ht="18" customHeight="1">
      <c r="A2783" s="67"/>
      <c r="B2783" s="71"/>
    </row>
    <row r="2784" spans="1:2" ht="18" customHeight="1">
      <c r="A2784" s="67"/>
      <c r="B2784" s="71"/>
    </row>
    <row r="2785" spans="1:2" ht="18" customHeight="1">
      <c r="A2785" s="67"/>
      <c r="B2785" s="71"/>
    </row>
    <row r="2786" spans="1:2" ht="18" customHeight="1">
      <c r="A2786" s="67"/>
      <c r="B2786" s="71"/>
    </row>
    <row r="2787" spans="1:2" ht="18" customHeight="1">
      <c r="A2787" s="67"/>
      <c r="B2787" s="71"/>
    </row>
    <row r="2788" spans="1:2" ht="18" customHeight="1">
      <c r="A2788" s="67"/>
      <c r="B2788" s="71"/>
    </row>
    <row r="2789" spans="1:2" ht="18" customHeight="1">
      <c r="A2789" s="67"/>
      <c r="B2789" s="71"/>
    </row>
    <row r="2790" spans="1:2" ht="18" customHeight="1">
      <c r="A2790" s="67"/>
      <c r="B2790" s="71"/>
    </row>
    <row r="2791" spans="1:2" ht="18" customHeight="1">
      <c r="A2791" s="67"/>
      <c r="B2791" s="71"/>
    </row>
    <row r="2792" spans="1:2" ht="18" customHeight="1">
      <c r="A2792" s="67"/>
      <c r="B2792" s="71"/>
    </row>
    <row r="2793" spans="1:2" ht="18" customHeight="1">
      <c r="A2793" s="67"/>
      <c r="B2793" s="71"/>
    </row>
    <row r="2794" spans="1:2" ht="18" customHeight="1">
      <c r="A2794" s="67"/>
      <c r="B2794" s="71"/>
    </row>
    <row r="2795" spans="1:2" ht="18" customHeight="1">
      <c r="A2795" s="67"/>
      <c r="B2795" s="71"/>
    </row>
    <row r="2796" spans="1:2" ht="18" customHeight="1">
      <c r="A2796" s="67"/>
      <c r="B2796" s="71"/>
    </row>
    <row r="2797" spans="1:2" ht="18" customHeight="1">
      <c r="A2797" s="67"/>
      <c r="B2797" s="71"/>
    </row>
    <row r="2798" spans="1:2" ht="18" customHeight="1">
      <c r="A2798" s="67"/>
      <c r="B2798" s="71"/>
    </row>
    <row r="2799" spans="1:2" ht="18" customHeight="1">
      <c r="A2799" s="67"/>
      <c r="B2799" s="71"/>
    </row>
    <row r="2800" spans="1:2" ht="18" customHeight="1">
      <c r="A2800" s="67"/>
      <c r="B2800" s="71"/>
    </row>
    <row r="2801" spans="1:2" ht="18" customHeight="1">
      <c r="A2801" s="67"/>
      <c r="B2801" s="71"/>
    </row>
    <row r="2802" spans="1:2" ht="18" customHeight="1">
      <c r="A2802" s="67"/>
      <c r="B2802" s="71"/>
    </row>
    <row r="2803" spans="1:2" ht="18" customHeight="1">
      <c r="A2803" s="67"/>
      <c r="B2803" s="71"/>
    </row>
    <row r="2804" spans="1:2" ht="18" customHeight="1">
      <c r="A2804" s="67"/>
      <c r="B2804" s="71"/>
    </row>
    <row r="2805" spans="1:2" ht="18" customHeight="1">
      <c r="A2805" s="67"/>
      <c r="B2805" s="71"/>
    </row>
    <row r="2806" spans="1:2" ht="18" customHeight="1">
      <c r="A2806" s="67"/>
      <c r="B2806" s="71"/>
    </row>
    <row r="2807" spans="1:2" ht="18" customHeight="1">
      <c r="A2807" s="67"/>
      <c r="B2807" s="71"/>
    </row>
    <row r="2808" spans="1:2" ht="18" customHeight="1">
      <c r="A2808" s="67"/>
      <c r="B2808" s="71"/>
    </row>
    <row r="2809" spans="1:2" ht="18" customHeight="1">
      <c r="A2809" s="67"/>
      <c r="B2809" s="71"/>
    </row>
    <row r="2810" spans="1:2" ht="18" customHeight="1">
      <c r="A2810" s="67"/>
      <c r="B2810" s="71"/>
    </row>
    <row r="2811" spans="1:2" ht="18" customHeight="1">
      <c r="A2811" s="67"/>
      <c r="B2811" s="71"/>
    </row>
    <row r="2812" spans="1:2" ht="18" customHeight="1">
      <c r="A2812" s="67"/>
      <c r="B2812" s="71"/>
    </row>
    <row r="2813" spans="1:2" ht="18" customHeight="1">
      <c r="A2813" s="67"/>
      <c r="B2813" s="71"/>
    </row>
    <row r="2814" spans="1:2" ht="18" customHeight="1">
      <c r="A2814" s="67"/>
      <c r="B2814" s="71"/>
    </row>
    <row r="2815" spans="1:2" ht="18" customHeight="1">
      <c r="A2815" s="67"/>
      <c r="B2815" s="71"/>
    </row>
    <row r="2816" spans="1:2" ht="18" customHeight="1">
      <c r="A2816" s="67"/>
      <c r="B2816" s="71"/>
    </row>
    <row r="2817" spans="1:2" ht="18" customHeight="1">
      <c r="A2817" s="67"/>
      <c r="B2817" s="71"/>
    </row>
    <row r="2818" spans="1:2" ht="18" customHeight="1">
      <c r="A2818" s="67"/>
      <c r="B2818" s="71"/>
    </row>
    <row r="2819" spans="1:2" ht="18" customHeight="1">
      <c r="A2819" s="67"/>
      <c r="B2819" s="71"/>
    </row>
    <row r="2820" spans="1:2" ht="18" customHeight="1">
      <c r="A2820" s="67"/>
      <c r="B2820" s="71"/>
    </row>
    <row r="2821" spans="1:2" ht="18" customHeight="1">
      <c r="A2821" s="67"/>
      <c r="B2821" s="71"/>
    </row>
    <row r="2822" spans="1:2" ht="18" customHeight="1">
      <c r="A2822" s="67"/>
      <c r="B2822" s="71"/>
    </row>
    <row r="2823" spans="1:2" ht="18" customHeight="1">
      <c r="A2823" s="67"/>
      <c r="B2823" s="71"/>
    </row>
    <row r="2824" spans="1:2" ht="18" customHeight="1">
      <c r="A2824" s="67"/>
      <c r="B2824" s="71"/>
    </row>
    <row r="2825" spans="1:2" ht="18" customHeight="1">
      <c r="A2825" s="67"/>
      <c r="B2825" s="71"/>
    </row>
    <row r="2826" spans="1:2" ht="18" customHeight="1">
      <c r="A2826" s="67"/>
      <c r="B2826" s="71"/>
    </row>
    <row r="2827" spans="1:2" ht="18" customHeight="1">
      <c r="A2827" s="67"/>
      <c r="B2827" s="71"/>
    </row>
    <row r="2828" spans="1:2" ht="18" customHeight="1">
      <c r="A2828" s="67"/>
      <c r="B2828" s="71"/>
    </row>
    <row r="2829" spans="1:2" ht="18" customHeight="1">
      <c r="A2829" s="67"/>
      <c r="B2829" s="71"/>
    </row>
    <row r="2830" spans="1:2" ht="18" customHeight="1">
      <c r="A2830" s="67"/>
      <c r="B2830" s="71"/>
    </row>
    <row r="2831" spans="1:2" ht="18" customHeight="1">
      <c r="A2831" s="67"/>
      <c r="B2831" s="71"/>
    </row>
    <row r="2832" spans="1:2" ht="18" customHeight="1">
      <c r="A2832" s="67"/>
      <c r="B2832" s="71"/>
    </row>
    <row r="2833" spans="1:2" ht="18" customHeight="1">
      <c r="A2833" s="67"/>
      <c r="B2833" s="71"/>
    </row>
    <row r="2834" spans="1:2" ht="18" customHeight="1">
      <c r="A2834" s="67"/>
      <c r="B2834" s="71"/>
    </row>
    <row r="2835" spans="1:2" ht="18" customHeight="1">
      <c r="A2835" s="67"/>
      <c r="B2835" s="71"/>
    </row>
    <row r="2836" spans="1:2" ht="18" customHeight="1">
      <c r="A2836" s="67"/>
      <c r="B2836" s="71"/>
    </row>
    <row r="2837" spans="1:2" ht="18" customHeight="1">
      <c r="A2837" s="67"/>
      <c r="B2837" s="71"/>
    </row>
    <row r="2838" spans="1:2" ht="18" customHeight="1">
      <c r="A2838" s="67"/>
      <c r="B2838" s="71"/>
    </row>
    <row r="2839" spans="1:2" ht="18" customHeight="1">
      <c r="A2839" s="67"/>
      <c r="B2839" s="71"/>
    </row>
    <row r="2840" spans="1:2" ht="18" customHeight="1">
      <c r="A2840" s="67"/>
      <c r="B2840" s="71"/>
    </row>
    <row r="2841" spans="1:2" ht="18" customHeight="1">
      <c r="A2841" s="67"/>
      <c r="B2841" s="71"/>
    </row>
    <row r="2842" spans="1:2" ht="18" customHeight="1">
      <c r="A2842" s="67"/>
      <c r="B2842" s="71"/>
    </row>
    <row r="2843" spans="1:2" ht="18" customHeight="1">
      <c r="A2843" s="67"/>
      <c r="B2843" s="71"/>
    </row>
    <row r="2844" spans="1:2" ht="18" customHeight="1">
      <c r="A2844" s="67"/>
      <c r="B2844" s="71"/>
    </row>
    <row r="2845" spans="1:2" ht="18" customHeight="1">
      <c r="A2845" s="67"/>
      <c r="B2845" s="71"/>
    </row>
    <row r="2846" spans="1:2" ht="18" customHeight="1">
      <c r="A2846" s="67"/>
      <c r="B2846" s="71"/>
    </row>
    <row r="2847" spans="1:2" ht="18" customHeight="1">
      <c r="A2847" s="67"/>
      <c r="B2847" s="71"/>
    </row>
    <row r="2848" spans="1:2" ht="18" customHeight="1">
      <c r="A2848" s="67"/>
      <c r="B2848" s="71"/>
    </row>
    <row r="2849" spans="1:2" ht="18" customHeight="1">
      <c r="A2849" s="67"/>
      <c r="B2849" s="71"/>
    </row>
    <row r="2850" spans="1:2" ht="18" customHeight="1">
      <c r="A2850" s="67"/>
      <c r="B2850" s="71"/>
    </row>
    <row r="2851" spans="1:2" ht="18" customHeight="1">
      <c r="A2851" s="67"/>
      <c r="B2851" s="71"/>
    </row>
    <row r="2852" spans="1:2" ht="18" customHeight="1">
      <c r="A2852" s="67"/>
      <c r="B2852" s="71"/>
    </row>
    <row r="2853" spans="1:2" ht="18" customHeight="1">
      <c r="A2853" s="67"/>
      <c r="B2853" s="71"/>
    </row>
    <row r="2854" spans="1:2" ht="18" customHeight="1">
      <c r="A2854" s="67"/>
      <c r="B2854" s="71"/>
    </row>
    <row r="2855" spans="1:2" ht="18" customHeight="1">
      <c r="A2855" s="67"/>
      <c r="B2855" s="71"/>
    </row>
    <row r="2856" spans="1:2" ht="18" customHeight="1">
      <c r="A2856" s="67"/>
      <c r="B2856" s="71"/>
    </row>
    <row r="2857" spans="1:2" ht="18" customHeight="1">
      <c r="A2857" s="67"/>
      <c r="B2857" s="71"/>
    </row>
    <row r="2858" spans="1:2" ht="18" customHeight="1">
      <c r="A2858" s="67"/>
      <c r="B2858" s="71"/>
    </row>
    <row r="2859" spans="1:2" ht="18" customHeight="1">
      <c r="A2859" s="67"/>
      <c r="B2859" s="71"/>
    </row>
    <row r="2860" spans="1:2" ht="18" customHeight="1">
      <c r="A2860" s="67"/>
      <c r="B2860" s="71"/>
    </row>
    <row r="2861" spans="1:2" ht="18" customHeight="1">
      <c r="A2861" s="67"/>
      <c r="B2861" s="71"/>
    </row>
    <row r="2862" spans="1:2" ht="18" customHeight="1">
      <c r="A2862" s="67"/>
      <c r="B2862" s="71"/>
    </row>
    <row r="2863" spans="1:2" ht="18" customHeight="1">
      <c r="A2863" s="67"/>
      <c r="B2863" s="71"/>
    </row>
    <row r="2864" spans="1:2" ht="18" customHeight="1">
      <c r="A2864" s="67"/>
      <c r="B2864" s="71"/>
    </row>
    <row r="2865" spans="1:2" ht="18" customHeight="1">
      <c r="A2865" s="67"/>
      <c r="B2865" s="71"/>
    </row>
    <row r="2866" spans="1:2" ht="18" customHeight="1">
      <c r="A2866" s="67"/>
      <c r="B2866" s="71"/>
    </row>
    <row r="2867" spans="1:2" ht="18" customHeight="1">
      <c r="A2867" s="67"/>
      <c r="B2867" s="71"/>
    </row>
    <row r="2868" spans="1:2" ht="18" customHeight="1">
      <c r="A2868" s="67"/>
      <c r="B2868" s="71"/>
    </row>
    <row r="2869" spans="1:2" ht="18" customHeight="1">
      <c r="A2869" s="67"/>
      <c r="B2869" s="71"/>
    </row>
    <row r="2870" spans="1:2" ht="18" customHeight="1">
      <c r="A2870" s="67"/>
      <c r="B2870" s="71"/>
    </row>
    <row r="2871" spans="1:2" ht="18" customHeight="1">
      <c r="A2871" s="67"/>
      <c r="B2871" s="71"/>
    </row>
    <row r="2872" spans="1:2" ht="18" customHeight="1">
      <c r="A2872" s="67"/>
      <c r="B2872" s="71"/>
    </row>
    <row r="2873" spans="1:2" ht="18" customHeight="1">
      <c r="A2873" s="67"/>
      <c r="B2873" s="71"/>
    </row>
    <row r="2874" spans="1:2" ht="18" customHeight="1">
      <c r="A2874" s="67"/>
      <c r="B2874" s="71"/>
    </row>
    <row r="2875" spans="1:2" ht="18" customHeight="1">
      <c r="A2875" s="67"/>
      <c r="B2875" s="71"/>
    </row>
    <row r="2876" spans="1:2" ht="18" customHeight="1">
      <c r="A2876" s="67"/>
      <c r="B2876" s="71"/>
    </row>
    <row r="2877" spans="1:2" ht="18" customHeight="1">
      <c r="A2877" s="67"/>
      <c r="B2877" s="71"/>
    </row>
    <row r="2878" spans="1:2" ht="18" customHeight="1">
      <c r="A2878" s="67"/>
      <c r="B2878" s="71"/>
    </row>
    <row r="2879" spans="1:2" ht="18" customHeight="1">
      <c r="A2879" s="67"/>
      <c r="B2879" s="71"/>
    </row>
    <row r="2880" spans="1:2" ht="18" customHeight="1">
      <c r="A2880" s="67"/>
      <c r="B2880" s="71"/>
    </row>
    <row r="2881" spans="1:2" ht="18" customHeight="1">
      <c r="A2881" s="67"/>
      <c r="B2881" s="71"/>
    </row>
    <row r="2882" spans="1:2" ht="18" customHeight="1">
      <c r="A2882" s="67"/>
      <c r="B2882" s="71"/>
    </row>
    <row r="2883" spans="1:2" ht="18" customHeight="1">
      <c r="A2883" s="67"/>
      <c r="B2883" s="71"/>
    </row>
    <row r="2884" spans="1:2" ht="18" customHeight="1">
      <c r="A2884" s="67"/>
      <c r="B2884" s="71"/>
    </row>
    <row r="2885" spans="1:2" ht="18" customHeight="1">
      <c r="A2885" s="67"/>
      <c r="B2885" s="71"/>
    </row>
    <row r="2886" spans="1:2" ht="18" customHeight="1">
      <c r="A2886" s="67"/>
      <c r="B2886" s="71"/>
    </row>
    <row r="2887" spans="1:2" ht="18" customHeight="1">
      <c r="A2887" s="67"/>
      <c r="B2887" s="71"/>
    </row>
    <row r="2888" spans="1:2" ht="18" customHeight="1">
      <c r="A2888" s="67"/>
      <c r="B2888" s="71"/>
    </row>
    <row r="2889" spans="1:2" ht="18" customHeight="1">
      <c r="A2889" s="67"/>
      <c r="B2889" s="71"/>
    </row>
    <row r="2890" spans="1:2" ht="18" customHeight="1">
      <c r="A2890" s="67"/>
      <c r="B2890" s="71"/>
    </row>
    <row r="2891" spans="1:2" ht="18" customHeight="1">
      <c r="A2891" s="67"/>
      <c r="B2891" s="71"/>
    </row>
    <row r="2892" spans="1:2" ht="18" customHeight="1">
      <c r="A2892" s="67"/>
      <c r="B2892" s="71"/>
    </row>
    <row r="2893" spans="1:2" ht="18" customHeight="1">
      <c r="A2893" s="67"/>
      <c r="B2893" s="71"/>
    </row>
    <row r="2894" spans="1:2" ht="18" customHeight="1">
      <c r="A2894" s="67"/>
      <c r="B2894" s="71"/>
    </row>
    <row r="2895" spans="1:2" ht="18" customHeight="1">
      <c r="A2895" s="67"/>
      <c r="B2895" s="71"/>
    </row>
    <row r="2896" spans="1:2" ht="18" customHeight="1">
      <c r="A2896" s="67"/>
      <c r="B2896" s="71"/>
    </row>
    <row r="2897" spans="1:2" ht="18" customHeight="1">
      <c r="A2897" s="67"/>
      <c r="B2897" s="71"/>
    </row>
    <row r="2898" spans="1:2" ht="18" customHeight="1">
      <c r="A2898" s="67"/>
      <c r="B2898" s="71"/>
    </row>
    <row r="2899" spans="1:2" ht="18" customHeight="1">
      <c r="A2899" s="67"/>
      <c r="B2899" s="71"/>
    </row>
    <row r="2900" spans="1:2" ht="18" customHeight="1">
      <c r="A2900" s="67"/>
      <c r="B2900" s="71"/>
    </row>
    <row r="2901" spans="1:2" ht="18" customHeight="1">
      <c r="A2901" s="67"/>
      <c r="B2901" s="71"/>
    </row>
    <row r="2902" spans="1:2" ht="18" customHeight="1">
      <c r="A2902" s="67"/>
      <c r="B2902" s="71"/>
    </row>
    <row r="2903" spans="1:2" ht="18" customHeight="1">
      <c r="A2903" s="67"/>
      <c r="B2903" s="71"/>
    </row>
    <row r="2904" spans="1:2" ht="18" customHeight="1">
      <c r="A2904" s="67"/>
      <c r="B2904" s="71"/>
    </row>
    <row r="2905" spans="1:2" ht="18" customHeight="1">
      <c r="A2905" s="67"/>
      <c r="B2905" s="71"/>
    </row>
    <row r="2906" spans="1:2" ht="18" customHeight="1">
      <c r="A2906" s="67"/>
      <c r="B2906" s="71"/>
    </row>
    <row r="2907" spans="1:2" ht="18" customHeight="1">
      <c r="A2907" s="67"/>
      <c r="B2907" s="71"/>
    </row>
    <row r="2908" spans="1:2" ht="18" customHeight="1">
      <c r="A2908" s="67"/>
      <c r="B2908" s="71"/>
    </row>
    <row r="2909" spans="1:2" ht="18" customHeight="1">
      <c r="A2909" s="67"/>
      <c r="B2909" s="71"/>
    </row>
    <row r="2910" spans="1:2" ht="18" customHeight="1">
      <c r="A2910" s="67"/>
      <c r="B2910" s="71"/>
    </row>
    <row r="2911" spans="1:2" ht="18" customHeight="1">
      <c r="A2911" s="67"/>
      <c r="B2911" s="71"/>
    </row>
    <row r="2912" spans="1:2" ht="18" customHeight="1">
      <c r="A2912" s="67"/>
      <c r="B2912" s="71"/>
    </row>
    <row r="2913" spans="1:2" ht="18" customHeight="1">
      <c r="A2913" s="67"/>
      <c r="B2913" s="71"/>
    </row>
    <row r="2914" spans="1:2" ht="18" customHeight="1">
      <c r="A2914" s="67"/>
      <c r="B2914" s="71"/>
    </row>
    <row r="2915" spans="1:2" ht="18" customHeight="1">
      <c r="A2915" s="67"/>
      <c r="B2915" s="71"/>
    </row>
    <row r="2916" spans="1:2" ht="18" customHeight="1">
      <c r="A2916" s="67"/>
      <c r="B2916" s="71"/>
    </row>
    <row r="2917" spans="1:2" ht="18" customHeight="1">
      <c r="A2917" s="67"/>
      <c r="B2917" s="71"/>
    </row>
    <row r="2918" spans="1:2" ht="18" customHeight="1">
      <c r="A2918" s="67"/>
      <c r="B2918" s="71"/>
    </row>
    <row r="2919" spans="1:2" ht="18" customHeight="1">
      <c r="A2919" s="67"/>
      <c r="B2919" s="71"/>
    </row>
    <row r="2920" spans="1:2" ht="18" customHeight="1">
      <c r="A2920" s="67"/>
      <c r="B2920" s="71"/>
    </row>
    <row r="2921" spans="1:2" ht="18" customHeight="1">
      <c r="A2921" s="67"/>
      <c r="B2921" s="71"/>
    </row>
    <row r="2922" spans="1:2" ht="18" customHeight="1">
      <c r="A2922" s="67"/>
      <c r="B2922" s="71"/>
    </row>
    <row r="2923" spans="1:2" ht="18" customHeight="1">
      <c r="A2923" s="67"/>
      <c r="B2923" s="71"/>
    </row>
    <row r="2924" spans="1:2" ht="18" customHeight="1">
      <c r="A2924" s="67"/>
      <c r="B2924" s="71"/>
    </row>
    <row r="2925" spans="1:2" ht="18" customHeight="1">
      <c r="A2925" s="67"/>
      <c r="B2925" s="71"/>
    </row>
    <row r="2926" spans="1:2" ht="18" customHeight="1">
      <c r="A2926" s="67"/>
      <c r="B2926" s="71"/>
    </row>
    <row r="2927" spans="1:2" ht="18" customHeight="1">
      <c r="A2927" s="67"/>
      <c r="B2927" s="71"/>
    </row>
    <row r="2928" spans="1:2" ht="18" customHeight="1">
      <c r="A2928" s="67"/>
      <c r="B2928" s="71"/>
    </row>
    <row r="2929" spans="1:2" ht="18" customHeight="1">
      <c r="A2929" s="67"/>
      <c r="B2929" s="71"/>
    </row>
    <row r="2930" spans="1:2" ht="18" customHeight="1">
      <c r="A2930" s="67"/>
      <c r="B2930" s="71"/>
    </row>
    <row r="2931" spans="1:2" ht="18" customHeight="1">
      <c r="A2931" s="67"/>
      <c r="B2931" s="71"/>
    </row>
    <row r="2932" spans="1:2" ht="18" customHeight="1">
      <c r="A2932" s="67"/>
      <c r="B2932" s="71"/>
    </row>
    <row r="2933" spans="1:2" ht="18" customHeight="1">
      <c r="A2933" s="67"/>
      <c r="B2933" s="71"/>
    </row>
    <row r="2934" spans="1:2" ht="18" customHeight="1">
      <c r="A2934" s="67"/>
      <c r="B2934" s="71"/>
    </row>
    <row r="2935" spans="1:2" ht="18" customHeight="1">
      <c r="A2935" s="67"/>
      <c r="B2935" s="71"/>
    </row>
    <row r="2936" spans="1:2" ht="18" customHeight="1">
      <c r="A2936" s="67"/>
      <c r="B2936" s="71"/>
    </row>
    <row r="2937" spans="1:2" ht="18" customHeight="1">
      <c r="A2937" s="67"/>
      <c r="B2937" s="71"/>
    </row>
    <row r="2938" spans="1:2" ht="18" customHeight="1">
      <c r="A2938" s="67"/>
      <c r="B2938" s="71"/>
    </row>
    <row r="2939" spans="1:2" ht="18" customHeight="1">
      <c r="A2939" s="67"/>
      <c r="B2939" s="71"/>
    </row>
    <row r="2940" spans="1:2" ht="18" customHeight="1">
      <c r="A2940" s="67"/>
      <c r="B2940" s="71"/>
    </row>
    <row r="2941" spans="1:2" ht="18" customHeight="1">
      <c r="A2941" s="67"/>
      <c r="B2941" s="71"/>
    </row>
    <row r="2942" spans="1:2" ht="18" customHeight="1">
      <c r="A2942" s="67"/>
      <c r="B2942" s="71"/>
    </row>
    <row r="2943" spans="1:2" ht="18" customHeight="1">
      <c r="A2943" s="67"/>
      <c r="B2943" s="71"/>
    </row>
    <row r="2944" spans="1:2" ht="18" customHeight="1">
      <c r="A2944" s="67"/>
      <c r="B2944" s="71"/>
    </row>
    <row r="2945" spans="1:2" ht="18" customHeight="1">
      <c r="A2945" s="67"/>
      <c r="B2945" s="71"/>
    </row>
    <row r="2946" spans="1:2" ht="18" customHeight="1">
      <c r="A2946" s="67"/>
      <c r="B2946" s="71"/>
    </row>
    <row r="2947" spans="1:2" ht="18" customHeight="1">
      <c r="A2947" s="67"/>
      <c r="B2947" s="71"/>
    </row>
    <row r="2948" spans="1:2" ht="18" customHeight="1">
      <c r="A2948" s="67"/>
      <c r="B2948" s="71"/>
    </row>
    <row r="2949" spans="1:2" ht="18" customHeight="1">
      <c r="A2949" s="67"/>
      <c r="B2949" s="71"/>
    </row>
    <row r="2950" spans="1:2" ht="18" customHeight="1">
      <c r="A2950" s="67"/>
      <c r="B2950" s="71"/>
    </row>
    <row r="2951" spans="1:2" ht="18" customHeight="1">
      <c r="A2951" s="67"/>
      <c r="B2951" s="71"/>
    </row>
    <row r="2952" spans="1:2" ht="18" customHeight="1">
      <c r="A2952" s="67"/>
      <c r="B2952" s="71"/>
    </row>
    <row r="2953" spans="1:2" ht="18" customHeight="1">
      <c r="A2953" s="67"/>
      <c r="B2953" s="71"/>
    </row>
    <row r="2954" spans="1:2" ht="18" customHeight="1">
      <c r="A2954" s="67"/>
      <c r="B2954" s="71"/>
    </row>
    <row r="2955" spans="1:2" ht="18" customHeight="1">
      <c r="A2955" s="67"/>
      <c r="B2955" s="71"/>
    </row>
    <row r="2956" spans="1:2" ht="18" customHeight="1">
      <c r="A2956" s="67"/>
      <c r="B2956" s="71"/>
    </row>
    <row r="2957" spans="1:2" ht="18" customHeight="1">
      <c r="A2957" s="67"/>
      <c r="B2957" s="71"/>
    </row>
    <row r="2958" spans="1:2" ht="18" customHeight="1">
      <c r="A2958" s="67"/>
      <c r="B2958" s="71"/>
    </row>
    <row r="2959" spans="1:2" ht="18" customHeight="1">
      <c r="A2959" s="67"/>
      <c r="B2959" s="71"/>
    </row>
    <row r="2960" spans="1:2" ht="18" customHeight="1">
      <c r="A2960" s="67"/>
      <c r="B2960" s="71"/>
    </row>
    <row r="2961" spans="1:2" ht="18" customHeight="1">
      <c r="A2961" s="67"/>
      <c r="B2961" s="71"/>
    </row>
    <row r="2962" spans="1:2" ht="18" customHeight="1">
      <c r="A2962" s="67"/>
      <c r="B2962" s="71"/>
    </row>
    <row r="2963" spans="1:2" ht="18" customHeight="1">
      <c r="A2963" s="67"/>
      <c r="B2963" s="71"/>
    </row>
    <row r="2964" spans="1:2" ht="18" customHeight="1">
      <c r="A2964" s="67"/>
      <c r="B2964" s="71"/>
    </row>
    <row r="2965" spans="1:2" ht="18" customHeight="1">
      <c r="A2965" s="67"/>
      <c r="B2965" s="71"/>
    </row>
    <row r="2966" spans="1:2" ht="18" customHeight="1">
      <c r="A2966" s="67"/>
      <c r="B2966" s="71"/>
    </row>
    <row r="2967" spans="1:2" ht="18" customHeight="1">
      <c r="A2967" s="67"/>
      <c r="B2967" s="71"/>
    </row>
    <row r="2968" spans="1:2" ht="18" customHeight="1">
      <c r="A2968" s="67"/>
      <c r="B2968" s="71"/>
    </row>
    <row r="2969" spans="1:2" ht="18" customHeight="1">
      <c r="A2969" s="67"/>
      <c r="B2969" s="71"/>
    </row>
    <row r="2970" spans="1:2" ht="18" customHeight="1">
      <c r="A2970" s="67"/>
      <c r="B2970" s="71"/>
    </row>
    <row r="2971" spans="1:2" ht="18" customHeight="1">
      <c r="A2971" s="67"/>
      <c r="B2971" s="71"/>
    </row>
    <row r="2972" spans="1:2" ht="18" customHeight="1">
      <c r="A2972" s="67"/>
      <c r="B2972" s="71"/>
    </row>
    <row r="2973" spans="1:2" ht="18" customHeight="1">
      <c r="A2973" s="67"/>
      <c r="B2973" s="71"/>
    </row>
    <row r="2974" spans="1:2" ht="18" customHeight="1">
      <c r="A2974" s="67"/>
      <c r="B2974" s="71"/>
    </row>
    <row r="2975" spans="1:2" ht="18" customHeight="1">
      <c r="A2975" s="67"/>
      <c r="B2975" s="71"/>
    </row>
    <row r="2976" spans="1:2" ht="18" customHeight="1">
      <c r="A2976" s="67"/>
      <c r="B2976" s="71"/>
    </row>
    <row r="2977" spans="1:2" ht="18" customHeight="1">
      <c r="A2977" s="67"/>
      <c r="B2977" s="71"/>
    </row>
    <row r="2978" spans="1:2" ht="18" customHeight="1">
      <c r="A2978" s="67"/>
      <c r="B2978" s="71"/>
    </row>
    <row r="2979" spans="1:2" ht="18" customHeight="1">
      <c r="A2979" s="67"/>
      <c r="B2979" s="71"/>
    </row>
    <row r="2980" spans="1:2" ht="18" customHeight="1">
      <c r="A2980" s="67"/>
      <c r="B2980" s="71"/>
    </row>
    <row r="2981" spans="1:2" ht="18" customHeight="1">
      <c r="A2981" s="67"/>
      <c r="B2981" s="71"/>
    </row>
    <row r="2982" spans="1:2" ht="18" customHeight="1">
      <c r="A2982" s="67"/>
      <c r="B2982" s="71"/>
    </row>
    <row r="2983" spans="1:2" ht="18" customHeight="1">
      <c r="A2983" s="67"/>
      <c r="B2983" s="71"/>
    </row>
    <row r="2984" spans="1:2" ht="18" customHeight="1">
      <c r="A2984" s="67"/>
      <c r="B2984" s="71"/>
    </row>
    <row r="2985" spans="1:2" ht="18" customHeight="1">
      <c r="A2985" s="67"/>
      <c r="B2985" s="71"/>
    </row>
    <row r="2986" spans="1:2" ht="18" customHeight="1">
      <c r="A2986" s="67"/>
      <c r="B2986" s="71"/>
    </row>
    <row r="2987" spans="1:2" ht="18" customHeight="1">
      <c r="A2987" s="67"/>
      <c r="B2987" s="71"/>
    </row>
    <row r="2988" spans="1:2" ht="18" customHeight="1">
      <c r="A2988" s="67"/>
      <c r="B2988" s="71"/>
    </row>
    <row r="2989" spans="1:2" ht="18" customHeight="1">
      <c r="A2989" s="67"/>
      <c r="B2989" s="71"/>
    </row>
    <row r="2990" spans="1:2" ht="18" customHeight="1">
      <c r="A2990" s="67"/>
      <c r="B2990" s="71"/>
    </row>
    <row r="2991" spans="1:2" ht="18" customHeight="1">
      <c r="A2991" s="67"/>
      <c r="B2991" s="71"/>
    </row>
    <row r="2992" spans="1:2" ht="18" customHeight="1">
      <c r="A2992" s="67"/>
      <c r="B2992" s="71"/>
    </row>
    <row r="2993" spans="1:2" ht="18" customHeight="1">
      <c r="A2993" s="67"/>
      <c r="B2993" s="71"/>
    </row>
    <row r="2994" spans="1:2" ht="18" customHeight="1">
      <c r="A2994" s="67"/>
      <c r="B2994" s="71"/>
    </row>
    <row r="2995" spans="1:2" ht="18" customHeight="1">
      <c r="A2995" s="67"/>
      <c r="B2995" s="71"/>
    </row>
    <row r="2996" spans="1:2" ht="18" customHeight="1">
      <c r="A2996" s="67"/>
      <c r="B2996" s="71"/>
    </row>
    <row r="2997" spans="1:2" ht="18" customHeight="1">
      <c r="A2997" s="67"/>
      <c r="B2997" s="71"/>
    </row>
    <row r="2998" spans="1:2" ht="18" customHeight="1">
      <c r="A2998" s="67"/>
      <c r="B2998" s="71"/>
    </row>
    <row r="2999" spans="1:2" ht="18" customHeight="1">
      <c r="A2999" s="67"/>
      <c r="B2999" s="71"/>
    </row>
    <row r="3000" spans="1:2" ht="18" customHeight="1">
      <c r="A3000" s="67"/>
      <c r="B3000" s="71"/>
    </row>
    <row r="3001" spans="1:2" ht="18" customHeight="1">
      <c r="A3001" s="67"/>
      <c r="B3001" s="71"/>
    </row>
    <row r="3002" spans="1:2" ht="18" customHeight="1">
      <c r="A3002" s="67"/>
      <c r="B3002" s="71"/>
    </row>
    <row r="3003" spans="1:2" ht="18" customHeight="1">
      <c r="A3003" s="67"/>
      <c r="B3003" s="71"/>
    </row>
    <row r="3004" spans="1:2" ht="18" customHeight="1">
      <c r="A3004" s="67"/>
      <c r="B3004" s="71"/>
    </row>
    <row r="3005" spans="1:2" ht="18" customHeight="1">
      <c r="A3005" s="67"/>
      <c r="B3005" s="71"/>
    </row>
    <row r="3006" spans="1:2" ht="18" customHeight="1">
      <c r="A3006" s="67"/>
      <c r="B3006" s="71"/>
    </row>
    <row r="3007" spans="1:2" ht="18" customHeight="1">
      <c r="A3007" s="67"/>
      <c r="B3007" s="71"/>
    </row>
    <row r="3008" spans="1:2" ht="18" customHeight="1">
      <c r="A3008" s="67"/>
      <c r="B3008" s="71"/>
    </row>
    <row r="3009" spans="1:2" ht="18" customHeight="1">
      <c r="A3009" s="67"/>
      <c r="B3009" s="71"/>
    </row>
    <row r="3010" spans="1:2" ht="18" customHeight="1">
      <c r="A3010" s="67"/>
      <c r="B3010" s="71"/>
    </row>
    <row r="3011" spans="1:2" ht="18" customHeight="1">
      <c r="A3011" s="67"/>
      <c r="B3011" s="71"/>
    </row>
    <row r="3012" spans="1:2" ht="18" customHeight="1">
      <c r="A3012" s="67"/>
      <c r="B3012" s="71"/>
    </row>
    <row r="3013" spans="1:2" ht="18" customHeight="1">
      <c r="A3013" s="67"/>
      <c r="B3013" s="71"/>
    </row>
    <row r="3014" spans="1:2" ht="18" customHeight="1">
      <c r="A3014" s="67"/>
      <c r="B3014" s="71"/>
    </row>
    <row r="3015" spans="1:2" ht="18" customHeight="1">
      <c r="A3015" s="67"/>
      <c r="B3015" s="71"/>
    </row>
    <row r="3016" spans="1:2" ht="18" customHeight="1">
      <c r="A3016" s="67"/>
      <c r="B3016" s="71"/>
    </row>
    <row r="3017" spans="1:2" ht="18" customHeight="1">
      <c r="A3017" s="67"/>
      <c r="B3017" s="71"/>
    </row>
    <row r="3018" spans="1:2" ht="18" customHeight="1">
      <c r="A3018" s="67"/>
      <c r="B3018" s="71"/>
    </row>
    <row r="3019" spans="1:2" ht="18" customHeight="1">
      <c r="A3019" s="67"/>
      <c r="B3019" s="71"/>
    </row>
    <row r="3020" spans="1:2" ht="18" customHeight="1">
      <c r="A3020" s="67"/>
      <c r="B3020" s="71"/>
    </row>
    <row r="3021" spans="1:2" ht="18" customHeight="1">
      <c r="A3021" s="67"/>
      <c r="B3021" s="71"/>
    </row>
    <row r="3022" spans="1:2" ht="18" customHeight="1">
      <c r="A3022" s="67"/>
      <c r="B3022" s="71"/>
    </row>
    <row r="3023" spans="1:2" ht="18" customHeight="1">
      <c r="A3023" s="67"/>
      <c r="B3023" s="71"/>
    </row>
    <row r="3024" spans="1:2" ht="18" customHeight="1">
      <c r="A3024" s="67"/>
      <c r="B3024" s="71"/>
    </row>
    <row r="3025" spans="1:2" ht="18" customHeight="1">
      <c r="A3025" s="67"/>
      <c r="B3025" s="71"/>
    </row>
    <row r="3026" spans="1:2" ht="18" customHeight="1">
      <c r="A3026" s="67"/>
      <c r="B3026" s="71"/>
    </row>
    <row r="3027" spans="1:2" ht="18" customHeight="1">
      <c r="A3027" s="67"/>
      <c r="B3027" s="71"/>
    </row>
    <row r="3028" spans="1:2" ht="18" customHeight="1">
      <c r="A3028" s="67"/>
      <c r="B3028" s="71"/>
    </row>
    <row r="3029" spans="1:2" ht="18" customHeight="1">
      <c r="A3029" s="67"/>
      <c r="B3029" s="71"/>
    </row>
    <row r="3030" spans="1:2" ht="18" customHeight="1">
      <c r="A3030" s="67"/>
      <c r="B3030" s="71"/>
    </row>
    <row r="3031" spans="1:2" ht="18" customHeight="1">
      <c r="A3031" s="67"/>
      <c r="B3031" s="71"/>
    </row>
    <row r="3032" spans="1:2" ht="18" customHeight="1">
      <c r="A3032" s="67"/>
      <c r="B3032" s="71"/>
    </row>
    <row r="3033" spans="1:2" ht="18" customHeight="1">
      <c r="A3033" s="67"/>
      <c r="B3033" s="71"/>
    </row>
    <row r="3034" spans="1:2" ht="18" customHeight="1">
      <c r="A3034" s="67"/>
      <c r="B3034" s="71"/>
    </row>
    <row r="3035" spans="1:2" ht="18" customHeight="1">
      <c r="A3035" s="67"/>
      <c r="B3035" s="71"/>
    </row>
    <row r="3036" spans="1:2" ht="18" customHeight="1">
      <c r="A3036" s="67"/>
      <c r="B3036" s="71"/>
    </row>
    <row r="3037" spans="1:2" ht="18" customHeight="1">
      <c r="A3037" s="67"/>
      <c r="B3037" s="71"/>
    </row>
    <row r="3038" spans="1:2" ht="18" customHeight="1">
      <c r="A3038" s="67"/>
      <c r="B3038" s="71"/>
    </row>
    <row r="3039" spans="1:2" ht="18" customHeight="1">
      <c r="A3039" s="67"/>
      <c r="B3039" s="71"/>
    </row>
    <row r="3040" spans="1:2" ht="18" customHeight="1">
      <c r="A3040" s="67"/>
      <c r="B3040" s="71"/>
    </row>
    <row r="3041" spans="1:2" ht="18" customHeight="1">
      <c r="A3041" s="67"/>
      <c r="B3041" s="71"/>
    </row>
    <row r="3042" spans="1:2" ht="18" customHeight="1">
      <c r="A3042" s="67"/>
      <c r="B3042" s="71"/>
    </row>
    <row r="3043" spans="1:2" ht="18" customHeight="1">
      <c r="A3043" s="67"/>
      <c r="B3043" s="71"/>
    </row>
    <row r="3044" spans="1:2" ht="18" customHeight="1">
      <c r="A3044" s="67"/>
      <c r="B3044" s="71"/>
    </row>
    <row r="3045" spans="1:2" ht="18" customHeight="1">
      <c r="A3045" s="67"/>
      <c r="B3045" s="71"/>
    </row>
    <row r="3046" spans="1:2" ht="18" customHeight="1">
      <c r="A3046" s="67"/>
      <c r="B3046" s="71"/>
    </row>
    <row r="3047" spans="1:2" ht="18" customHeight="1">
      <c r="A3047" s="67"/>
      <c r="B3047" s="71"/>
    </row>
    <row r="3048" spans="1:2" ht="18" customHeight="1">
      <c r="A3048" s="67"/>
      <c r="B3048" s="71"/>
    </row>
    <row r="3049" spans="1:2" ht="18" customHeight="1">
      <c r="A3049" s="67"/>
      <c r="B3049" s="71"/>
    </row>
    <row r="3050" spans="1:2" ht="18" customHeight="1">
      <c r="A3050" s="67"/>
      <c r="B3050" s="71"/>
    </row>
    <row r="3051" spans="1:2" ht="18" customHeight="1">
      <c r="A3051" s="67"/>
      <c r="B3051" s="71"/>
    </row>
    <row r="3052" spans="1:2" ht="18" customHeight="1">
      <c r="A3052" s="67"/>
      <c r="B3052" s="71"/>
    </row>
    <row r="3053" spans="1:2" ht="18" customHeight="1">
      <c r="A3053" s="67"/>
      <c r="B3053" s="71"/>
    </row>
    <row r="3054" spans="1:2" ht="18" customHeight="1">
      <c r="A3054" s="67"/>
      <c r="B3054" s="71"/>
    </row>
    <row r="3055" spans="1:2" ht="18" customHeight="1">
      <c r="A3055" s="67"/>
      <c r="B3055" s="71"/>
    </row>
    <row r="3056" spans="1:2" ht="18" customHeight="1">
      <c r="A3056" s="67"/>
      <c r="B3056" s="71"/>
    </row>
    <row r="3057" spans="1:2" ht="18" customHeight="1">
      <c r="A3057" s="67"/>
      <c r="B3057" s="71"/>
    </row>
    <row r="3058" spans="1:2" ht="18" customHeight="1">
      <c r="A3058" s="67"/>
      <c r="B3058" s="71"/>
    </row>
    <row r="3059" spans="1:2" ht="18" customHeight="1">
      <c r="A3059" s="67"/>
      <c r="B3059" s="71"/>
    </row>
    <row r="3060" spans="1:2" ht="18" customHeight="1">
      <c r="A3060" s="67"/>
      <c r="B3060" s="71"/>
    </row>
    <row r="3061" spans="1:2" ht="18" customHeight="1">
      <c r="A3061" s="67"/>
      <c r="B3061" s="71"/>
    </row>
    <row r="3062" spans="1:2" ht="18" customHeight="1">
      <c r="A3062" s="67"/>
      <c r="B3062" s="71"/>
    </row>
    <row r="3063" spans="1:2" ht="18" customHeight="1">
      <c r="A3063" s="67"/>
      <c r="B3063" s="71"/>
    </row>
    <row r="3064" spans="1:2" ht="18" customHeight="1">
      <c r="A3064" s="67"/>
      <c r="B3064" s="71"/>
    </row>
    <row r="3065" spans="1:2" ht="18" customHeight="1">
      <c r="A3065" s="67"/>
      <c r="B3065" s="71"/>
    </row>
    <row r="3066" spans="1:2" ht="18" customHeight="1">
      <c r="A3066" s="67"/>
      <c r="B3066" s="71"/>
    </row>
    <row r="3067" spans="1:2" ht="18" customHeight="1">
      <c r="A3067" s="67"/>
      <c r="B3067" s="71"/>
    </row>
    <row r="3068" spans="1:2" ht="18" customHeight="1">
      <c r="A3068" s="67"/>
      <c r="B3068" s="71"/>
    </row>
    <row r="3069" spans="1:2" ht="18" customHeight="1">
      <c r="A3069" s="67"/>
      <c r="B3069" s="71"/>
    </row>
    <row r="3070" spans="1:2" ht="18" customHeight="1">
      <c r="A3070" s="67"/>
      <c r="B3070" s="71"/>
    </row>
    <row r="3071" spans="1:2" ht="18" customHeight="1">
      <c r="A3071" s="67"/>
      <c r="B3071" s="71"/>
    </row>
    <row r="3072" spans="1:2" ht="18" customHeight="1">
      <c r="A3072" s="67"/>
      <c r="B3072" s="71"/>
    </row>
    <row r="3073" spans="1:2" ht="18" customHeight="1">
      <c r="A3073" s="67"/>
      <c r="B3073" s="71"/>
    </row>
    <row r="3074" spans="1:2" ht="18" customHeight="1">
      <c r="A3074" s="67"/>
      <c r="B3074" s="71"/>
    </row>
    <row r="3075" spans="1:2" ht="18" customHeight="1">
      <c r="A3075" s="67"/>
      <c r="B3075" s="71"/>
    </row>
    <row r="3076" spans="1:2" ht="18" customHeight="1">
      <c r="A3076" s="67"/>
      <c r="B3076" s="71"/>
    </row>
    <row r="3077" spans="1:2" ht="18" customHeight="1">
      <c r="A3077" s="67"/>
      <c r="B3077" s="71"/>
    </row>
    <row r="3078" spans="1:2" ht="18" customHeight="1">
      <c r="A3078" s="67"/>
      <c r="B3078" s="71"/>
    </row>
    <row r="3079" spans="1:2" ht="18" customHeight="1">
      <c r="A3079" s="67"/>
      <c r="B3079" s="71"/>
    </row>
    <row r="3080" spans="1:2" ht="18" customHeight="1">
      <c r="A3080" s="67"/>
      <c r="B3080" s="71"/>
    </row>
    <row r="3081" spans="1:2" ht="18" customHeight="1">
      <c r="A3081" s="67"/>
      <c r="B3081" s="71"/>
    </row>
    <row r="3082" spans="1:2" ht="18" customHeight="1">
      <c r="A3082" s="67"/>
      <c r="B3082" s="71"/>
    </row>
    <row r="3083" spans="1:2" ht="18" customHeight="1">
      <c r="A3083" s="67"/>
      <c r="B3083" s="71"/>
    </row>
    <row r="3084" spans="1:2" ht="18" customHeight="1">
      <c r="A3084" s="67"/>
      <c r="B3084" s="71"/>
    </row>
    <row r="3085" spans="1:2" ht="18" customHeight="1">
      <c r="A3085" s="67"/>
      <c r="B3085" s="71"/>
    </row>
    <row r="3086" spans="1:2" ht="18" customHeight="1">
      <c r="A3086" s="67"/>
      <c r="B3086" s="71"/>
    </row>
    <row r="3087" spans="1:2" ht="18" customHeight="1">
      <c r="A3087" s="67"/>
      <c r="B3087" s="71"/>
    </row>
    <row r="3088" spans="1:2" ht="18" customHeight="1">
      <c r="A3088" s="67"/>
      <c r="B3088" s="71"/>
    </row>
    <row r="3089" spans="1:2" ht="18" customHeight="1">
      <c r="A3089" s="67"/>
      <c r="B3089" s="71"/>
    </row>
    <row r="3090" spans="1:2" ht="18" customHeight="1">
      <c r="A3090" s="67"/>
      <c r="B3090" s="71"/>
    </row>
    <row r="3091" spans="1:2" ht="18" customHeight="1">
      <c r="A3091" s="67"/>
      <c r="B3091" s="71"/>
    </row>
    <row r="3092" spans="1:2" ht="18" customHeight="1">
      <c r="A3092" s="67"/>
      <c r="B3092" s="71"/>
    </row>
    <row r="3093" spans="1:2" ht="18" customHeight="1">
      <c r="A3093" s="67"/>
      <c r="B3093" s="71"/>
    </row>
    <row r="3094" spans="1:2" ht="18" customHeight="1">
      <c r="A3094" s="67"/>
      <c r="B3094" s="71"/>
    </row>
    <row r="3095" spans="1:2" ht="18" customHeight="1">
      <c r="A3095" s="67"/>
      <c r="B3095" s="71"/>
    </row>
    <row r="3096" spans="1:2" ht="18" customHeight="1">
      <c r="A3096" s="67"/>
      <c r="B3096" s="71"/>
    </row>
    <row r="3097" spans="1:2" ht="18" customHeight="1">
      <c r="A3097" s="67"/>
      <c r="B3097" s="71"/>
    </row>
    <row r="3098" spans="1:2" ht="18" customHeight="1">
      <c r="A3098" s="67"/>
      <c r="B3098" s="71"/>
    </row>
    <row r="3099" spans="1:2" ht="18" customHeight="1">
      <c r="A3099" s="67"/>
      <c r="B3099" s="71"/>
    </row>
    <row r="3100" spans="1:2" ht="18" customHeight="1">
      <c r="A3100" s="67"/>
      <c r="B3100" s="71"/>
    </row>
    <row r="3101" spans="1:2" ht="18" customHeight="1">
      <c r="A3101" s="67"/>
      <c r="B3101" s="71"/>
    </row>
    <row r="3102" spans="1:2" ht="18" customHeight="1">
      <c r="A3102" s="67"/>
      <c r="B3102" s="71"/>
    </row>
    <row r="3103" spans="1:2" ht="18" customHeight="1">
      <c r="A3103" s="67"/>
      <c r="B3103" s="71"/>
    </row>
    <row r="3104" spans="1:2" ht="18" customHeight="1">
      <c r="A3104" s="67"/>
      <c r="B3104" s="71"/>
    </row>
    <row r="3105" spans="1:2" ht="18" customHeight="1">
      <c r="A3105" s="67"/>
      <c r="B3105" s="71"/>
    </row>
    <row r="3106" spans="1:2" ht="18" customHeight="1">
      <c r="A3106" s="67"/>
      <c r="B3106" s="71"/>
    </row>
    <row r="3107" spans="1:2" ht="18" customHeight="1">
      <c r="A3107" s="67"/>
      <c r="B3107" s="71"/>
    </row>
    <row r="3108" spans="1:2" ht="18" customHeight="1">
      <c r="A3108" s="67"/>
      <c r="B3108" s="71"/>
    </row>
    <row r="3109" spans="1:2" ht="18" customHeight="1">
      <c r="A3109" s="67"/>
      <c r="B3109" s="71"/>
    </row>
    <row r="3110" spans="1:2" ht="18" customHeight="1">
      <c r="A3110" s="67"/>
      <c r="B3110" s="71"/>
    </row>
    <row r="3111" spans="1:2" ht="18" customHeight="1">
      <c r="A3111" s="67"/>
      <c r="B3111" s="71"/>
    </row>
    <row r="3112" spans="1:2" ht="18" customHeight="1">
      <c r="A3112" s="67"/>
      <c r="B3112" s="71"/>
    </row>
    <row r="3113" spans="1:2" ht="18" customHeight="1">
      <c r="A3113" s="67"/>
      <c r="B3113" s="71"/>
    </row>
    <row r="3114" spans="1:2" ht="18" customHeight="1">
      <c r="A3114" s="67"/>
      <c r="B3114" s="71"/>
    </row>
    <row r="3115" spans="1:2" ht="18" customHeight="1">
      <c r="A3115" s="67"/>
      <c r="B3115" s="71"/>
    </row>
    <row r="3116" spans="1:2" ht="18" customHeight="1">
      <c r="A3116" s="67"/>
      <c r="B3116" s="71"/>
    </row>
    <row r="3117" spans="1:2" ht="18" customHeight="1">
      <c r="A3117" s="67"/>
      <c r="B3117" s="71"/>
    </row>
    <row r="3118" spans="1:2" ht="18" customHeight="1">
      <c r="A3118" s="67"/>
      <c r="B3118" s="71"/>
    </row>
    <row r="3119" spans="1:2" ht="18" customHeight="1">
      <c r="A3119" s="67"/>
      <c r="B3119" s="71"/>
    </row>
    <row r="3120" spans="1:2" ht="18" customHeight="1">
      <c r="A3120" s="67"/>
      <c r="B3120" s="71"/>
    </row>
    <row r="3121" spans="1:2" ht="18" customHeight="1">
      <c r="A3121" s="67"/>
      <c r="B3121" s="71"/>
    </row>
    <row r="3122" spans="1:2" ht="18" customHeight="1">
      <c r="A3122" s="67"/>
      <c r="B3122" s="71"/>
    </row>
    <row r="3123" spans="1:2" ht="18" customHeight="1">
      <c r="A3123" s="67"/>
      <c r="B3123" s="71"/>
    </row>
    <row r="3124" spans="1:2" ht="18" customHeight="1">
      <c r="A3124" s="67"/>
      <c r="B3124" s="71"/>
    </row>
    <row r="3125" spans="1:2" ht="18" customHeight="1">
      <c r="A3125" s="67"/>
      <c r="B3125" s="71"/>
    </row>
    <row r="3126" spans="1:2" ht="18" customHeight="1">
      <c r="A3126" s="67"/>
      <c r="B3126" s="71"/>
    </row>
    <row r="3127" spans="1:2" ht="18" customHeight="1">
      <c r="A3127" s="67"/>
      <c r="B3127" s="71"/>
    </row>
    <row r="3128" spans="1:2" ht="18" customHeight="1">
      <c r="A3128" s="67"/>
      <c r="B3128" s="71"/>
    </row>
    <row r="3129" spans="1:2" ht="18" customHeight="1">
      <c r="A3129" s="67"/>
      <c r="B3129" s="71"/>
    </row>
    <row r="3130" spans="1:2" ht="18" customHeight="1">
      <c r="A3130" s="67"/>
      <c r="B3130" s="71"/>
    </row>
    <row r="3131" spans="1:2" ht="18" customHeight="1">
      <c r="A3131" s="67"/>
      <c r="B3131" s="71"/>
    </row>
    <row r="3132" spans="1:2" ht="18" customHeight="1">
      <c r="A3132" s="67"/>
      <c r="B3132" s="71"/>
    </row>
    <row r="3133" spans="1:2" ht="18" customHeight="1">
      <c r="A3133" s="67"/>
      <c r="B3133" s="71"/>
    </row>
    <row r="3134" spans="1:2" ht="18" customHeight="1">
      <c r="A3134" s="67"/>
      <c r="B3134" s="71"/>
    </row>
    <row r="3135" spans="1:2" ht="18" customHeight="1">
      <c r="A3135" s="67"/>
      <c r="B3135" s="71"/>
    </row>
    <row r="3136" spans="1:2" ht="18" customHeight="1">
      <c r="A3136" s="67"/>
      <c r="B3136" s="71"/>
    </row>
    <row r="3137" spans="1:2" ht="18" customHeight="1">
      <c r="A3137" s="67"/>
      <c r="B3137" s="71"/>
    </row>
    <row r="3138" spans="1:2" ht="18" customHeight="1">
      <c r="A3138" s="67"/>
      <c r="B3138" s="71"/>
    </row>
    <row r="3139" spans="1:2" ht="18" customHeight="1">
      <c r="A3139" s="67"/>
      <c r="B3139" s="71"/>
    </row>
    <row r="3140" spans="1:2" ht="18" customHeight="1">
      <c r="A3140" s="67"/>
      <c r="B3140" s="71"/>
    </row>
    <row r="3141" spans="1:2" ht="18" customHeight="1">
      <c r="A3141" s="67"/>
      <c r="B3141" s="71"/>
    </row>
    <row r="3142" spans="1:2" ht="18" customHeight="1">
      <c r="A3142" s="67"/>
      <c r="B3142" s="71"/>
    </row>
    <row r="3143" spans="1:2" ht="18" customHeight="1">
      <c r="A3143" s="67"/>
      <c r="B3143" s="71"/>
    </row>
    <row r="3144" spans="1:2" ht="18" customHeight="1">
      <c r="A3144" s="67"/>
      <c r="B3144" s="71"/>
    </row>
    <row r="3145" spans="1:2" ht="18" customHeight="1">
      <c r="A3145" s="67"/>
      <c r="B3145" s="71"/>
    </row>
    <row r="3146" spans="1:2" ht="18" customHeight="1">
      <c r="A3146" s="67"/>
      <c r="B3146" s="71"/>
    </row>
    <row r="3147" spans="1:2" ht="18" customHeight="1">
      <c r="A3147" s="67"/>
      <c r="B3147" s="71"/>
    </row>
    <row r="3148" spans="1:2" ht="18" customHeight="1">
      <c r="A3148" s="67"/>
      <c r="B3148" s="71"/>
    </row>
    <row r="3149" spans="1:2" ht="18" customHeight="1">
      <c r="A3149" s="67"/>
      <c r="B3149" s="71"/>
    </row>
    <row r="3150" spans="1:2" ht="18" customHeight="1">
      <c r="A3150" s="67"/>
      <c r="B3150" s="71"/>
    </row>
    <row r="3151" spans="1:2" ht="18" customHeight="1">
      <c r="A3151" s="67"/>
      <c r="B3151" s="71"/>
    </row>
    <row r="3152" spans="1:2" ht="18" customHeight="1">
      <c r="A3152" s="67"/>
      <c r="B3152" s="71"/>
    </row>
    <row r="3153" spans="1:2" ht="18" customHeight="1">
      <c r="A3153" s="67"/>
      <c r="B3153" s="71"/>
    </row>
    <row r="3154" spans="1:2" ht="18" customHeight="1">
      <c r="A3154" s="67"/>
      <c r="B3154" s="71"/>
    </row>
    <row r="3155" spans="1:2" ht="18" customHeight="1">
      <c r="A3155" s="67"/>
      <c r="B3155" s="71"/>
    </row>
    <row r="3156" spans="1:2" ht="18" customHeight="1">
      <c r="A3156" s="67"/>
      <c r="B3156" s="71"/>
    </row>
    <row r="3157" spans="1:2" ht="18" customHeight="1">
      <c r="A3157" s="67"/>
      <c r="B3157" s="71"/>
    </row>
    <row r="3158" spans="1:2" ht="18" customHeight="1">
      <c r="A3158" s="67"/>
      <c r="B3158" s="71"/>
    </row>
    <row r="3159" spans="1:2" ht="18" customHeight="1">
      <c r="A3159" s="67"/>
      <c r="B3159" s="71"/>
    </row>
    <row r="3160" spans="1:2" ht="18" customHeight="1">
      <c r="A3160" s="67"/>
      <c r="B3160" s="71"/>
    </row>
    <row r="3161" spans="1:2" ht="18" customHeight="1">
      <c r="A3161" s="67"/>
      <c r="B3161" s="71"/>
    </row>
    <row r="3162" spans="1:2" ht="18" customHeight="1">
      <c r="A3162" s="67"/>
      <c r="B3162" s="71"/>
    </row>
    <row r="3163" spans="1:2" ht="18" customHeight="1">
      <c r="A3163" s="67"/>
      <c r="B3163" s="71"/>
    </row>
    <row r="3164" spans="1:2" ht="18" customHeight="1">
      <c r="A3164" s="67"/>
      <c r="B3164" s="71"/>
    </row>
    <row r="3165" spans="1:2" ht="18" customHeight="1">
      <c r="A3165" s="67"/>
      <c r="B3165" s="71"/>
    </row>
    <row r="3166" spans="1:2" ht="18" customHeight="1">
      <c r="A3166" s="67"/>
      <c r="B3166" s="71"/>
    </row>
    <row r="3167" spans="1:2" ht="18" customHeight="1">
      <c r="A3167" s="67"/>
      <c r="B3167" s="71"/>
    </row>
    <row r="3168" spans="1:2" ht="18" customHeight="1">
      <c r="A3168" s="67"/>
      <c r="B3168" s="71"/>
    </row>
    <row r="3169" spans="1:2" ht="18" customHeight="1">
      <c r="A3169" s="67"/>
      <c r="B3169" s="71"/>
    </row>
    <row r="3170" spans="1:2" ht="18" customHeight="1">
      <c r="A3170" s="67"/>
      <c r="B3170" s="71"/>
    </row>
    <row r="3171" spans="1:2" ht="18" customHeight="1">
      <c r="A3171" s="67"/>
      <c r="B3171" s="71"/>
    </row>
    <row r="3172" spans="1:2" ht="18" customHeight="1">
      <c r="A3172" s="67"/>
      <c r="B3172" s="71"/>
    </row>
    <row r="3173" spans="1:2" ht="18" customHeight="1">
      <c r="A3173" s="67"/>
      <c r="B3173" s="71"/>
    </row>
    <row r="3174" spans="1:2" ht="18" customHeight="1">
      <c r="A3174" s="67"/>
      <c r="B3174" s="71"/>
    </row>
    <row r="3175" spans="1:2" ht="18" customHeight="1">
      <c r="A3175" s="67"/>
      <c r="B3175" s="71"/>
    </row>
    <row r="3176" spans="1:2" ht="18" customHeight="1">
      <c r="A3176" s="67"/>
      <c r="B3176" s="71"/>
    </row>
    <row r="3177" spans="1:2" ht="18" customHeight="1">
      <c r="A3177" s="67"/>
      <c r="B3177" s="71"/>
    </row>
    <row r="3178" spans="1:2" ht="18" customHeight="1">
      <c r="A3178" s="67"/>
      <c r="B3178" s="71"/>
    </row>
    <row r="3179" spans="1:2" ht="18" customHeight="1">
      <c r="A3179" s="67"/>
      <c r="B3179" s="71"/>
    </row>
    <row r="3180" spans="1:2" ht="18" customHeight="1">
      <c r="A3180" s="67"/>
      <c r="B3180" s="71"/>
    </row>
    <row r="3181" spans="1:2" ht="18" customHeight="1">
      <c r="A3181" s="67"/>
      <c r="B3181" s="71"/>
    </row>
    <row r="3182" spans="1:2" ht="18" customHeight="1">
      <c r="A3182" s="67"/>
      <c r="B3182" s="71"/>
    </row>
    <row r="3183" spans="1:2" ht="18" customHeight="1">
      <c r="A3183" s="67"/>
      <c r="B3183" s="71"/>
    </row>
    <row r="3184" spans="1:2" ht="18" customHeight="1">
      <c r="A3184" s="67"/>
      <c r="B3184" s="71"/>
    </row>
    <row r="3185" spans="1:2" ht="18" customHeight="1">
      <c r="A3185" s="67"/>
      <c r="B3185" s="71"/>
    </row>
    <row r="3186" spans="1:2" ht="18" customHeight="1">
      <c r="A3186" s="67"/>
      <c r="B3186" s="71"/>
    </row>
    <row r="3187" spans="1:2" ht="18" customHeight="1">
      <c r="A3187" s="67"/>
      <c r="B3187" s="71"/>
    </row>
    <row r="3188" spans="1:2" ht="18" customHeight="1">
      <c r="A3188" s="67"/>
      <c r="B3188" s="71"/>
    </row>
    <row r="3189" spans="1:2" ht="18" customHeight="1">
      <c r="A3189" s="67"/>
      <c r="B3189" s="71"/>
    </row>
    <row r="3190" spans="1:2" ht="18" customHeight="1">
      <c r="A3190" s="67"/>
      <c r="B3190" s="71"/>
    </row>
    <row r="3191" spans="1:2" ht="18" customHeight="1">
      <c r="A3191" s="67"/>
      <c r="B3191" s="71"/>
    </row>
    <row r="3192" spans="1:2" ht="18" customHeight="1">
      <c r="A3192" s="67"/>
      <c r="B3192" s="71"/>
    </row>
    <row r="3193" spans="1:2" ht="18" customHeight="1">
      <c r="A3193" s="67"/>
      <c r="B3193" s="71"/>
    </row>
    <row r="3194" spans="1:2" ht="18" customHeight="1">
      <c r="A3194" s="67"/>
      <c r="B3194" s="71"/>
    </row>
    <row r="3195" spans="1:2" ht="18" customHeight="1">
      <c r="A3195" s="67"/>
      <c r="B3195" s="71"/>
    </row>
    <row r="3196" spans="1:2" ht="18" customHeight="1">
      <c r="A3196" s="67"/>
      <c r="B3196" s="71"/>
    </row>
    <row r="3197" spans="1:2" ht="18" customHeight="1">
      <c r="A3197" s="67"/>
      <c r="B3197" s="71"/>
    </row>
    <row r="3198" spans="1:2" ht="18" customHeight="1">
      <c r="A3198" s="67"/>
      <c r="B3198" s="71"/>
    </row>
    <row r="3199" spans="1:2" ht="18" customHeight="1">
      <c r="A3199" s="67"/>
      <c r="B3199" s="71"/>
    </row>
    <row r="3200" spans="1:2" ht="18" customHeight="1">
      <c r="A3200" s="67"/>
      <c r="B3200" s="71"/>
    </row>
    <row r="3201" spans="1:2" ht="18" customHeight="1">
      <c r="A3201" s="67"/>
      <c r="B3201" s="71"/>
    </row>
    <row r="3202" spans="1:2" ht="18" customHeight="1">
      <c r="A3202" s="67"/>
      <c r="B3202" s="71"/>
    </row>
    <row r="3203" spans="1:2" ht="18" customHeight="1">
      <c r="A3203" s="67"/>
      <c r="B3203" s="71"/>
    </row>
    <row r="3204" spans="1:2" ht="18" customHeight="1">
      <c r="A3204" s="67"/>
      <c r="B3204" s="71"/>
    </row>
    <row r="3205" spans="1:2" ht="18" customHeight="1">
      <c r="A3205" s="67"/>
      <c r="B3205" s="71"/>
    </row>
    <row r="3206" spans="1:2" ht="18" customHeight="1">
      <c r="A3206" s="67"/>
      <c r="B3206" s="71"/>
    </row>
    <row r="3207" spans="1:2" ht="18" customHeight="1">
      <c r="A3207" s="67"/>
      <c r="B3207" s="71"/>
    </row>
    <row r="3208" spans="1:2" ht="18" customHeight="1">
      <c r="A3208" s="67"/>
      <c r="B3208" s="71"/>
    </row>
    <row r="3209" spans="1:2" ht="18" customHeight="1">
      <c r="A3209" s="67"/>
      <c r="B3209" s="71"/>
    </row>
    <row r="3210" spans="1:2" ht="18" customHeight="1">
      <c r="A3210" s="67"/>
      <c r="B3210" s="71"/>
    </row>
    <row r="3211" spans="1:2" ht="18" customHeight="1">
      <c r="A3211" s="67"/>
      <c r="B3211" s="71"/>
    </row>
    <row r="3212" spans="1:2" ht="18" customHeight="1">
      <c r="A3212" s="67"/>
      <c r="B3212" s="71"/>
    </row>
    <row r="3213" spans="1:2" ht="18" customHeight="1">
      <c r="A3213" s="67"/>
      <c r="B3213" s="71"/>
    </row>
    <row r="3214" spans="1:2" ht="18" customHeight="1">
      <c r="A3214" s="67"/>
      <c r="B3214" s="71"/>
    </row>
    <row r="3215" spans="1:2" ht="18" customHeight="1">
      <c r="A3215" s="67"/>
      <c r="B3215" s="71"/>
    </row>
    <row r="3216" spans="1:2" ht="18" customHeight="1">
      <c r="A3216" s="67"/>
      <c r="B3216" s="71"/>
    </row>
    <row r="3217" spans="1:2" ht="18" customHeight="1">
      <c r="A3217" s="67"/>
      <c r="B3217" s="71"/>
    </row>
    <row r="3218" spans="1:2" ht="18" customHeight="1">
      <c r="A3218" s="67"/>
      <c r="B3218" s="71"/>
    </row>
    <row r="3219" spans="1:2" ht="18" customHeight="1">
      <c r="A3219" s="67"/>
      <c r="B3219" s="71"/>
    </row>
    <row r="3220" spans="1:2" ht="18" customHeight="1">
      <c r="A3220" s="67"/>
      <c r="B3220" s="71"/>
    </row>
    <row r="3221" spans="1:2" ht="18" customHeight="1">
      <c r="A3221" s="67"/>
      <c r="B3221" s="71"/>
    </row>
    <row r="3222" spans="1:2" ht="18" customHeight="1">
      <c r="A3222" s="67"/>
      <c r="B3222" s="71"/>
    </row>
    <row r="3223" spans="1:2" ht="18" customHeight="1">
      <c r="A3223" s="67"/>
      <c r="B3223" s="71"/>
    </row>
    <row r="3224" spans="1:2" ht="18" customHeight="1">
      <c r="A3224" s="67"/>
      <c r="B3224" s="71"/>
    </row>
    <row r="3225" spans="1:2" ht="18" customHeight="1">
      <c r="A3225" s="67"/>
      <c r="B3225" s="71"/>
    </row>
    <row r="3226" spans="1:2" ht="18" customHeight="1">
      <c r="A3226" s="67"/>
      <c r="B3226" s="71"/>
    </row>
    <row r="3227" spans="1:2" ht="18" customHeight="1">
      <c r="A3227" s="67"/>
      <c r="B3227" s="71"/>
    </row>
    <row r="3228" spans="1:2" ht="18" customHeight="1">
      <c r="A3228" s="67"/>
      <c r="B3228" s="71"/>
    </row>
    <row r="3229" spans="1:2" ht="18" customHeight="1">
      <c r="A3229" s="67"/>
      <c r="B3229" s="71"/>
    </row>
    <row r="3230" spans="1:2" ht="18" customHeight="1">
      <c r="A3230" s="67"/>
      <c r="B3230" s="71"/>
    </row>
    <row r="3231" spans="1:2" ht="18" customHeight="1">
      <c r="A3231" s="67"/>
      <c r="B3231" s="71"/>
    </row>
    <row r="3232" spans="1:2" ht="18" customHeight="1">
      <c r="A3232" s="67"/>
      <c r="B3232" s="71"/>
    </row>
    <row r="3233" spans="1:2" ht="18" customHeight="1">
      <c r="A3233" s="67"/>
      <c r="B3233" s="71"/>
    </row>
    <row r="3234" spans="1:2" ht="18" customHeight="1">
      <c r="A3234" s="67"/>
      <c r="B3234" s="71"/>
    </row>
    <row r="3235" spans="1:2" ht="18" customHeight="1">
      <c r="A3235" s="67"/>
      <c r="B3235" s="71"/>
    </row>
    <row r="3236" spans="1:2" ht="18" customHeight="1">
      <c r="A3236" s="67"/>
      <c r="B3236" s="71"/>
    </row>
    <row r="3237" spans="1:2" ht="18" customHeight="1">
      <c r="A3237" s="67"/>
      <c r="B3237" s="71"/>
    </row>
    <row r="3238" spans="1:2" ht="18" customHeight="1">
      <c r="A3238" s="67"/>
      <c r="B3238" s="71"/>
    </row>
    <row r="3239" spans="1:2" ht="18" customHeight="1">
      <c r="A3239" s="67"/>
      <c r="B3239" s="71"/>
    </row>
    <row r="3240" spans="1:2" ht="18" customHeight="1">
      <c r="A3240" s="67"/>
      <c r="B3240" s="71"/>
    </row>
    <row r="3241" spans="1:2" ht="18" customHeight="1">
      <c r="A3241" s="67"/>
      <c r="B3241" s="71"/>
    </row>
    <row r="3242" spans="1:2" ht="18" customHeight="1">
      <c r="A3242" s="67"/>
      <c r="B3242" s="71"/>
    </row>
    <row r="3243" spans="1:2" ht="18" customHeight="1">
      <c r="A3243" s="67"/>
      <c r="B3243" s="71"/>
    </row>
    <row r="3244" spans="1:2" ht="18" customHeight="1">
      <c r="A3244" s="67"/>
      <c r="B3244" s="71"/>
    </row>
    <row r="3245" spans="1:2" ht="18" customHeight="1">
      <c r="A3245" s="67"/>
      <c r="B3245" s="71"/>
    </row>
    <row r="3246" spans="1:2" ht="18" customHeight="1">
      <c r="A3246" s="67"/>
      <c r="B3246" s="71"/>
    </row>
    <row r="3247" spans="1:2" ht="18" customHeight="1">
      <c r="A3247" s="67"/>
      <c r="B3247" s="71"/>
    </row>
    <row r="3248" spans="1:2" ht="18" customHeight="1">
      <c r="A3248" s="67"/>
      <c r="B3248" s="71"/>
    </row>
    <row r="3249" spans="1:2" ht="18" customHeight="1">
      <c r="A3249" s="67"/>
      <c r="B3249" s="71"/>
    </row>
    <row r="3250" spans="1:2" ht="18" customHeight="1">
      <c r="A3250" s="67"/>
      <c r="B3250" s="71"/>
    </row>
    <row r="3251" spans="1:2" ht="18" customHeight="1">
      <c r="A3251" s="67"/>
      <c r="B3251" s="71"/>
    </row>
    <row r="3252" spans="1:2" ht="18" customHeight="1">
      <c r="A3252" s="67"/>
      <c r="B3252" s="71"/>
    </row>
    <row r="3253" spans="1:2" ht="18" customHeight="1">
      <c r="A3253" s="67"/>
      <c r="B3253" s="71"/>
    </row>
    <row r="3254" spans="1:2" ht="18" customHeight="1">
      <c r="A3254" s="67"/>
      <c r="B3254" s="71"/>
    </row>
    <row r="3255" spans="1:2" ht="18" customHeight="1">
      <c r="A3255" s="67"/>
      <c r="B3255" s="71"/>
    </row>
    <row r="3256" spans="1:2" ht="18" customHeight="1">
      <c r="A3256" s="67"/>
      <c r="B3256" s="71"/>
    </row>
    <row r="3257" spans="1:2" ht="18" customHeight="1">
      <c r="A3257" s="67"/>
      <c r="B3257" s="71"/>
    </row>
    <row r="3258" spans="1:2" ht="18" customHeight="1">
      <c r="A3258" s="67"/>
      <c r="B3258" s="71"/>
    </row>
    <row r="3259" spans="1:2" ht="18" customHeight="1">
      <c r="A3259" s="67"/>
      <c r="B3259" s="71"/>
    </row>
    <row r="3260" spans="1:2" ht="18" customHeight="1">
      <c r="A3260" s="67"/>
      <c r="B3260" s="71"/>
    </row>
    <row r="3261" spans="1:2" ht="18" customHeight="1">
      <c r="A3261" s="67"/>
      <c r="B3261" s="71"/>
    </row>
    <row r="3262" spans="1:2" ht="18" customHeight="1">
      <c r="A3262" s="67"/>
      <c r="B3262" s="71"/>
    </row>
    <row r="3263" spans="1:2" ht="18" customHeight="1">
      <c r="A3263" s="67"/>
      <c r="B3263" s="71"/>
    </row>
    <row r="3264" spans="1:2" ht="18" customHeight="1">
      <c r="A3264" s="67"/>
      <c r="B3264" s="71"/>
    </row>
    <row r="3265" spans="1:2" ht="18" customHeight="1">
      <c r="A3265" s="67"/>
      <c r="B3265" s="71"/>
    </row>
    <row r="3266" spans="1:2" ht="18" customHeight="1">
      <c r="A3266" s="67"/>
      <c r="B3266" s="71"/>
    </row>
    <row r="3267" spans="1:2" ht="18" customHeight="1">
      <c r="A3267" s="67"/>
      <c r="B3267" s="71"/>
    </row>
    <row r="3268" spans="1:2" ht="18" customHeight="1">
      <c r="A3268" s="67"/>
      <c r="B3268" s="71"/>
    </row>
    <row r="3269" spans="1:2" ht="18" customHeight="1">
      <c r="A3269" s="67"/>
      <c r="B3269" s="71"/>
    </row>
    <row r="3270" spans="1:2" ht="18" customHeight="1">
      <c r="A3270" s="67"/>
      <c r="B3270" s="71"/>
    </row>
    <row r="3271" spans="1:2" ht="18" customHeight="1">
      <c r="A3271" s="67"/>
      <c r="B3271" s="71"/>
    </row>
    <row r="3272" spans="1:2" ht="18" customHeight="1">
      <c r="A3272" s="67"/>
      <c r="B3272" s="71"/>
    </row>
    <row r="3273" spans="1:2" ht="18" customHeight="1">
      <c r="A3273" s="67"/>
      <c r="B3273" s="71"/>
    </row>
    <row r="3274" spans="1:2" ht="18" customHeight="1">
      <c r="A3274" s="67"/>
      <c r="B3274" s="71"/>
    </row>
    <row r="3275" spans="1:2" ht="18" customHeight="1">
      <c r="A3275" s="67"/>
      <c r="B3275" s="71"/>
    </row>
    <row r="3276" spans="1:2" ht="18" customHeight="1">
      <c r="A3276" s="67"/>
      <c r="B3276" s="71"/>
    </row>
    <row r="3277" spans="1:2" ht="18" customHeight="1">
      <c r="A3277" s="67"/>
      <c r="B3277" s="71"/>
    </row>
    <row r="3278" spans="1:2" ht="18" customHeight="1">
      <c r="A3278" s="67"/>
      <c r="B3278" s="71"/>
    </row>
    <row r="3279" spans="1:2" ht="18" customHeight="1">
      <c r="A3279" s="67"/>
      <c r="B3279" s="71"/>
    </row>
    <row r="3280" spans="1:2" ht="18" customHeight="1">
      <c r="A3280" s="67"/>
      <c r="B3280" s="71"/>
    </row>
    <row r="3281" spans="1:2" ht="18" customHeight="1">
      <c r="A3281" s="67"/>
      <c r="B3281" s="71"/>
    </row>
    <row r="3282" spans="1:2" ht="18" customHeight="1">
      <c r="A3282" s="67"/>
      <c r="B3282" s="71"/>
    </row>
    <row r="3283" spans="1:2" ht="18" customHeight="1">
      <c r="A3283" s="67"/>
      <c r="B3283" s="71"/>
    </row>
    <row r="3284" spans="1:2" ht="18" customHeight="1">
      <c r="A3284" s="67"/>
      <c r="B3284" s="71"/>
    </row>
    <row r="3285" spans="1:2" ht="18" customHeight="1">
      <c r="A3285" s="67"/>
      <c r="B3285" s="71"/>
    </row>
    <row r="3286" spans="1:2" ht="18" customHeight="1">
      <c r="A3286" s="67"/>
      <c r="B3286" s="71"/>
    </row>
    <row r="3287" spans="1:2" ht="18" customHeight="1">
      <c r="A3287" s="67"/>
      <c r="B3287" s="71"/>
    </row>
    <row r="3288" spans="1:2" ht="18" customHeight="1">
      <c r="A3288" s="67"/>
      <c r="B3288" s="71"/>
    </row>
    <row r="3289" spans="1:2" ht="18" customHeight="1">
      <c r="A3289" s="67"/>
      <c r="B3289" s="71"/>
    </row>
    <row r="3290" spans="1:2" ht="18" customHeight="1">
      <c r="A3290" s="67"/>
      <c r="B3290" s="71"/>
    </row>
    <row r="3291" spans="1:2" ht="18" customHeight="1">
      <c r="A3291" s="67"/>
      <c r="B3291" s="71"/>
    </row>
    <row r="3292" spans="1:2" ht="18" customHeight="1">
      <c r="A3292" s="67"/>
      <c r="B3292" s="71"/>
    </row>
    <row r="3293" spans="1:2" ht="18" customHeight="1">
      <c r="A3293" s="67"/>
      <c r="B3293" s="71"/>
    </row>
    <row r="3294" spans="1:2" ht="18" customHeight="1">
      <c r="A3294" s="67"/>
      <c r="B3294" s="71"/>
    </row>
    <row r="3295" spans="1:2" ht="18" customHeight="1">
      <c r="A3295" s="67"/>
      <c r="B3295" s="71"/>
    </row>
    <row r="3296" spans="1:2" ht="18" customHeight="1">
      <c r="A3296" s="67"/>
      <c r="B3296" s="71"/>
    </row>
    <row r="3297" spans="1:2" ht="18" customHeight="1">
      <c r="A3297" s="67"/>
      <c r="B3297" s="71"/>
    </row>
    <row r="3298" spans="1:2" ht="18" customHeight="1">
      <c r="A3298" s="67"/>
      <c r="B3298" s="71"/>
    </row>
    <row r="3299" spans="1:2" ht="18" customHeight="1">
      <c r="A3299" s="67"/>
      <c r="B3299" s="71"/>
    </row>
    <row r="3300" spans="1:2" ht="18" customHeight="1">
      <c r="A3300" s="67"/>
      <c r="B3300" s="71"/>
    </row>
    <row r="3301" spans="1:2" ht="18" customHeight="1">
      <c r="A3301" s="67"/>
      <c r="B3301" s="71"/>
    </row>
    <row r="3302" spans="1:2" ht="18" customHeight="1">
      <c r="A3302" s="67"/>
      <c r="B3302" s="71"/>
    </row>
    <row r="3303" spans="1:2" ht="18" customHeight="1">
      <c r="A3303" s="67"/>
      <c r="B3303" s="71"/>
    </row>
    <row r="3304" spans="1:2" ht="18" customHeight="1">
      <c r="A3304" s="67"/>
      <c r="B3304" s="71"/>
    </row>
    <row r="3305" spans="1:2" ht="18" customHeight="1">
      <c r="A3305" s="67"/>
      <c r="B3305" s="71"/>
    </row>
    <row r="3306" spans="1:2" ht="18" customHeight="1">
      <c r="A3306" s="67"/>
      <c r="B3306" s="71"/>
    </row>
    <row r="3307" spans="1:2" ht="18" customHeight="1">
      <c r="A3307" s="67"/>
      <c r="B3307" s="71"/>
    </row>
    <row r="3308" spans="1:2" ht="18" customHeight="1">
      <c r="A3308" s="67"/>
      <c r="B3308" s="71"/>
    </row>
    <row r="3309" spans="1:2" ht="18" customHeight="1">
      <c r="A3309" s="67"/>
      <c r="B3309" s="71"/>
    </row>
    <row r="3310" spans="1:2" ht="18" customHeight="1">
      <c r="A3310" s="67"/>
      <c r="B3310" s="71"/>
    </row>
    <row r="3311" spans="1:2" ht="18" customHeight="1">
      <c r="A3311" s="67"/>
      <c r="B3311" s="71"/>
    </row>
    <row r="3312" spans="1:2" ht="18" customHeight="1">
      <c r="A3312" s="67"/>
      <c r="B3312" s="71"/>
    </row>
    <row r="3313" spans="1:2" ht="18" customHeight="1">
      <c r="A3313" s="67"/>
      <c r="B3313" s="71"/>
    </row>
    <row r="3314" spans="1:2" ht="18" customHeight="1">
      <c r="A3314" s="67"/>
      <c r="B3314" s="71"/>
    </row>
    <row r="3315" spans="1:2" ht="18" customHeight="1">
      <c r="A3315" s="67"/>
      <c r="B3315" s="71"/>
    </row>
    <row r="3316" spans="1:2" ht="18" customHeight="1">
      <c r="A3316" s="67"/>
      <c r="B3316" s="71"/>
    </row>
    <row r="3317" spans="1:2" ht="18" customHeight="1">
      <c r="A3317" s="67"/>
      <c r="B3317" s="71"/>
    </row>
    <row r="3318" spans="1:2" ht="18" customHeight="1">
      <c r="A3318" s="67"/>
      <c r="B3318" s="71"/>
    </row>
    <row r="3319" spans="1:2" ht="18" customHeight="1">
      <c r="A3319" s="67"/>
      <c r="B3319" s="71"/>
    </row>
    <row r="3320" spans="1:2" ht="18" customHeight="1">
      <c r="A3320" s="67"/>
      <c r="B3320" s="71"/>
    </row>
    <row r="3321" spans="1:2" ht="18" customHeight="1">
      <c r="A3321" s="67"/>
      <c r="B3321" s="71"/>
    </row>
    <row r="3322" spans="1:2" ht="18" customHeight="1">
      <c r="A3322" s="67"/>
      <c r="B3322" s="71"/>
    </row>
    <row r="3323" spans="1:2" ht="18" customHeight="1">
      <c r="A3323" s="67"/>
      <c r="B3323" s="71"/>
    </row>
    <row r="3324" spans="1:2" ht="18" customHeight="1">
      <c r="A3324" s="67"/>
      <c r="B3324" s="71"/>
    </row>
    <row r="3325" spans="1:2" ht="18" customHeight="1">
      <c r="A3325" s="67"/>
      <c r="B3325" s="71"/>
    </row>
    <row r="3326" spans="1:2" ht="18" customHeight="1">
      <c r="A3326" s="67"/>
      <c r="B3326" s="71"/>
    </row>
    <row r="3327" spans="1:2" ht="18" customHeight="1">
      <c r="A3327" s="67"/>
      <c r="B3327" s="71"/>
    </row>
    <row r="3328" spans="1:2" ht="18" customHeight="1">
      <c r="A3328" s="67"/>
      <c r="B3328" s="71"/>
    </row>
    <row r="3329" spans="1:2" ht="18" customHeight="1">
      <c r="A3329" s="67"/>
      <c r="B3329" s="71"/>
    </row>
    <row r="3330" spans="1:2" ht="18" customHeight="1">
      <c r="A3330" s="67"/>
      <c r="B3330" s="71"/>
    </row>
    <row r="3331" spans="1:2" ht="18" customHeight="1">
      <c r="A3331" s="67"/>
      <c r="B3331" s="71"/>
    </row>
    <row r="3332" spans="1:2" ht="18" customHeight="1">
      <c r="A3332" s="67"/>
      <c r="B3332" s="71"/>
    </row>
    <row r="3333" spans="1:2" ht="18" customHeight="1">
      <c r="A3333" s="67"/>
      <c r="B3333" s="71"/>
    </row>
    <row r="3334" spans="1:2" ht="18" customHeight="1">
      <c r="A3334" s="67"/>
      <c r="B3334" s="71"/>
    </row>
    <row r="3335" spans="1:2" ht="18" customHeight="1">
      <c r="A3335" s="67"/>
      <c r="B3335" s="71"/>
    </row>
    <row r="3336" spans="1:2" ht="18" customHeight="1">
      <c r="A3336" s="67"/>
      <c r="B3336" s="71"/>
    </row>
    <row r="3337" spans="1:2" ht="18" customHeight="1">
      <c r="A3337" s="67"/>
      <c r="B3337" s="71"/>
    </row>
    <row r="3338" spans="1:2" ht="18" customHeight="1">
      <c r="A3338" s="67"/>
      <c r="B3338" s="71"/>
    </row>
    <row r="3339" spans="1:2" ht="18" customHeight="1">
      <c r="A3339" s="67"/>
      <c r="B3339" s="71"/>
    </row>
    <row r="3340" spans="1:2" ht="18" customHeight="1">
      <c r="A3340" s="67"/>
      <c r="B3340" s="71"/>
    </row>
    <row r="3341" spans="1:2" ht="18" customHeight="1">
      <c r="A3341" s="67"/>
      <c r="B3341" s="71"/>
    </row>
    <row r="3342" spans="1:2" ht="18" customHeight="1">
      <c r="A3342" s="67"/>
      <c r="B3342" s="71"/>
    </row>
    <row r="3343" spans="1:2" ht="18" customHeight="1">
      <c r="A3343" s="67"/>
      <c r="B3343" s="71"/>
    </row>
    <row r="3344" spans="1:2" ht="18" customHeight="1">
      <c r="A3344" s="67"/>
      <c r="B3344" s="71"/>
    </row>
    <row r="3345" spans="1:2" ht="18" customHeight="1">
      <c r="A3345" s="67"/>
      <c r="B3345" s="71"/>
    </row>
    <row r="3346" spans="1:2" ht="18" customHeight="1">
      <c r="A3346" s="67"/>
      <c r="B3346" s="71"/>
    </row>
    <row r="3347" spans="1:2" ht="18" customHeight="1">
      <c r="A3347" s="67"/>
      <c r="B3347" s="71"/>
    </row>
    <row r="3348" spans="1:2" ht="18" customHeight="1">
      <c r="A3348" s="67"/>
      <c r="B3348" s="71"/>
    </row>
    <row r="3349" spans="1:2" ht="18" customHeight="1">
      <c r="A3349" s="67"/>
      <c r="B3349" s="71"/>
    </row>
    <row r="3350" spans="1:2" ht="18" customHeight="1">
      <c r="A3350" s="67"/>
      <c r="B3350" s="71"/>
    </row>
    <row r="3351" spans="1:2" ht="18" customHeight="1">
      <c r="A3351" s="67"/>
      <c r="B3351" s="71"/>
    </row>
    <row r="3352" spans="1:2" ht="18" customHeight="1">
      <c r="A3352" s="67"/>
      <c r="B3352" s="71"/>
    </row>
    <row r="3353" spans="1:2" ht="18" customHeight="1">
      <c r="A3353" s="67"/>
      <c r="B3353" s="71"/>
    </row>
    <row r="3354" spans="1:2" ht="18" customHeight="1">
      <c r="A3354" s="67"/>
      <c r="B3354" s="71"/>
    </row>
    <row r="3355" spans="1:2" ht="18" customHeight="1">
      <c r="A3355" s="67"/>
      <c r="B3355" s="71"/>
    </row>
    <row r="3356" spans="1:2" ht="18" customHeight="1">
      <c r="A3356" s="67"/>
      <c r="B3356" s="71"/>
    </row>
    <row r="3357" spans="1:2" ht="18" customHeight="1">
      <c r="A3357" s="67"/>
      <c r="B3357" s="71"/>
    </row>
    <row r="3358" spans="1:2" ht="18" customHeight="1">
      <c r="A3358" s="67"/>
      <c r="B3358" s="71"/>
    </row>
    <row r="3359" spans="1:2" ht="18" customHeight="1">
      <c r="A3359" s="67"/>
      <c r="B3359" s="71"/>
    </row>
    <row r="3360" spans="1:2" ht="18" customHeight="1">
      <c r="A3360" s="67"/>
      <c r="B3360" s="71"/>
    </row>
    <row r="3361" spans="1:2" ht="18" customHeight="1">
      <c r="A3361" s="67"/>
      <c r="B3361" s="71"/>
    </row>
    <row r="3362" spans="1:2" ht="18" customHeight="1">
      <c r="A3362" s="67"/>
      <c r="B3362" s="71"/>
    </row>
    <row r="3363" spans="1:2" ht="18" customHeight="1">
      <c r="A3363" s="67"/>
      <c r="B3363" s="71"/>
    </row>
    <row r="3364" spans="1:2" ht="18" customHeight="1">
      <c r="A3364" s="67"/>
      <c r="B3364" s="71"/>
    </row>
    <row r="3365" spans="1:2" ht="18" customHeight="1">
      <c r="A3365" s="67"/>
      <c r="B3365" s="71"/>
    </row>
    <row r="3366" spans="1:2" ht="18" customHeight="1">
      <c r="A3366" s="67"/>
      <c r="B3366" s="71"/>
    </row>
    <row r="3367" spans="1:2" ht="18" customHeight="1">
      <c r="A3367" s="67"/>
      <c r="B3367" s="71"/>
    </row>
    <row r="3368" spans="1:2" ht="18" customHeight="1">
      <c r="A3368" s="67"/>
      <c r="B3368" s="71"/>
    </row>
    <row r="3369" spans="1:2" ht="18" customHeight="1">
      <c r="A3369" s="67"/>
      <c r="B3369" s="71"/>
    </row>
    <row r="3370" spans="1:2" ht="18" customHeight="1">
      <c r="A3370" s="67"/>
      <c r="B3370" s="71"/>
    </row>
    <row r="3371" spans="1:2" ht="18" customHeight="1">
      <c r="A3371" s="67"/>
      <c r="B3371" s="71"/>
    </row>
    <row r="3372" spans="1:2" ht="18" customHeight="1">
      <c r="A3372" s="67"/>
      <c r="B3372" s="71"/>
    </row>
    <row r="3373" spans="1:2" ht="18" customHeight="1">
      <c r="A3373" s="67"/>
      <c r="B3373" s="71"/>
    </row>
    <row r="3374" spans="1:2" ht="18" customHeight="1">
      <c r="A3374" s="67"/>
      <c r="B3374" s="71"/>
    </row>
    <row r="3375" spans="1:2" ht="18" customHeight="1">
      <c r="A3375" s="67"/>
      <c r="B3375" s="71"/>
    </row>
    <row r="3376" spans="1:2" ht="18" customHeight="1">
      <c r="A3376" s="67"/>
      <c r="B3376" s="71"/>
    </row>
    <row r="3377" spans="1:2" ht="18" customHeight="1">
      <c r="A3377" s="67"/>
      <c r="B3377" s="71"/>
    </row>
    <row r="3378" spans="1:2" ht="18" customHeight="1">
      <c r="A3378" s="67"/>
      <c r="B3378" s="71"/>
    </row>
    <row r="3379" spans="1:2" ht="18" customHeight="1">
      <c r="A3379" s="67"/>
      <c r="B3379" s="71"/>
    </row>
    <row r="3380" spans="1:2" ht="18" customHeight="1">
      <c r="A3380" s="67"/>
      <c r="B3380" s="71"/>
    </row>
    <row r="3381" spans="1:2" ht="18" customHeight="1">
      <c r="A3381" s="67"/>
      <c r="B3381" s="71"/>
    </row>
    <row r="3382" spans="1:2" ht="18" customHeight="1">
      <c r="A3382" s="67"/>
      <c r="B3382" s="71"/>
    </row>
    <row r="3383" spans="1:2" ht="18" customHeight="1">
      <c r="A3383" s="67"/>
      <c r="B3383" s="71"/>
    </row>
    <row r="3384" spans="1:2" ht="18" customHeight="1">
      <c r="A3384" s="67"/>
      <c r="B3384" s="71"/>
    </row>
    <row r="3385" spans="1:2" ht="18" customHeight="1">
      <c r="A3385" s="67"/>
      <c r="B3385" s="71"/>
    </row>
    <row r="3386" spans="1:2" ht="18" customHeight="1">
      <c r="A3386" s="67"/>
      <c r="B3386" s="71"/>
    </row>
    <row r="3387" spans="1:2" ht="18" customHeight="1">
      <c r="A3387" s="67"/>
      <c r="B3387" s="71"/>
    </row>
    <row r="3388" spans="1:2" ht="18" customHeight="1">
      <c r="A3388" s="67"/>
      <c r="B3388" s="71"/>
    </row>
    <row r="3389" spans="1:2" ht="18" customHeight="1">
      <c r="A3389" s="67"/>
      <c r="B3389" s="71"/>
    </row>
    <row r="3390" spans="1:2" ht="18" customHeight="1">
      <c r="A3390" s="67"/>
      <c r="B3390" s="71"/>
    </row>
    <row r="3391" spans="1:2" ht="18" customHeight="1">
      <c r="A3391" s="67"/>
      <c r="B3391" s="71"/>
    </row>
    <row r="3392" spans="1:2" ht="18" customHeight="1">
      <c r="A3392" s="67"/>
      <c r="B3392" s="71"/>
    </row>
    <row r="3393" spans="1:2" ht="18" customHeight="1">
      <c r="A3393" s="67"/>
      <c r="B3393" s="71"/>
    </row>
    <row r="3394" spans="1:2" ht="18" customHeight="1">
      <c r="A3394" s="67"/>
      <c r="B3394" s="71"/>
    </row>
    <row r="3395" spans="1:2" ht="18" customHeight="1">
      <c r="A3395" s="67"/>
      <c r="B3395" s="71"/>
    </row>
    <row r="3396" spans="1:2" ht="18" customHeight="1">
      <c r="A3396" s="67"/>
      <c r="B3396" s="71"/>
    </row>
    <row r="3397" spans="1:2" ht="18" customHeight="1">
      <c r="A3397" s="67"/>
      <c r="B3397" s="71"/>
    </row>
    <row r="3398" spans="1:2" ht="18" customHeight="1">
      <c r="A3398" s="67"/>
      <c r="B3398" s="71"/>
    </row>
    <row r="3399" spans="1:2" ht="18" customHeight="1">
      <c r="A3399" s="67"/>
      <c r="B3399" s="71"/>
    </row>
    <row r="3400" spans="1:2" ht="18" customHeight="1">
      <c r="A3400" s="67"/>
      <c r="B3400" s="71"/>
    </row>
    <row r="3401" spans="1:2" ht="18" customHeight="1">
      <c r="A3401" s="67"/>
      <c r="B3401" s="71"/>
    </row>
    <row r="3402" spans="1:2" ht="18" customHeight="1">
      <c r="A3402" s="67"/>
      <c r="B3402" s="71"/>
    </row>
    <row r="3403" spans="1:2" ht="18" customHeight="1">
      <c r="A3403" s="67"/>
      <c r="B3403" s="71"/>
    </row>
    <row r="3404" spans="1:2" ht="18" customHeight="1">
      <c r="A3404" s="67"/>
      <c r="B3404" s="71"/>
    </row>
    <row r="3405" spans="1:2" ht="18" customHeight="1">
      <c r="A3405" s="67"/>
      <c r="B3405" s="71"/>
    </row>
    <row r="3406" spans="1:2" ht="18" customHeight="1">
      <c r="A3406" s="67"/>
      <c r="B3406" s="71"/>
    </row>
    <row r="3407" spans="1:2" ht="18" customHeight="1">
      <c r="A3407" s="67"/>
      <c r="B3407" s="71"/>
    </row>
    <row r="3408" spans="1:2" ht="18" customHeight="1">
      <c r="A3408" s="67"/>
      <c r="B3408" s="71"/>
    </row>
    <row r="3409" spans="1:2" ht="18" customHeight="1">
      <c r="A3409" s="67"/>
      <c r="B3409" s="71"/>
    </row>
    <row r="3410" spans="1:2" ht="18" customHeight="1">
      <c r="A3410" s="67"/>
      <c r="B3410" s="71"/>
    </row>
    <row r="3411" spans="1:2" ht="18" customHeight="1">
      <c r="A3411" s="67"/>
      <c r="B3411" s="71"/>
    </row>
    <row r="3412" spans="1:2" ht="18" customHeight="1">
      <c r="A3412" s="67"/>
      <c r="B3412" s="71"/>
    </row>
    <row r="3413" spans="1:2" ht="18" customHeight="1">
      <c r="A3413" s="67"/>
      <c r="B3413" s="71"/>
    </row>
    <row r="3414" spans="1:2" ht="18" customHeight="1">
      <c r="A3414" s="67"/>
      <c r="B3414" s="71"/>
    </row>
    <row r="3415" spans="1:2" ht="18" customHeight="1">
      <c r="A3415" s="67"/>
      <c r="B3415" s="71"/>
    </row>
    <row r="3416" spans="1:2" ht="18" customHeight="1">
      <c r="A3416" s="67"/>
      <c r="B3416" s="71"/>
    </row>
    <row r="3417" spans="1:2" ht="18" customHeight="1">
      <c r="A3417" s="67"/>
      <c r="B3417" s="71"/>
    </row>
    <row r="3418" spans="1:2" ht="18" customHeight="1">
      <c r="A3418" s="67"/>
      <c r="B3418" s="71"/>
    </row>
    <row r="3419" spans="1:2" ht="18" customHeight="1">
      <c r="A3419" s="67"/>
      <c r="B3419" s="71"/>
    </row>
    <row r="3420" spans="1:2" ht="18" customHeight="1">
      <c r="A3420" s="67"/>
      <c r="B3420" s="71"/>
    </row>
    <row r="3421" spans="1:2" ht="18" customHeight="1">
      <c r="A3421" s="67"/>
      <c r="B3421" s="71"/>
    </row>
    <row r="3422" spans="1:2" ht="18" customHeight="1">
      <c r="A3422" s="67"/>
      <c r="B3422" s="71"/>
    </row>
    <row r="3423" spans="1:2" ht="18" customHeight="1">
      <c r="A3423" s="67"/>
      <c r="B3423" s="71"/>
    </row>
    <row r="3424" spans="1:2" ht="18" customHeight="1">
      <c r="A3424" s="67"/>
      <c r="B3424" s="71"/>
    </row>
    <row r="3425" spans="1:2" ht="18" customHeight="1">
      <c r="A3425" s="67"/>
      <c r="B3425" s="71"/>
    </row>
    <row r="3426" spans="1:2" ht="18" customHeight="1">
      <c r="A3426" s="67"/>
      <c r="B3426" s="71"/>
    </row>
    <row r="3427" spans="1:2" ht="18" customHeight="1">
      <c r="A3427" s="67"/>
      <c r="B3427" s="71"/>
    </row>
    <row r="3428" spans="1:2" ht="18" customHeight="1">
      <c r="A3428" s="67"/>
      <c r="B3428" s="71"/>
    </row>
    <row r="3429" spans="1:2" ht="18" customHeight="1">
      <c r="A3429" s="67"/>
      <c r="B3429" s="71"/>
    </row>
    <row r="3430" spans="1:2" ht="18" customHeight="1">
      <c r="A3430" s="67"/>
      <c r="B3430" s="71"/>
    </row>
    <row r="3431" spans="1:2" ht="18" customHeight="1">
      <c r="A3431" s="67"/>
      <c r="B3431" s="71"/>
    </row>
    <row r="3432" spans="1:2" ht="18" customHeight="1">
      <c r="A3432" s="67"/>
      <c r="B3432" s="71"/>
    </row>
    <row r="3433" spans="1:2" ht="18" customHeight="1">
      <c r="A3433" s="67"/>
      <c r="B3433" s="71"/>
    </row>
    <row r="3434" spans="1:2" ht="18" customHeight="1">
      <c r="A3434" s="67"/>
      <c r="B3434" s="71"/>
    </row>
    <row r="3435" spans="1:2" ht="18" customHeight="1">
      <c r="A3435" s="67"/>
      <c r="B3435" s="71"/>
    </row>
    <row r="3436" spans="1:2" ht="18" customHeight="1">
      <c r="A3436" s="67"/>
      <c r="B3436" s="71"/>
    </row>
    <row r="3437" spans="1:2" ht="18" customHeight="1">
      <c r="A3437" s="67"/>
      <c r="B3437" s="71"/>
    </row>
    <row r="3438" spans="1:2" ht="18" customHeight="1">
      <c r="A3438" s="67"/>
      <c r="B3438" s="71"/>
    </row>
    <row r="3439" spans="1:2" ht="18" customHeight="1">
      <c r="A3439" s="67"/>
      <c r="B3439" s="71"/>
    </row>
    <row r="3440" spans="1:2" ht="18" customHeight="1">
      <c r="A3440" s="67"/>
      <c r="B3440" s="71"/>
    </row>
    <row r="3441" spans="1:2" ht="18" customHeight="1">
      <c r="A3441" s="67"/>
      <c r="B3441" s="71"/>
    </row>
    <row r="3442" spans="1:2" ht="18" customHeight="1">
      <c r="A3442" s="67"/>
      <c r="B3442" s="71"/>
    </row>
    <row r="3443" spans="1:2" ht="18" customHeight="1">
      <c r="A3443" s="67"/>
      <c r="B3443" s="71"/>
    </row>
    <row r="3444" spans="1:2" ht="18" customHeight="1">
      <c r="A3444" s="67"/>
      <c r="B3444" s="71"/>
    </row>
    <row r="3445" spans="1:2" ht="18" customHeight="1">
      <c r="A3445" s="67"/>
      <c r="B3445" s="71"/>
    </row>
    <row r="3446" spans="1:2" ht="18" customHeight="1">
      <c r="A3446" s="67"/>
      <c r="B3446" s="71"/>
    </row>
    <row r="3447" spans="1:2" ht="18" customHeight="1">
      <c r="A3447" s="67"/>
      <c r="B3447" s="71"/>
    </row>
    <row r="3448" spans="1:2" ht="18" customHeight="1">
      <c r="A3448" s="67"/>
      <c r="B3448" s="71"/>
    </row>
    <row r="3449" spans="1:2" ht="18" customHeight="1">
      <c r="A3449" s="67"/>
      <c r="B3449" s="71"/>
    </row>
    <row r="3450" spans="1:2" ht="18" customHeight="1">
      <c r="A3450" s="67"/>
      <c r="B3450" s="71"/>
    </row>
    <row r="3451" spans="1:2" ht="18" customHeight="1">
      <c r="A3451" s="67"/>
      <c r="B3451" s="71"/>
    </row>
    <row r="3452" spans="1:2" ht="18" customHeight="1">
      <c r="A3452" s="67"/>
      <c r="B3452" s="71"/>
    </row>
    <row r="3453" spans="1:2" ht="18" customHeight="1">
      <c r="A3453" s="67"/>
      <c r="B3453" s="71"/>
    </row>
    <row r="3454" spans="1:2" ht="18" customHeight="1">
      <c r="A3454" s="67"/>
      <c r="B3454" s="71"/>
    </row>
    <row r="3455" spans="1:2" ht="18" customHeight="1">
      <c r="A3455" s="67"/>
      <c r="B3455" s="71"/>
    </row>
    <row r="3456" spans="1:2" ht="18" customHeight="1">
      <c r="A3456" s="67"/>
      <c r="B3456" s="71"/>
    </row>
    <row r="3457" spans="1:2" ht="18" customHeight="1">
      <c r="A3457" s="67"/>
      <c r="B3457" s="71"/>
    </row>
    <row r="3458" spans="1:2" ht="18" customHeight="1">
      <c r="A3458" s="67"/>
      <c r="B3458" s="71"/>
    </row>
    <row r="3459" spans="1:2" ht="18" customHeight="1">
      <c r="A3459" s="67"/>
      <c r="B3459" s="71"/>
    </row>
    <row r="3460" spans="1:2" ht="18" customHeight="1">
      <c r="A3460" s="67"/>
      <c r="B3460" s="71"/>
    </row>
    <row r="3461" spans="1:2" ht="18" customHeight="1">
      <c r="A3461" s="67"/>
      <c r="B3461" s="71"/>
    </row>
    <row r="3462" spans="1:2" ht="18" customHeight="1">
      <c r="A3462" s="67"/>
      <c r="B3462" s="71"/>
    </row>
    <row r="3463" spans="1:2" ht="18" customHeight="1">
      <c r="A3463" s="67"/>
      <c r="B3463" s="71"/>
    </row>
    <row r="3464" spans="1:2" ht="18" customHeight="1">
      <c r="A3464" s="67"/>
      <c r="B3464" s="71"/>
    </row>
    <row r="3465" spans="1:2" ht="18" customHeight="1">
      <c r="A3465" s="67"/>
      <c r="B3465" s="71"/>
    </row>
    <row r="3466" spans="1:2" ht="18" customHeight="1">
      <c r="A3466" s="67"/>
      <c r="B3466" s="71"/>
    </row>
    <row r="3467" spans="1:2" ht="18" customHeight="1">
      <c r="A3467" s="67"/>
      <c r="B3467" s="71"/>
    </row>
    <row r="3468" spans="1:2" ht="18" customHeight="1">
      <c r="A3468" s="67"/>
      <c r="B3468" s="71"/>
    </row>
    <row r="3469" spans="1:2" ht="18" customHeight="1">
      <c r="A3469" s="67"/>
      <c r="B3469" s="71"/>
    </row>
    <row r="3470" spans="1:2" ht="18" customHeight="1">
      <c r="A3470" s="67"/>
      <c r="B3470" s="71"/>
    </row>
    <row r="3471" spans="1:2" ht="18" customHeight="1">
      <c r="A3471" s="67"/>
      <c r="B3471" s="71"/>
    </row>
    <row r="3472" spans="1:2" ht="18" customHeight="1">
      <c r="A3472" s="67"/>
      <c r="B3472" s="71"/>
    </row>
    <row r="3473" spans="1:2" ht="18" customHeight="1">
      <c r="A3473" s="67"/>
      <c r="B3473" s="71"/>
    </row>
    <row r="3474" spans="1:2" ht="18" customHeight="1">
      <c r="A3474" s="67"/>
      <c r="B3474" s="71"/>
    </row>
    <row r="3475" spans="1:2" ht="18" customHeight="1">
      <c r="A3475" s="67"/>
      <c r="B3475" s="71"/>
    </row>
    <row r="3476" spans="1:2" ht="18" customHeight="1">
      <c r="A3476" s="67"/>
      <c r="B3476" s="71"/>
    </row>
    <row r="3477" spans="1:2" ht="18" customHeight="1">
      <c r="A3477" s="67"/>
      <c r="B3477" s="71"/>
    </row>
    <row r="3478" spans="1:2" ht="18" customHeight="1">
      <c r="A3478" s="67"/>
      <c r="B3478" s="71"/>
    </row>
    <row r="3479" spans="1:2" ht="18" customHeight="1">
      <c r="A3479" s="67"/>
      <c r="B3479" s="71"/>
    </row>
    <row r="3480" spans="1:2" ht="18" customHeight="1">
      <c r="A3480" s="67"/>
      <c r="B3480" s="71"/>
    </row>
    <row r="3481" spans="1:2" ht="18" customHeight="1">
      <c r="A3481" s="67"/>
      <c r="B3481" s="71"/>
    </row>
    <row r="3482" spans="1:2" ht="18" customHeight="1">
      <c r="A3482" s="67"/>
      <c r="B3482" s="71"/>
    </row>
    <row r="3483" spans="1:2" ht="18" customHeight="1">
      <c r="A3483" s="67"/>
      <c r="B3483" s="71"/>
    </row>
    <row r="3484" spans="1:2" ht="18" customHeight="1">
      <c r="A3484" s="67"/>
      <c r="B3484" s="71"/>
    </row>
    <row r="3485" spans="1:2" ht="18" customHeight="1">
      <c r="A3485" s="67"/>
      <c r="B3485" s="71"/>
    </row>
    <row r="3486" spans="1:2" ht="18" customHeight="1">
      <c r="A3486" s="67"/>
      <c r="B3486" s="71"/>
    </row>
    <row r="3487" spans="1:2" ht="18" customHeight="1">
      <c r="A3487" s="67"/>
      <c r="B3487" s="71"/>
    </row>
    <row r="3488" spans="1:2" ht="18" customHeight="1">
      <c r="A3488" s="67"/>
      <c r="B3488" s="71"/>
    </row>
    <row r="3489" spans="1:2" ht="18" customHeight="1">
      <c r="A3489" s="67"/>
      <c r="B3489" s="71"/>
    </row>
    <row r="3490" spans="1:2" ht="18" customHeight="1">
      <c r="A3490" s="67"/>
      <c r="B3490" s="71"/>
    </row>
    <row r="3491" spans="1:2" ht="18" customHeight="1">
      <c r="A3491" s="67"/>
      <c r="B3491" s="71"/>
    </row>
    <row r="3492" spans="1:2" ht="18" customHeight="1">
      <c r="A3492" s="67"/>
      <c r="B3492" s="71"/>
    </row>
    <row r="3493" spans="1:2" ht="18" customHeight="1">
      <c r="A3493" s="67"/>
      <c r="B3493" s="71"/>
    </row>
    <row r="3494" spans="1:2" ht="18" customHeight="1">
      <c r="A3494" s="67"/>
      <c r="B3494" s="71"/>
    </row>
    <row r="3495" spans="1:2" ht="18" customHeight="1">
      <c r="A3495" s="67"/>
      <c r="B3495" s="71"/>
    </row>
    <row r="3496" spans="1:2" ht="18" customHeight="1">
      <c r="A3496" s="67"/>
      <c r="B3496" s="71"/>
    </row>
    <row r="3497" spans="1:2" ht="18" customHeight="1">
      <c r="A3497" s="67"/>
      <c r="B3497" s="71"/>
    </row>
    <row r="3498" spans="1:2" ht="18" customHeight="1">
      <c r="A3498" s="67"/>
      <c r="B3498" s="71"/>
    </row>
    <row r="3499" spans="1:2" ht="18" customHeight="1">
      <c r="A3499" s="67"/>
      <c r="B3499" s="71"/>
    </row>
    <row r="3500" spans="1:2" ht="18" customHeight="1">
      <c r="A3500" s="67"/>
      <c r="B3500" s="71"/>
    </row>
    <row r="3501" spans="1:2" ht="18" customHeight="1">
      <c r="A3501" s="67"/>
      <c r="B3501" s="71"/>
    </row>
    <row r="3502" spans="1:2" ht="18" customHeight="1">
      <c r="A3502" s="67"/>
      <c r="B3502" s="71"/>
    </row>
    <row r="3503" spans="1:2" ht="18" customHeight="1">
      <c r="A3503" s="67"/>
      <c r="B3503" s="71"/>
    </row>
    <row r="3504" spans="1:2" ht="18" customHeight="1">
      <c r="A3504" s="67"/>
      <c r="B3504" s="71"/>
    </row>
    <row r="3505" spans="1:2" ht="18" customHeight="1">
      <c r="A3505" s="67"/>
      <c r="B3505" s="71"/>
    </row>
    <row r="3506" spans="1:2" ht="18" customHeight="1">
      <c r="A3506" s="67"/>
      <c r="B3506" s="71"/>
    </row>
    <row r="3507" spans="1:2" ht="18" customHeight="1">
      <c r="A3507" s="67"/>
      <c r="B3507" s="71"/>
    </row>
    <row r="3508" spans="1:2" ht="18" customHeight="1">
      <c r="A3508" s="67"/>
      <c r="B3508" s="71"/>
    </row>
    <row r="3509" spans="1:2" ht="18" customHeight="1">
      <c r="A3509" s="67"/>
      <c r="B3509" s="71"/>
    </row>
    <row r="3510" spans="1:2" ht="18" customHeight="1">
      <c r="A3510" s="67"/>
      <c r="B3510" s="71"/>
    </row>
    <row r="3511" spans="1:2" ht="18" customHeight="1">
      <c r="A3511" s="67"/>
      <c r="B3511" s="71"/>
    </row>
    <row r="3512" spans="1:2" ht="18" customHeight="1">
      <c r="A3512" s="67"/>
      <c r="B3512" s="71"/>
    </row>
    <row r="3513" spans="1:2" ht="18" customHeight="1">
      <c r="A3513" s="67"/>
      <c r="B3513" s="71"/>
    </row>
    <row r="3514" spans="1:2" ht="18" customHeight="1">
      <c r="A3514" s="67"/>
      <c r="B3514" s="71"/>
    </row>
    <row r="3515" spans="1:2" ht="18" customHeight="1">
      <c r="A3515" s="67"/>
      <c r="B3515" s="71"/>
    </row>
    <row r="3516" spans="1:2" ht="18" customHeight="1">
      <c r="A3516" s="67"/>
      <c r="B3516" s="71"/>
    </row>
    <row r="3517" spans="1:2" ht="18" customHeight="1">
      <c r="A3517" s="67"/>
      <c r="B3517" s="71"/>
    </row>
    <row r="3518" spans="1:2" ht="18" customHeight="1">
      <c r="A3518" s="67"/>
      <c r="B3518" s="71"/>
    </row>
    <row r="3519" spans="1:2" ht="18" customHeight="1">
      <c r="A3519" s="67"/>
      <c r="B3519" s="71"/>
    </row>
    <row r="3520" spans="1:2" ht="18" customHeight="1">
      <c r="A3520" s="67"/>
      <c r="B3520" s="71"/>
    </row>
    <row r="3521" spans="1:2" ht="18" customHeight="1">
      <c r="A3521" s="67"/>
      <c r="B3521" s="71"/>
    </row>
    <row r="3522" spans="1:2" ht="18" customHeight="1">
      <c r="A3522" s="67"/>
      <c r="B3522" s="71"/>
    </row>
    <row r="3523" spans="1:2" ht="18" customHeight="1">
      <c r="A3523" s="67"/>
      <c r="B3523" s="71"/>
    </row>
    <row r="3524" spans="1:2" ht="18" customHeight="1">
      <c r="A3524" s="67"/>
      <c r="B3524" s="71"/>
    </row>
    <row r="3525" spans="1:2" ht="18" customHeight="1">
      <c r="A3525" s="67"/>
      <c r="B3525" s="71"/>
    </row>
    <row r="3526" spans="1:2" ht="18" customHeight="1">
      <c r="A3526" s="67"/>
      <c r="B3526" s="71"/>
    </row>
    <row r="3527" spans="1:2" ht="18" customHeight="1">
      <c r="A3527" s="67"/>
      <c r="B3527" s="71"/>
    </row>
    <row r="3528" spans="1:2" ht="18" customHeight="1">
      <c r="A3528" s="67"/>
      <c r="B3528" s="71"/>
    </row>
    <row r="3529" spans="1:2" ht="18" customHeight="1">
      <c r="A3529" s="67"/>
      <c r="B3529" s="71"/>
    </row>
    <row r="3530" spans="1:2" ht="18" customHeight="1">
      <c r="A3530" s="67"/>
      <c r="B3530" s="71"/>
    </row>
    <row r="3531" spans="1:2" ht="18" customHeight="1">
      <c r="A3531" s="67"/>
      <c r="B3531" s="71"/>
    </row>
    <row r="3532" spans="1:2" ht="18" customHeight="1">
      <c r="A3532" s="67"/>
      <c r="B3532" s="71"/>
    </row>
    <row r="3533" spans="1:2" ht="18" customHeight="1">
      <c r="A3533" s="67"/>
      <c r="B3533" s="71"/>
    </row>
    <row r="3534" spans="1:2" ht="18" customHeight="1">
      <c r="A3534" s="67"/>
      <c r="B3534" s="71"/>
    </row>
    <row r="3535" spans="1:2" ht="18" customHeight="1">
      <c r="A3535" s="67"/>
      <c r="B3535" s="71"/>
    </row>
    <row r="3536" spans="1:2" ht="18" customHeight="1">
      <c r="A3536" s="67"/>
      <c r="B3536" s="71"/>
    </row>
    <row r="3537" spans="1:2" ht="18" customHeight="1">
      <c r="A3537" s="67"/>
      <c r="B3537" s="71"/>
    </row>
    <row r="3538" spans="1:2" ht="18" customHeight="1">
      <c r="A3538" s="67"/>
      <c r="B3538" s="71"/>
    </row>
    <row r="3539" spans="1:2" ht="18" customHeight="1">
      <c r="A3539" s="67"/>
      <c r="B3539" s="71"/>
    </row>
    <row r="3540" spans="1:2" ht="18" customHeight="1">
      <c r="A3540" s="67"/>
      <c r="B3540" s="71"/>
    </row>
    <row r="3541" spans="1:2" ht="18" customHeight="1">
      <c r="A3541" s="67"/>
      <c r="B3541" s="71"/>
    </row>
    <row r="3542" spans="1:2" ht="18" customHeight="1">
      <c r="A3542" s="67"/>
      <c r="B3542" s="71"/>
    </row>
    <row r="3543" spans="1:2" ht="18" customHeight="1">
      <c r="A3543" s="67"/>
      <c r="B3543" s="71"/>
    </row>
    <row r="3544" spans="1:2" ht="18" customHeight="1">
      <c r="A3544" s="67"/>
      <c r="B3544" s="71"/>
    </row>
    <row r="3545" spans="1:2" ht="18" customHeight="1">
      <c r="A3545" s="67"/>
      <c r="B3545" s="71"/>
    </row>
    <row r="3546" spans="1:2" ht="18" customHeight="1">
      <c r="A3546" s="67"/>
      <c r="B3546" s="71"/>
    </row>
    <row r="3547" spans="1:2" ht="18" customHeight="1">
      <c r="A3547" s="67"/>
      <c r="B3547" s="71"/>
    </row>
    <row r="3548" spans="1:2" ht="18" customHeight="1">
      <c r="A3548" s="67"/>
      <c r="B3548" s="71"/>
    </row>
    <row r="3549" spans="1:2" ht="18" customHeight="1">
      <c r="A3549" s="67"/>
      <c r="B3549" s="71"/>
    </row>
    <row r="3550" spans="1:2" ht="18" customHeight="1">
      <c r="A3550" s="67"/>
      <c r="B3550" s="71"/>
    </row>
    <row r="3551" spans="1:2" ht="18" customHeight="1">
      <c r="A3551" s="67"/>
      <c r="B3551" s="71"/>
    </row>
    <row r="3552" spans="1:2" ht="18" customHeight="1">
      <c r="A3552" s="67"/>
      <c r="B3552" s="71"/>
    </row>
    <row r="3553" spans="1:2" ht="18" customHeight="1">
      <c r="A3553" s="67"/>
      <c r="B3553" s="71"/>
    </row>
    <row r="3554" spans="1:2" ht="18" customHeight="1">
      <c r="A3554" s="67"/>
      <c r="B3554" s="71"/>
    </row>
    <row r="3555" spans="1:2" ht="18" customHeight="1">
      <c r="A3555" s="67"/>
      <c r="B3555" s="71"/>
    </row>
    <row r="3556" spans="1:2" ht="18" customHeight="1">
      <c r="A3556" s="67"/>
      <c r="B3556" s="71"/>
    </row>
    <row r="3557" spans="1:2" ht="18" customHeight="1">
      <c r="A3557" s="67"/>
      <c r="B3557" s="71"/>
    </row>
    <row r="3558" spans="1:2" ht="18" customHeight="1">
      <c r="A3558" s="67"/>
      <c r="B3558" s="71"/>
    </row>
    <row r="3559" spans="1:2" ht="18" customHeight="1">
      <c r="A3559" s="67"/>
      <c r="B3559" s="71"/>
    </row>
    <row r="3560" spans="1:2" ht="18" customHeight="1">
      <c r="A3560" s="67"/>
      <c r="B3560" s="71"/>
    </row>
    <row r="3561" spans="1:2" ht="18" customHeight="1">
      <c r="A3561" s="67"/>
      <c r="B3561" s="71"/>
    </row>
    <row r="3562" spans="1:2" ht="18" customHeight="1">
      <c r="A3562" s="67"/>
      <c r="B3562" s="71"/>
    </row>
    <row r="3563" spans="1:2" ht="18" customHeight="1">
      <c r="A3563" s="67"/>
      <c r="B3563" s="71"/>
    </row>
    <row r="3564" spans="1:2" ht="18" customHeight="1">
      <c r="A3564" s="67"/>
      <c r="B3564" s="71"/>
    </row>
    <row r="3565" spans="1:2" ht="18" customHeight="1">
      <c r="A3565" s="67"/>
      <c r="B3565" s="71"/>
    </row>
    <row r="3566" spans="1:2" ht="18" customHeight="1">
      <c r="A3566" s="67"/>
      <c r="B3566" s="71"/>
    </row>
    <row r="3567" spans="1:2" ht="18" customHeight="1">
      <c r="A3567" s="67"/>
      <c r="B3567" s="71"/>
    </row>
    <row r="3568" spans="1:2" ht="18" customHeight="1">
      <c r="A3568" s="67"/>
      <c r="B3568" s="71"/>
    </row>
    <row r="3569" spans="1:2" ht="18" customHeight="1">
      <c r="A3569" s="67"/>
      <c r="B3569" s="71"/>
    </row>
    <row r="3570" spans="1:2" ht="18" customHeight="1">
      <c r="A3570" s="67"/>
      <c r="B3570" s="71"/>
    </row>
    <row r="3571" spans="1:2" ht="18" customHeight="1">
      <c r="A3571" s="67"/>
      <c r="B3571" s="71"/>
    </row>
    <row r="3572" spans="1:2" ht="18" customHeight="1">
      <c r="A3572" s="67"/>
      <c r="B3572" s="71"/>
    </row>
    <row r="3573" spans="1:2" ht="18" customHeight="1">
      <c r="A3573" s="67"/>
      <c r="B3573" s="71"/>
    </row>
    <row r="3574" spans="1:2" ht="18" customHeight="1">
      <c r="A3574" s="67"/>
      <c r="B3574" s="71"/>
    </row>
    <row r="3575" spans="1:2" ht="18" customHeight="1">
      <c r="A3575" s="67"/>
      <c r="B3575" s="71"/>
    </row>
    <row r="3576" spans="1:2" ht="18" customHeight="1">
      <c r="A3576" s="67"/>
      <c r="B3576" s="71"/>
    </row>
    <row r="3577" spans="1:2" ht="18" customHeight="1">
      <c r="A3577" s="67"/>
      <c r="B3577" s="71"/>
    </row>
    <row r="3578" spans="1:2" ht="18" customHeight="1">
      <c r="A3578" s="67"/>
      <c r="B3578" s="71"/>
    </row>
    <row r="3579" spans="1:2" ht="18" customHeight="1">
      <c r="A3579" s="67"/>
      <c r="B3579" s="71"/>
    </row>
    <row r="3580" spans="1:2" ht="18" customHeight="1">
      <c r="A3580" s="67"/>
      <c r="B3580" s="71"/>
    </row>
    <row r="3581" spans="1:2" ht="18" customHeight="1">
      <c r="A3581" s="67"/>
      <c r="B3581" s="71"/>
    </row>
    <row r="3582" spans="1:2" ht="18" customHeight="1">
      <c r="A3582" s="67"/>
      <c r="B3582" s="71"/>
    </row>
    <row r="3583" spans="1:2" ht="18" customHeight="1">
      <c r="A3583" s="67"/>
      <c r="B3583" s="71"/>
    </row>
    <row r="3584" spans="1:2" ht="18" customHeight="1">
      <c r="A3584" s="67"/>
      <c r="B3584" s="71"/>
    </row>
    <row r="3585" spans="1:2" ht="18" customHeight="1">
      <c r="A3585" s="67"/>
      <c r="B3585" s="71"/>
    </row>
    <row r="3586" spans="1:2" ht="18" customHeight="1">
      <c r="A3586" s="67"/>
      <c r="B3586" s="71"/>
    </row>
    <row r="3587" spans="1:2" ht="18" customHeight="1">
      <c r="A3587" s="67"/>
      <c r="B3587" s="71"/>
    </row>
    <row r="3588" spans="1:2" ht="18" customHeight="1">
      <c r="A3588" s="67"/>
      <c r="B3588" s="71"/>
    </row>
    <row r="3589" spans="1:2" ht="18" customHeight="1">
      <c r="A3589" s="67"/>
      <c r="B3589" s="71"/>
    </row>
    <row r="3590" spans="1:2" ht="18" customHeight="1">
      <c r="A3590" s="67"/>
      <c r="B3590" s="71"/>
    </row>
    <row r="3591" spans="1:2" ht="18" customHeight="1">
      <c r="A3591" s="67"/>
      <c r="B3591" s="71"/>
    </row>
    <row r="3592" spans="1:2" ht="18" customHeight="1">
      <c r="A3592" s="67"/>
      <c r="B3592" s="71"/>
    </row>
    <row r="3593" spans="1:2" ht="18" customHeight="1">
      <c r="A3593" s="67"/>
      <c r="B3593" s="71"/>
    </row>
    <row r="3594" spans="1:2" ht="18" customHeight="1">
      <c r="A3594" s="67"/>
      <c r="B3594" s="71"/>
    </row>
    <row r="3595" spans="1:2" ht="18" customHeight="1">
      <c r="A3595" s="67"/>
      <c r="B3595" s="71"/>
    </row>
    <row r="3596" spans="1:2" ht="18" customHeight="1">
      <c r="A3596" s="67"/>
      <c r="B3596" s="71"/>
    </row>
    <row r="3597" spans="1:2" ht="18" customHeight="1">
      <c r="A3597" s="67"/>
      <c r="B3597" s="71"/>
    </row>
    <row r="3598" spans="1:2" ht="18" customHeight="1">
      <c r="A3598" s="67"/>
      <c r="B3598" s="71"/>
    </row>
    <row r="3599" spans="1:2" ht="18" customHeight="1">
      <c r="A3599" s="67"/>
      <c r="B3599" s="71"/>
    </row>
    <row r="3600" spans="1:2" ht="18" customHeight="1">
      <c r="A3600" s="67"/>
      <c r="B3600" s="71"/>
    </row>
    <row r="3601" spans="1:2" ht="18" customHeight="1">
      <c r="A3601" s="67"/>
      <c r="B3601" s="71"/>
    </row>
    <row r="3602" spans="1:2" ht="18" customHeight="1">
      <c r="A3602" s="67"/>
      <c r="B3602" s="71"/>
    </row>
    <row r="3603" spans="1:2" ht="18" customHeight="1">
      <c r="A3603" s="67"/>
      <c r="B3603" s="71"/>
    </row>
    <row r="3604" spans="1:2" ht="18" customHeight="1">
      <c r="A3604" s="67"/>
      <c r="B3604" s="71"/>
    </row>
    <row r="3605" spans="1:2" ht="18" customHeight="1">
      <c r="A3605" s="67"/>
      <c r="B3605" s="71"/>
    </row>
    <row r="3606" spans="1:2" ht="18" customHeight="1">
      <c r="A3606" s="67"/>
      <c r="B3606" s="71"/>
    </row>
    <row r="3607" spans="1:2" ht="18" customHeight="1">
      <c r="A3607" s="67"/>
      <c r="B3607" s="71"/>
    </row>
    <row r="3608" spans="1:2" ht="18" customHeight="1">
      <c r="A3608" s="67"/>
      <c r="B3608" s="71"/>
    </row>
    <row r="3609" spans="1:2" ht="18" customHeight="1">
      <c r="A3609" s="67"/>
      <c r="B3609" s="71"/>
    </row>
    <row r="3610" spans="1:2" ht="18" customHeight="1">
      <c r="A3610" s="67"/>
      <c r="B3610" s="71"/>
    </row>
    <row r="3611" spans="1:2" ht="18" customHeight="1">
      <c r="A3611" s="67"/>
      <c r="B3611" s="71"/>
    </row>
    <row r="3612" spans="1:2" ht="18" customHeight="1">
      <c r="A3612" s="67"/>
      <c r="B3612" s="71"/>
    </row>
    <row r="3613" spans="1:2" ht="18" customHeight="1">
      <c r="A3613" s="67"/>
      <c r="B3613" s="71"/>
    </row>
    <row r="3614" spans="1:2" ht="18" customHeight="1">
      <c r="A3614" s="67"/>
      <c r="B3614" s="71"/>
    </row>
    <row r="3615" spans="1:2" ht="18" customHeight="1">
      <c r="A3615" s="67"/>
      <c r="B3615" s="71"/>
    </row>
    <row r="3616" spans="1:2" ht="18" customHeight="1">
      <c r="A3616" s="67"/>
      <c r="B3616" s="71"/>
    </row>
    <row r="3617" spans="1:2" ht="18" customHeight="1">
      <c r="A3617" s="67"/>
      <c r="B3617" s="71"/>
    </row>
    <row r="3618" spans="1:2" ht="18" customHeight="1">
      <c r="A3618" s="67"/>
      <c r="B3618" s="71"/>
    </row>
    <row r="3619" spans="1:2" ht="18" customHeight="1">
      <c r="A3619" s="67"/>
      <c r="B3619" s="71"/>
    </row>
    <row r="3620" spans="1:2" ht="18" customHeight="1">
      <c r="A3620" s="67"/>
      <c r="B3620" s="71"/>
    </row>
    <row r="3621" spans="1:2" ht="18" customHeight="1">
      <c r="A3621" s="67"/>
      <c r="B3621" s="71"/>
    </row>
    <row r="3622" spans="1:2" ht="18" customHeight="1">
      <c r="A3622" s="67"/>
      <c r="B3622" s="71"/>
    </row>
    <row r="3623" spans="1:2" ht="18" customHeight="1">
      <c r="A3623" s="67"/>
      <c r="B3623" s="71"/>
    </row>
    <row r="3624" spans="1:2" ht="18" customHeight="1">
      <c r="A3624" s="67"/>
      <c r="B3624" s="71"/>
    </row>
    <row r="3625" spans="1:2" ht="18" customHeight="1">
      <c r="A3625" s="67"/>
      <c r="B3625" s="71"/>
    </row>
    <row r="3626" spans="1:2" ht="18" customHeight="1">
      <c r="A3626" s="67"/>
      <c r="B3626" s="71"/>
    </row>
    <row r="3627" spans="1:2" ht="18" customHeight="1">
      <c r="A3627" s="67"/>
      <c r="B3627" s="71"/>
    </row>
    <row r="3628" spans="1:2" ht="18" customHeight="1">
      <c r="A3628" s="67"/>
      <c r="B3628" s="71"/>
    </row>
    <row r="3629" spans="1:2" ht="18" customHeight="1">
      <c r="A3629" s="67"/>
      <c r="B3629" s="71"/>
    </row>
    <row r="3630" spans="1:2" ht="18" customHeight="1">
      <c r="A3630" s="67"/>
      <c r="B3630" s="71"/>
    </row>
    <row r="3631" spans="1:2" ht="18" customHeight="1">
      <c r="A3631" s="67"/>
      <c r="B3631" s="71"/>
    </row>
    <row r="3632" spans="1:2" ht="18" customHeight="1">
      <c r="A3632" s="67"/>
      <c r="B3632" s="71"/>
    </row>
    <row r="3633" spans="1:2" ht="18" customHeight="1">
      <c r="A3633" s="67"/>
      <c r="B3633" s="71"/>
    </row>
    <row r="3634" spans="1:2" ht="18" customHeight="1">
      <c r="A3634" s="67"/>
      <c r="B3634" s="71"/>
    </row>
    <row r="3635" spans="1:2" ht="18" customHeight="1">
      <c r="A3635" s="67"/>
      <c r="B3635" s="71"/>
    </row>
    <row r="3636" spans="1:2" ht="18" customHeight="1">
      <c r="A3636" s="67"/>
      <c r="B3636" s="71"/>
    </row>
    <row r="3637" spans="1:2" ht="18" customHeight="1">
      <c r="A3637" s="67"/>
      <c r="B3637" s="71"/>
    </row>
    <row r="3638" spans="1:2" ht="18" customHeight="1">
      <c r="A3638" s="67"/>
      <c r="B3638" s="71"/>
    </row>
    <row r="3639" spans="1:2" ht="18" customHeight="1">
      <c r="A3639" s="67"/>
      <c r="B3639" s="71"/>
    </row>
    <row r="3640" spans="1:2" ht="18" customHeight="1">
      <c r="A3640" s="67"/>
      <c r="B3640" s="71"/>
    </row>
    <row r="3641" spans="1:2" ht="18" customHeight="1">
      <c r="A3641" s="67"/>
      <c r="B3641" s="71"/>
    </row>
    <row r="3642" spans="1:2" ht="18" customHeight="1">
      <c r="A3642" s="67"/>
      <c r="B3642" s="71"/>
    </row>
    <row r="3643" spans="1:2" ht="18" customHeight="1">
      <c r="A3643" s="67"/>
      <c r="B3643" s="71"/>
    </row>
    <row r="3644" spans="1:2" ht="18" customHeight="1">
      <c r="A3644" s="67"/>
      <c r="B3644" s="71"/>
    </row>
    <row r="3645" spans="1:2" ht="18" customHeight="1">
      <c r="A3645" s="67"/>
      <c r="B3645" s="71"/>
    </row>
    <row r="3646" spans="1:2" ht="18" customHeight="1">
      <c r="A3646" s="67"/>
      <c r="B3646" s="71"/>
    </row>
    <row r="3647" spans="1:2" ht="18" customHeight="1">
      <c r="A3647" s="67"/>
      <c r="B3647" s="71"/>
    </row>
    <row r="3648" spans="1:2" ht="18" customHeight="1">
      <c r="A3648" s="67"/>
      <c r="B3648" s="71"/>
    </row>
    <row r="3649" spans="1:2" ht="18" customHeight="1">
      <c r="A3649" s="67"/>
      <c r="B3649" s="71"/>
    </row>
    <row r="3650" spans="1:2" ht="18" customHeight="1">
      <c r="A3650" s="67"/>
      <c r="B3650" s="71"/>
    </row>
    <row r="3651" spans="1:2" ht="18" customHeight="1">
      <c r="A3651" s="67"/>
      <c r="B3651" s="71"/>
    </row>
    <row r="3652" spans="1:2" ht="18" customHeight="1">
      <c r="A3652" s="67"/>
      <c r="B3652" s="71"/>
    </row>
    <row r="3653" spans="1:2" ht="18" customHeight="1">
      <c r="A3653" s="67"/>
      <c r="B3653" s="71"/>
    </row>
    <row r="3654" spans="1:2" ht="18" customHeight="1">
      <c r="A3654" s="67"/>
      <c r="B3654" s="71"/>
    </row>
    <row r="3655" spans="1:2" ht="18" customHeight="1">
      <c r="A3655" s="67"/>
      <c r="B3655" s="71"/>
    </row>
    <row r="3656" spans="1:2" ht="18" customHeight="1">
      <c r="A3656" s="67"/>
      <c r="B3656" s="71"/>
    </row>
    <row r="3657" spans="1:2" ht="18" customHeight="1">
      <c r="A3657" s="67"/>
      <c r="B3657" s="71"/>
    </row>
    <row r="3658" spans="1:2" ht="18" customHeight="1">
      <c r="A3658" s="67"/>
      <c r="B3658" s="71"/>
    </row>
    <row r="3659" spans="1:2" ht="18" customHeight="1">
      <c r="A3659" s="67"/>
      <c r="B3659" s="71"/>
    </row>
    <row r="3660" spans="1:2" ht="18" customHeight="1">
      <c r="A3660" s="67"/>
      <c r="B3660" s="71"/>
    </row>
    <row r="3661" spans="1:2" ht="18" customHeight="1">
      <c r="A3661" s="67"/>
      <c r="B3661" s="71"/>
    </row>
    <row r="3662" spans="1:2" ht="18" customHeight="1">
      <c r="A3662" s="67"/>
      <c r="B3662" s="71"/>
    </row>
    <row r="3663" spans="1:2" ht="18" customHeight="1">
      <c r="A3663" s="67"/>
      <c r="B3663" s="71"/>
    </row>
    <row r="3664" spans="1:2" ht="18" customHeight="1">
      <c r="A3664" s="67"/>
      <c r="B3664" s="71"/>
    </row>
    <row r="3665" spans="1:2" ht="18" customHeight="1">
      <c r="A3665" s="67"/>
      <c r="B3665" s="71"/>
    </row>
    <row r="3666" spans="1:2" ht="18" customHeight="1">
      <c r="A3666" s="67"/>
      <c r="B3666" s="71"/>
    </row>
    <row r="3667" spans="1:2" ht="18" customHeight="1">
      <c r="A3667" s="67"/>
      <c r="B3667" s="71"/>
    </row>
    <row r="3668" spans="1:2" ht="18" customHeight="1">
      <c r="A3668" s="67"/>
      <c r="B3668" s="71"/>
    </row>
    <row r="3669" spans="1:2" ht="18" customHeight="1">
      <c r="A3669" s="67"/>
      <c r="B3669" s="71"/>
    </row>
    <row r="3670" spans="1:2" ht="18" customHeight="1">
      <c r="A3670" s="67"/>
      <c r="B3670" s="71"/>
    </row>
    <row r="3671" spans="1:2" ht="18" customHeight="1">
      <c r="A3671" s="67"/>
      <c r="B3671" s="71"/>
    </row>
    <row r="3672" spans="1:2" ht="18" customHeight="1">
      <c r="A3672" s="67"/>
      <c r="B3672" s="71"/>
    </row>
    <row r="3673" spans="1:2" ht="18" customHeight="1">
      <c r="A3673" s="67"/>
      <c r="B3673" s="71"/>
    </row>
    <row r="3674" spans="1:2" ht="18" customHeight="1">
      <c r="A3674" s="67"/>
      <c r="B3674" s="71"/>
    </row>
    <row r="3675" spans="1:2" ht="18" customHeight="1">
      <c r="A3675" s="67"/>
      <c r="B3675" s="71"/>
    </row>
    <row r="3676" spans="1:2" ht="18" customHeight="1">
      <c r="A3676" s="67"/>
      <c r="B3676" s="71"/>
    </row>
    <row r="3677" spans="1:2" ht="18" customHeight="1">
      <c r="A3677" s="67"/>
      <c r="B3677" s="71"/>
    </row>
    <row r="3678" spans="1:2" ht="18" customHeight="1">
      <c r="A3678" s="67"/>
      <c r="B3678" s="71"/>
    </row>
    <row r="3679" spans="1:2" ht="18" customHeight="1">
      <c r="A3679" s="67"/>
      <c r="B3679" s="71"/>
    </row>
    <row r="3680" spans="1:2" ht="18" customHeight="1">
      <c r="A3680" s="67"/>
      <c r="B3680" s="71"/>
    </row>
    <row r="3681" spans="1:2" ht="18" customHeight="1">
      <c r="A3681" s="67"/>
      <c r="B3681" s="71"/>
    </row>
    <row r="3682" spans="1:2" ht="18" customHeight="1">
      <c r="A3682" s="67"/>
      <c r="B3682" s="71"/>
    </row>
    <row r="3683" spans="1:2" ht="18" customHeight="1">
      <c r="A3683" s="67"/>
      <c r="B3683" s="71"/>
    </row>
    <row r="3684" spans="1:2" ht="18" customHeight="1">
      <c r="A3684" s="67"/>
      <c r="B3684" s="71"/>
    </row>
    <row r="3685" spans="1:2" ht="18" customHeight="1">
      <c r="A3685" s="67"/>
      <c r="B3685" s="71"/>
    </row>
    <row r="3686" spans="1:2" ht="18" customHeight="1">
      <c r="A3686" s="67"/>
      <c r="B3686" s="71"/>
    </row>
    <row r="3687" spans="1:2" ht="18" customHeight="1">
      <c r="A3687" s="67"/>
      <c r="B3687" s="71"/>
    </row>
    <row r="3688" spans="1:2" ht="18" customHeight="1">
      <c r="A3688" s="67"/>
      <c r="B3688" s="71"/>
    </row>
    <row r="3689" spans="1:2" ht="18" customHeight="1">
      <c r="A3689" s="67"/>
      <c r="B3689" s="71"/>
    </row>
    <row r="3690" spans="1:2" ht="18" customHeight="1">
      <c r="A3690" s="67"/>
      <c r="B3690" s="71"/>
    </row>
    <row r="3691" spans="1:2" ht="18" customHeight="1">
      <c r="A3691" s="67"/>
      <c r="B3691" s="71"/>
    </row>
    <row r="3692" spans="1:2" ht="18" customHeight="1">
      <c r="A3692" s="67"/>
      <c r="B3692" s="71"/>
    </row>
    <row r="3693" spans="1:2" ht="18" customHeight="1">
      <c r="A3693" s="67"/>
      <c r="B3693" s="71"/>
    </row>
    <row r="3694" spans="1:2" ht="18" customHeight="1">
      <c r="A3694" s="67"/>
      <c r="B3694" s="71"/>
    </row>
    <row r="3695" spans="1:2" ht="18" customHeight="1">
      <c r="A3695" s="67"/>
      <c r="B3695" s="71"/>
    </row>
    <row r="3696" spans="1:2" ht="18" customHeight="1">
      <c r="A3696" s="67"/>
      <c r="B3696" s="71"/>
    </row>
    <row r="3697" spans="1:2" ht="18" customHeight="1">
      <c r="A3697" s="67"/>
      <c r="B3697" s="71"/>
    </row>
    <row r="3698" spans="1:2" ht="18" customHeight="1">
      <c r="A3698" s="67"/>
      <c r="B3698" s="71"/>
    </row>
    <row r="3699" spans="1:2" ht="18" customHeight="1">
      <c r="A3699" s="67"/>
      <c r="B3699" s="71"/>
    </row>
    <row r="3700" spans="1:2" ht="18" customHeight="1">
      <c r="A3700" s="67"/>
      <c r="B3700" s="71"/>
    </row>
    <row r="3701" spans="1:2" ht="18" customHeight="1">
      <c r="A3701" s="67"/>
      <c r="B3701" s="71"/>
    </row>
    <row r="3702" spans="1:2" ht="18" customHeight="1">
      <c r="A3702" s="67"/>
      <c r="B3702" s="71"/>
    </row>
    <row r="3703" spans="1:2" ht="18" customHeight="1">
      <c r="A3703" s="67"/>
      <c r="B3703" s="71"/>
    </row>
    <row r="3704" spans="1:2" ht="18" customHeight="1">
      <c r="A3704" s="67"/>
      <c r="B3704" s="71"/>
    </row>
    <row r="3705" spans="1:2" ht="18" customHeight="1">
      <c r="A3705" s="67"/>
      <c r="B3705" s="71"/>
    </row>
    <row r="3706" spans="1:2" ht="18" customHeight="1">
      <c r="A3706" s="67"/>
      <c r="B3706" s="71"/>
    </row>
    <row r="3707" spans="1:2" ht="18" customHeight="1">
      <c r="A3707" s="67"/>
      <c r="B3707" s="71"/>
    </row>
    <row r="3708" spans="1:2" ht="18" customHeight="1">
      <c r="A3708" s="67"/>
      <c r="B3708" s="71"/>
    </row>
    <row r="3709" spans="1:2" ht="18" customHeight="1">
      <c r="A3709" s="67"/>
      <c r="B3709" s="71"/>
    </row>
    <row r="3710" spans="1:2" ht="18" customHeight="1">
      <c r="A3710" s="67"/>
      <c r="B3710" s="71"/>
    </row>
    <row r="3711" spans="1:2" ht="18" customHeight="1">
      <c r="A3711" s="67"/>
      <c r="B3711" s="71"/>
    </row>
    <row r="3712" spans="1:2" ht="18" customHeight="1">
      <c r="A3712" s="67"/>
      <c r="B3712" s="71"/>
    </row>
    <row r="3713" spans="1:2" ht="18" customHeight="1">
      <c r="A3713" s="67"/>
      <c r="B3713" s="71"/>
    </row>
    <row r="3714" spans="1:2" ht="18" customHeight="1">
      <c r="A3714" s="67"/>
      <c r="B3714" s="71"/>
    </row>
    <row r="3715" spans="1:2" ht="18" customHeight="1">
      <c r="A3715" s="67"/>
      <c r="B3715" s="71"/>
    </row>
    <row r="3716" spans="1:2" ht="18" customHeight="1">
      <c r="A3716" s="67"/>
      <c r="B3716" s="71"/>
    </row>
    <row r="3717" spans="1:2" ht="18" customHeight="1">
      <c r="A3717" s="67"/>
      <c r="B3717" s="71"/>
    </row>
    <row r="3718" spans="1:2" ht="18" customHeight="1">
      <c r="A3718" s="67"/>
      <c r="B3718" s="71"/>
    </row>
    <row r="3719" spans="1:2" ht="18" customHeight="1">
      <c r="A3719" s="67"/>
      <c r="B3719" s="71"/>
    </row>
    <row r="3720" spans="1:2" ht="18" customHeight="1">
      <c r="A3720" s="67"/>
      <c r="B3720" s="71"/>
    </row>
    <row r="3721" spans="1:2" ht="18" customHeight="1">
      <c r="A3721" s="67"/>
      <c r="B3721" s="71"/>
    </row>
    <row r="3722" spans="1:2" ht="18" customHeight="1">
      <c r="A3722" s="67"/>
      <c r="B3722" s="71"/>
    </row>
    <row r="3723" spans="1:2" ht="18" customHeight="1">
      <c r="A3723" s="67"/>
      <c r="B3723" s="71"/>
    </row>
    <row r="3724" spans="1:2" ht="18" customHeight="1">
      <c r="A3724" s="67"/>
      <c r="B3724" s="71"/>
    </row>
    <row r="3725" spans="1:2" ht="18" customHeight="1">
      <c r="A3725" s="67"/>
      <c r="B3725" s="71"/>
    </row>
    <row r="3726" spans="1:2" ht="18" customHeight="1">
      <c r="A3726" s="67"/>
      <c r="B3726" s="71"/>
    </row>
    <row r="3727" spans="1:2" ht="18" customHeight="1">
      <c r="A3727" s="67"/>
      <c r="B3727" s="71"/>
    </row>
    <row r="3728" spans="1:2" ht="18" customHeight="1">
      <c r="A3728" s="67"/>
      <c r="B3728" s="71"/>
    </row>
    <row r="3729" spans="1:2" ht="18" customHeight="1">
      <c r="A3729" s="67"/>
      <c r="B3729" s="71"/>
    </row>
    <row r="3730" spans="1:2" ht="18" customHeight="1">
      <c r="A3730" s="67"/>
      <c r="B3730" s="71"/>
    </row>
    <row r="3731" spans="1:2" ht="18" customHeight="1">
      <c r="A3731" s="67"/>
      <c r="B3731" s="71"/>
    </row>
    <row r="3732" spans="1:2" ht="18" customHeight="1">
      <c r="A3732" s="67"/>
      <c r="B3732" s="71"/>
    </row>
    <row r="3733" spans="1:2" ht="18" customHeight="1">
      <c r="A3733" s="67"/>
      <c r="B3733" s="71"/>
    </row>
    <row r="3734" spans="1:2" ht="18" customHeight="1">
      <c r="A3734" s="67"/>
      <c r="B3734" s="71"/>
    </row>
    <row r="3735" spans="1:2" ht="18" customHeight="1">
      <c r="A3735" s="67"/>
      <c r="B3735" s="71"/>
    </row>
    <row r="3736" spans="1:2" ht="18" customHeight="1">
      <c r="A3736" s="67"/>
      <c r="B3736" s="71"/>
    </row>
    <row r="3737" spans="1:2" ht="18" customHeight="1">
      <c r="A3737" s="67"/>
      <c r="B3737" s="71"/>
    </row>
    <row r="3738" spans="1:2" ht="18" customHeight="1">
      <c r="A3738" s="67"/>
      <c r="B3738" s="71"/>
    </row>
    <row r="3739" spans="1:2" ht="18" customHeight="1">
      <c r="A3739" s="67"/>
      <c r="B3739" s="71"/>
    </row>
    <row r="3740" spans="1:2" ht="18" customHeight="1">
      <c r="A3740" s="67"/>
      <c r="B3740" s="71"/>
    </row>
    <row r="3741" spans="1:2" ht="18" customHeight="1">
      <c r="A3741" s="67"/>
      <c r="B3741" s="71"/>
    </row>
    <row r="3742" spans="1:2" ht="18" customHeight="1">
      <c r="A3742" s="67"/>
      <c r="B3742" s="71"/>
    </row>
    <row r="3743" spans="1:2" ht="18" customHeight="1">
      <c r="A3743" s="67"/>
      <c r="B3743" s="71"/>
    </row>
    <row r="3744" spans="1:2" ht="18" customHeight="1">
      <c r="A3744" s="67"/>
      <c r="B3744" s="71"/>
    </row>
    <row r="3745" spans="1:2" ht="18" customHeight="1">
      <c r="A3745" s="67"/>
      <c r="B3745" s="71"/>
    </row>
    <row r="3746" spans="1:2" ht="18" customHeight="1">
      <c r="A3746" s="67"/>
      <c r="B3746" s="71"/>
    </row>
    <row r="3747" spans="1:2" ht="18" customHeight="1">
      <c r="A3747" s="67"/>
      <c r="B3747" s="71"/>
    </row>
    <row r="3748" spans="1:2" ht="18" customHeight="1">
      <c r="A3748" s="67"/>
      <c r="B3748" s="71"/>
    </row>
    <row r="3749" spans="1:2" ht="18" customHeight="1">
      <c r="A3749" s="67"/>
      <c r="B3749" s="71"/>
    </row>
    <row r="3750" spans="1:2" ht="18" customHeight="1">
      <c r="A3750" s="67"/>
      <c r="B3750" s="71"/>
    </row>
    <row r="3751" spans="1:2" ht="18" customHeight="1">
      <c r="A3751" s="67"/>
      <c r="B3751" s="71"/>
    </row>
    <row r="3752" spans="1:2" ht="18" customHeight="1">
      <c r="A3752" s="67"/>
      <c r="B3752" s="71"/>
    </row>
    <row r="3753" spans="1:2" ht="18" customHeight="1">
      <c r="A3753" s="67"/>
      <c r="B3753" s="71"/>
    </row>
    <row r="3754" spans="1:2" ht="18" customHeight="1">
      <c r="A3754" s="67"/>
      <c r="B3754" s="71"/>
    </row>
    <row r="3755" spans="1:2" ht="18" customHeight="1">
      <c r="A3755" s="67"/>
      <c r="B3755" s="71"/>
    </row>
    <row r="3756" spans="1:2" ht="18" customHeight="1">
      <c r="A3756" s="67"/>
      <c r="B3756" s="71"/>
    </row>
    <row r="3757" spans="1:2" ht="18" customHeight="1">
      <c r="A3757" s="67"/>
      <c r="B3757" s="71"/>
    </row>
    <row r="3758" spans="1:2" ht="18" customHeight="1">
      <c r="A3758" s="67"/>
      <c r="B3758" s="71"/>
    </row>
    <row r="3759" spans="1:2" ht="18" customHeight="1">
      <c r="A3759" s="67"/>
      <c r="B3759" s="71"/>
    </row>
    <row r="3760" spans="1:2" ht="18" customHeight="1">
      <c r="A3760" s="67"/>
      <c r="B3760" s="71"/>
    </row>
    <row r="3761" spans="1:2" ht="18" customHeight="1">
      <c r="A3761" s="67"/>
      <c r="B3761" s="71"/>
    </row>
    <row r="3762" spans="1:2" ht="18" customHeight="1">
      <c r="A3762" s="67"/>
      <c r="B3762" s="71"/>
    </row>
    <row r="3763" spans="1:2" ht="18" customHeight="1">
      <c r="A3763" s="67"/>
      <c r="B3763" s="71"/>
    </row>
    <row r="3764" spans="1:2" ht="18" customHeight="1">
      <c r="A3764" s="67"/>
      <c r="B3764" s="71"/>
    </row>
    <row r="3765" spans="1:2" ht="18" customHeight="1">
      <c r="A3765" s="67"/>
      <c r="B3765" s="71"/>
    </row>
    <row r="3766" spans="1:2" ht="18" customHeight="1">
      <c r="A3766" s="67"/>
      <c r="B3766" s="71"/>
    </row>
    <row r="3767" spans="1:2" ht="18" customHeight="1">
      <c r="A3767" s="67"/>
      <c r="B3767" s="71"/>
    </row>
    <row r="3768" spans="1:2" ht="18" customHeight="1">
      <c r="A3768" s="67"/>
      <c r="B3768" s="71"/>
    </row>
    <row r="3769" spans="1:2" ht="18" customHeight="1">
      <c r="A3769" s="67"/>
      <c r="B3769" s="71"/>
    </row>
    <row r="3770" spans="1:2" ht="18" customHeight="1">
      <c r="A3770" s="67"/>
      <c r="B3770" s="71"/>
    </row>
    <row r="3771" spans="1:2" ht="18" customHeight="1">
      <c r="A3771" s="67"/>
      <c r="B3771" s="71"/>
    </row>
    <row r="3772" spans="1:2" ht="18" customHeight="1">
      <c r="A3772" s="67"/>
      <c r="B3772" s="71"/>
    </row>
    <row r="3773" spans="1:2" ht="18" customHeight="1">
      <c r="A3773" s="67"/>
      <c r="B3773" s="71"/>
    </row>
    <row r="3774" spans="1:2" ht="18" customHeight="1">
      <c r="A3774" s="67"/>
      <c r="B3774" s="71"/>
    </row>
    <row r="3775" spans="1:2" ht="18" customHeight="1">
      <c r="A3775" s="67"/>
      <c r="B3775" s="71"/>
    </row>
    <row r="3776" spans="1:2" ht="18" customHeight="1">
      <c r="A3776" s="67"/>
      <c r="B3776" s="71"/>
    </row>
    <row r="3777" spans="1:2" ht="18" customHeight="1">
      <c r="A3777" s="67"/>
      <c r="B3777" s="71"/>
    </row>
    <row r="3778" spans="1:2" ht="18" customHeight="1">
      <c r="A3778" s="67"/>
      <c r="B3778" s="71"/>
    </row>
    <row r="3779" spans="1:2" ht="18" customHeight="1">
      <c r="A3779" s="67"/>
      <c r="B3779" s="71"/>
    </row>
    <row r="3780" spans="1:2" ht="18" customHeight="1">
      <c r="A3780" s="67"/>
      <c r="B3780" s="71"/>
    </row>
    <row r="3781" spans="1:2" ht="18" customHeight="1">
      <c r="A3781" s="67"/>
      <c r="B3781" s="71"/>
    </row>
    <row r="3782" spans="1:2" ht="18" customHeight="1">
      <c r="A3782" s="67"/>
      <c r="B3782" s="71"/>
    </row>
    <row r="3783" spans="1:2" ht="18" customHeight="1">
      <c r="A3783" s="67"/>
      <c r="B3783" s="71"/>
    </row>
    <row r="3784" spans="1:2" ht="18" customHeight="1">
      <c r="A3784" s="67"/>
      <c r="B3784" s="71"/>
    </row>
    <row r="3785" spans="1:2" ht="18" customHeight="1">
      <c r="A3785" s="67"/>
      <c r="B3785" s="71"/>
    </row>
    <row r="3786" spans="1:2" ht="18" customHeight="1">
      <c r="A3786" s="67"/>
      <c r="B3786" s="71"/>
    </row>
    <row r="3787" spans="1:2" ht="18" customHeight="1">
      <c r="A3787" s="67"/>
      <c r="B3787" s="71"/>
    </row>
    <row r="3788" spans="1:2" ht="18" customHeight="1">
      <c r="A3788" s="67"/>
      <c r="B3788" s="71"/>
    </row>
    <row r="3789" spans="1:2" ht="18" customHeight="1">
      <c r="A3789" s="67"/>
      <c r="B3789" s="71"/>
    </row>
    <row r="3790" spans="1:2" ht="18" customHeight="1">
      <c r="A3790" s="67"/>
      <c r="B3790" s="71"/>
    </row>
    <row r="3791" spans="1:2" ht="18" customHeight="1">
      <c r="A3791" s="67"/>
      <c r="B3791" s="71"/>
    </row>
    <row r="3792" spans="1:2" ht="18" customHeight="1">
      <c r="A3792" s="67"/>
      <c r="B3792" s="71"/>
    </row>
    <row r="3793" spans="1:2" ht="18" customHeight="1">
      <c r="A3793" s="67"/>
      <c r="B3793" s="71"/>
    </row>
    <row r="3794" spans="1:2" ht="18" customHeight="1">
      <c r="A3794" s="67"/>
      <c r="B3794" s="71"/>
    </row>
    <row r="3795" spans="1:2" ht="18" customHeight="1">
      <c r="A3795" s="67"/>
      <c r="B3795" s="71"/>
    </row>
    <row r="3796" spans="1:2" ht="18" customHeight="1">
      <c r="A3796" s="67"/>
      <c r="B3796" s="71"/>
    </row>
    <row r="3797" spans="1:2" ht="18" customHeight="1">
      <c r="A3797" s="67"/>
      <c r="B3797" s="71"/>
    </row>
    <row r="3798" spans="1:2" ht="18" customHeight="1">
      <c r="A3798" s="67"/>
      <c r="B3798" s="71"/>
    </row>
    <row r="3799" spans="1:2" ht="18" customHeight="1">
      <c r="A3799" s="67"/>
      <c r="B3799" s="71"/>
    </row>
    <row r="3800" spans="1:2" ht="18" customHeight="1">
      <c r="A3800" s="67"/>
      <c r="B3800" s="71"/>
    </row>
    <row r="3801" spans="1:2" ht="18" customHeight="1">
      <c r="A3801" s="67"/>
      <c r="B3801" s="71"/>
    </row>
    <row r="3802" spans="1:2" ht="18" customHeight="1">
      <c r="A3802" s="67"/>
      <c r="B3802" s="71"/>
    </row>
    <row r="3803" spans="1:2" ht="18" customHeight="1">
      <c r="A3803" s="67"/>
      <c r="B3803" s="71"/>
    </row>
    <row r="3804" spans="1:2" ht="18" customHeight="1">
      <c r="A3804" s="67"/>
      <c r="B3804" s="71"/>
    </row>
    <row r="3805" spans="1:2" ht="18" customHeight="1">
      <c r="A3805" s="67"/>
      <c r="B3805" s="71"/>
    </row>
    <row r="3806" spans="1:2" ht="18" customHeight="1">
      <c r="A3806" s="67"/>
      <c r="B3806" s="71"/>
    </row>
    <row r="3807" spans="1:2" ht="18" customHeight="1">
      <c r="A3807" s="67"/>
      <c r="B3807" s="71"/>
    </row>
    <row r="3808" spans="1:2" ht="18" customHeight="1">
      <c r="A3808" s="67"/>
      <c r="B3808" s="71"/>
    </row>
    <row r="3809" spans="1:2" ht="18" customHeight="1">
      <c r="A3809" s="67"/>
      <c r="B3809" s="71"/>
    </row>
    <row r="3810" spans="1:2" ht="18" customHeight="1">
      <c r="A3810" s="67"/>
      <c r="B3810" s="71"/>
    </row>
    <row r="3811" spans="1:2" ht="18" customHeight="1">
      <c r="A3811" s="67"/>
      <c r="B3811" s="71"/>
    </row>
    <row r="3812" spans="1:2" ht="18" customHeight="1">
      <c r="A3812" s="67"/>
      <c r="B3812" s="71"/>
    </row>
    <row r="3813" spans="1:2" ht="18" customHeight="1">
      <c r="A3813" s="67"/>
      <c r="B3813" s="71"/>
    </row>
    <row r="3814" spans="1:2" ht="18" customHeight="1">
      <c r="A3814" s="67"/>
      <c r="B3814" s="71"/>
    </row>
    <row r="3815" spans="1:2" ht="18" customHeight="1">
      <c r="A3815" s="67"/>
      <c r="B3815" s="71"/>
    </row>
    <row r="3816" spans="1:2" ht="18" customHeight="1">
      <c r="A3816" s="67"/>
      <c r="B3816" s="71"/>
    </row>
    <row r="3817" spans="1:2" ht="18" customHeight="1">
      <c r="A3817" s="67"/>
      <c r="B3817" s="71"/>
    </row>
    <row r="3818" spans="1:2" ht="18" customHeight="1">
      <c r="A3818" s="67"/>
      <c r="B3818" s="71"/>
    </row>
    <row r="3819" spans="1:2" ht="18" customHeight="1">
      <c r="A3819" s="67"/>
      <c r="B3819" s="71"/>
    </row>
    <row r="3820" spans="1:2" ht="18" customHeight="1">
      <c r="A3820" s="67"/>
      <c r="B3820" s="71"/>
    </row>
    <row r="3821" spans="1:2" ht="18" customHeight="1">
      <c r="A3821" s="67"/>
      <c r="B3821" s="71"/>
    </row>
    <row r="3822" spans="1:2" ht="18" customHeight="1">
      <c r="A3822" s="67"/>
      <c r="B3822" s="71"/>
    </row>
    <row r="3823" spans="1:2" ht="18" customHeight="1">
      <c r="A3823" s="67"/>
      <c r="B3823" s="71"/>
    </row>
    <row r="3824" spans="1:2" ht="18" customHeight="1">
      <c r="A3824" s="67"/>
      <c r="B3824" s="71"/>
    </row>
    <row r="3825" spans="1:2" ht="18" customHeight="1">
      <c r="A3825" s="67"/>
      <c r="B3825" s="71"/>
    </row>
    <row r="3826" spans="1:2" ht="18" customHeight="1">
      <c r="A3826" s="67"/>
      <c r="B3826" s="71"/>
    </row>
    <row r="3827" spans="1:2" ht="18" customHeight="1">
      <c r="A3827" s="67"/>
      <c r="B3827" s="71"/>
    </row>
    <row r="3828" spans="1:2" ht="18" customHeight="1">
      <c r="A3828" s="67"/>
      <c r="B3828" s="71"/>
    </row>
    <row r="3829" spans="1:2" ht="18" customHeight="1">
      <c r="A3829" s="67"/>
      <c r="B3829" s="71"/>
    </row>
    <row r="3830" spans="1:2" ht="18" customHeight="1">
      <c r="A3830" s="67"/>
      <c r="B3830" s="71"/>
    </row>
    <row r="3831" spans="1:2" ht="18" customHeight="1">
      <c r="A3831" s="67"/>
      <c r="B3831" s="71"/>
    </row>
    <row r="3832" spans="1:2" ht="18" customHeight="1">
      <c r="A3832" s="67"/>
      <c r="B3832" s="71"/>
    </row>
    <row r="3833" spans="1:2" ht="18" customHeight="1">
      <c r="A3833" s="67"/>
      <c r="B3833" s="71"/>
    </row>
    <row r="3834" spans="1:2" ht="18" customHeight="1">
      <c r="A3834" s="67"/>
      <c r="B3834" s="71"/>
    </row>
    <row r="3835" spans="1:2" ht="18" customHeight="1">
      <c r="A3835" s="67"/>
      <c r="B3835" s="71"/>
    </row>
    <row r="3836" spans="1:2" ht="18" customHeight="1">
      <c r="A3836" s="67"/>
      <c r="B3836" s="71"/>
    </row>
    <row r="3837" spans="1:2" ht="18" customHeight="1">
      <c r="A3837" s="67"/>
      <c r="B3837" s="71"/>
    </row>
    <row r="3838" spans="1:2" ht="18" customHeight="1">
      <c r="A3838" s="67"/>
      <c r="B3838" s="71"/>
    </row>
    <row r="3839" spans="1:2" ht="18" customHeight="1">
      <c r="A3839" s="67"/>
      <c r="B3839" s="71"/>
    </row>
    <row r="3840" spans="1:2" ht="18" customHeight="1">
      <c r="A3840" s="67"/>
      <c r="B3840" s="71"/>
    </row>
    <row r="3841" spans="1:2" ht="18" customHeight="1">
      <c r="A3841" s="67"/>
      <c r="B3841" s="71"/>
    </row>
    <row r="3842" spans="1:2" ht="18" customHeight="1">
      <c r="A3842" s="67"/>
      <c r="B3842" s="71"/>
    </row>
    <row r="3843" spans="1:2" ht="18" customHeight="1">
      <c r="A3843" s="67"/>
      <c r="B3843" s="71"/>
    </row>
    <row r="3844" spans="1:2" ht="18" customHeight="1">
      <c r="A3844" s="67"/>
      <c r="B3844" s="71"/>
    </row>
    <row r="3845" spans="1:2" ht="18" customHeight="1">
      <c r="A3845" s="67"/>
      <c r="B3845" s="71"/>
    </row>
    <row r="3846" spans="1:2" ht="18" customHeight="1">
      <c r="A3846" s="67"/>
      <c r="B3846" s="71"/>
    </row>
    <row r="3847" spans="1:2" ht="18" customHeight="1">
      <c r="A3847" s="67"/>
      <c r="B3847" s="71"/>
    </row>
    <row r="3848" spans="1:2" ht="18" customHeight="1">
      <c r="A3848" s="67"/>
      <c r="B3848" s="71"/>
    </row>
    <row r="3849" spans="1:2" ht="18" customHeight="1">
      <c r="A3849" s="67"/>
      <c r="B3849" s="71"/>
    </row>
    <row r="3850" spans="1:2" ht="18" customHeight="1">
      <c r="A3850" s="67"/>
      <c r="B3850" s="71"/>
    </row>
    <row r="3851" spans="1:2" ht="18" customHeight="1">
      <c r="A3851" s="67"/>
      <c r="B3851" s="71"/>
    </row>
    <row r="3852" spans="1:2" ht="18" customHeight="1">
      <c r="A3852" s="67"/>
      <c r="B3852" s="71"/>
    </row>
    <row r="3853" spans="1:2" ht="18" customHeight="1">
      <c r="A3853" s="67"/>
      <c r="B3853" s="71"/>
    </row>
    <row r="3854" spans="1:2" ht="18" customHeight="1">
      <c r="A3854" s="67"/>
      <c r="B3854" s="71"/>
    </row>
    <row r="3855" spans="1:2" ht="18" customHeight="1">
      <c r="A3855" s="67"/>
      <c r="B3855" s="71"/>
    </row>
    <row r="3856" spans="1:2" ht="18" customHeight="1">
      <c r="A3856" s="67"/>
      <c r="B3856" s="71"/>
    </row>
    <row r="3857" spans="1:2" ht="18" customHeight="1">
      <c r="A3857" s="67"/>
      <c r="B3857" s="71"/>
    </row>
    <row r="3858" spans="1:2" ht="18" customHeight="1">
      <c r="A3858" s="67"/>
      <c r="B3858" s="71"/>
    </row>
    <row r="3859" spans="1:2" ht="18" customHeight="1">
      <c r="A3859" s="67"/>
      <c r="B3859" s="71"/>
    </row>
    <row r="3860" spans="1:2" ht="18" customHeight="1">
      <c r="A3860" s="67"/>
      <c r="B3860" s="71"/>
    </row>
    <row r="3861" spans="1:2" ht="18" customHeight="1">
      <c r="A3861" s="67"/>
      <c r="B3861" s="71"/>
    </row>
    <row r="3862" spans="1:2" ht="18" customHeight="1">
      <c r="A3862" s="67"/>
      <c r="B3862" s="71"/>
    </row>
    <row r="3863" spans="1:2" ht="18" customHeight="1">
      <c r="A3863" s="67"/>
      <c r="B3863" s="71"/>
    </row>
    <row r="3864" spans="1:2" ht="18" customHeight="1">
      <c r="A3864" s="67"/>
      <c r="B3864" s="71"/>
    </row>
    <row r="3865" spans="1:2" ht="18" customHeight="1">
      <c r="A3865" s="67"/>
      <c r="B3865" s="71"/>
    </row>
    <row r="3866" spans="1:2" ht="18" customHeight="1">
      <c r="A3866" s="67"/>
      <c r="B3866" s="71"/>
    </row>
    <row r="3867" spans="1:2" ht="18" customHeight="1">
      <c r="A3867" s="67"/>
      <c r="B3867" s="71"/>
    </row>
    <row r="3868" spans="1:2" ht="18" customHeight="1">
      <c r="A3868" s="67"/>
      <c r="B3868" s="71"/>
    </row>
    <row r="3869" spans="1:2" ht="18" customHeight="1">
      <c r="A3869" s="67"/>
      <c r="B3869" s="71"/>
    </row>
    <row r="3870" spans="1:2" ht="18" customHeight="1">
      <c r="A3870" s="67"/>
      <c r="B3870" s="71"/>
    </row>
    <row r="3871" spans="1:2" ht="18" customHeight="1">
      <c r="A3871" s="67"/>
      <c r="B3871" s="71"/>
    </row>
    <row r="3872" spans="1:2" ht="18" customHeight="1">
      <c r="A3872" s="67"/>
      <c r="B3872" s="71"/>
    </row>
    <row r="3873" spans="1:2" ht="18" customHeight="1">
      <c r="A3873" s="67"/>
      <c r="B3873" s="71"/>
    </row>
    <row r="3874" spans="1:2" ht="18" customHeight="1">
      <c r="A3874" s="67"/>
      <c r="B3874" s="71"/>
    </row>
    <row r="3875" spans="1:2" ht="18" customHeight="1">
      <c r="A3875" s="67"/>
      <c r="B3875" s="71"/>
    </row>
    <row r="3876" spans="1:2" ht="18" customHeight="1">
      <c r="A3876" s="67"/>
      <c r="B3876" s="71"/>
    </row>
    <row r="3877" spans="1:2" ht="18" customHeight="1">
      <c r="A3877" s="67"/>
      <c r="B3877" s="71"/>
    </row>
    <row r="3878" spans="1:2" ht="18" customHeight="1">
      <c r="A3878" s="67"/>
      <c r="B3878" s="71"/>
    </row>
    <row r="3879" spans="1:2" ht="18" customHeight="1">
      <c r="A3879" s="67"/>
      <c r="B3879" s="71"/>
    </row>
    <row r="3880" spans="1:2" ht="18" customHeight="1">
      <c r="A3880" s="67"/>
      <c r="B3880" s="71"/>
    </row>
    <row r="3881" spans="1:2" ht="18" customHeight="1">
      <c r="A3881" s="67"/>
      <c r="B3881" s="71"/>
    </row>
    <row r="3882" spans="1:2" ht="18" customHeight="1">
      <c r="A3882" s="67"/>
      <c r="B3882" s="71"/>
    </row>
    <row r="3883" spans="1:2" ht="18" customHeight="1">
      <c r="A3883" s="67"/>
      <c r="B3883" s="71"/>
    </row>
    <row r="3884" spans="1:2" ht="18" customHeight="1">
      <c r="A3884" s="67"/>
      <c r="B3884" s="71"/>
    </row>
    <row r="3885" spans="1:2" ht="18" customHeight="1">
      <c r="A3885" s="67"/>
      <c r="B3885" s="71"/>
    </row>
    <row r="3886" spans="1:2" ht="18" customHeight="1">
      <c r="A3886" s="67"/>
      <c r="B3886" s="71"/>
    </row>
    <row r="3887" spans="1:2" ht="18" customHeight="1">
      <c r="A3887" s="67"/>
      <c r="B3887" s="71"/>
    </row>
    <row r="3888" spans="1:2" ht="18" customHeight="1">
      <c r="A3888" s="67"/>
      <c r="B3888" s="71"/>
    </row>
    <row r="3889" spans="1:2" ht="18" customHeight="1">
      <c r="A3889" s="67"/>
      <c r="B3889" s="71"/>
    </row>
    <row r="3890" spans="1:2" ht="18" customHeight="1">
      <c r="A3890" s="67"/>
      <c r="B3890" s="71"/>
    </row>
    <row r="3891" spans="1:2" ht="18" customHeight="1">
      <c r="A3891" s="67"/>
      <c r="B3891" s="71"/>
    </row>
    <row r="3892" spans="1:2" ht="18" customHeight="1">
      <c r="A3892" s="67"/>
      <c r="B3892" s="71"/>
    </row>
    <row r="3893" spans="1:2" ht="18" customHeight="1">
      <c r="A3893" s="67"/>
      <c r="B3893" s="71"/>
    </row>
    <row r="3894" spans="1:2" ht="18" customHeight="1">
      <c r="A3894" s="67"/>
      <c r="B3894" s="71"/>
    </row>
    <row r="3895" spans="1:2" ht="18" customHeight="1">
      <c r="A3895" s="67"/>
      <c r="B3895" s="71"/>
    </row>
    <row r="3896" spans="1:2" ht="18" customHeight="1">
      <c r="A3896" s="67"/>
      <c r="B3896" s="71"/>
    </row>
    <row r="3897" spans="1:2" ht="18" customHeight="1">
      <c r="A3897" s="67"/>
      <c r="B3897" s="71"/>
    </row>
    <row r="3898" spans="1:2" ht="18" customHeight="1">
      <c r="A3898" s="67"/>
      <c r="B3898" s="71"/>
    </row>
    <row r="3899" spans="1:2" ht="18" customHeight="1">
      <c r="A3899" s="67"/>
      <c r="B3899" s="71"/>
    </row>
    <row r="3900" spans="1:2" ht="18" customHeight="1">
      <c r="A3900" s="67"/>
      <c r="B3900" s="71"/>
    </row>
    <row r="3901" spans="1:2" ht="18" customHeight="1">
      <c r="A3901" s="67"/>
      <c r="B3901" s="71"/>
    </row>
    <row r="3902" spans="1:2" ht="18" customHeight="1">
      <c r="A3902" s="67"/>
      <c r="B3902" s="71"/>
    </row>
    <row r="3903" spans="1:2" ht="18" customHeight="1">
      <c r="A3903" s="67"/>
      <c r="B3903" s="71"/>
    </row>
    <row r="3904" spans="1:2" ht="18" customHeight="1">
      <c r="A3904" s="67"/>
      <c r="B3904" s="71"/>
    </row>
    <row r="3905" spans="1:2" ht="18" customHeight="1">
      <c r="A3905" s="67"/>
      <c r="B3905" s="71"/>
    </row>
    <row r="3906" spans="1:2" ht="18" customHeight="1">
      <c r="A3906" s="67"/>
      <c r="B3906" s="71"/>
    </row>
    <row r="3907" spans="1:2" ht="18" customHeight="1">
      <c r="A3907" s="67"/>
      <c r="B3907" s="71"/>
    </row>
    <row r="3908" spans="1:2" ht="18" customHeight="1">
      <c r="A3908" s="67"/>
      <c r="B3908" s="71"/>
    </row>
    <row r="3909" spans="1:2" ht="18" customHeight="1">
      <c r="A3909" s="67"/>
      <c r="B3909" s="71"/>
    </row>
    <row r="3910" spans="1:2" ht="18" customHeight="1">
      <c r="A3910" s="67"/>
      <c r="B3910" s="71"/>
    </row>
    <row r="3911" spans="1:2" ht="18" customHeight="1">
      <c r="A3911" s="67"/>
      <c r="B3911" s="71"/>
    </row>
    <row r="3912" spans="1:2" ht="18" customHeight="1">
      <c r="A3912" s="67"/>
      <c r="B3912" s="71"/>
    </row>
    <row r="3913" spans="1:2" ht="18" customHeight="1">
      <c r="A3913" s="67"/>
      <c r="B3913" s="71"/>
    </row>
    <row r="3914" spans="1:2" ht="18" customHeight="1">
      <c r="A3914" s="67"/>
      <c r="B3914" s="71"/>
    </row>
    <row r="3915" spans="1:2" ht="18" customHeight="1">
      <c r="A3915" s="67"/>
      <c r="B3915" s="71"/>
    </row>
    <row r="3916" spans="1:2" ht="18" customHeight="1">
      <c r="A3916" s="67"/>
      <c r="B3916" s="71"/>
    </row>
    <row r="3917" spans="1:2" ht="18" customHeight="1">
      <c r="A3917" s="67"/>
      <c r="B3917" s="71"/>
    </row>
    <row r="3918" spans="1:2" ht="18" customHeight="1">
      <c r="A3918" s="67"/>
      <c r="B3918" s="71"/>
    </row>
    <row r="3919" spans="1:2" ht="18" customHeight="1">
      <c r="A3919" s="67"/>
      <c r="B3919" s="71"/>
    </row>
    <row r="3920" spans="1:2" ht="18" customHeight="1">
      <c r="A3920" s="67"/>
      <c r="B3920" s="71"/>
    </row>
    <row r="3921" spans="1:2" ht="18" customHeight="1">
      <c r="A3921" s="67"/>
      <c r="B3921" s="71"/>
    </row>
    <row r="3922" spans="1:2" ht="18" customHeight="1">
      <c r="A3922" s="67"/>
      <c r="B3922" s="71"/>
    </row>
    <row r="3923" spans="1:2" ht="18" customHeight="1">
      <c r="A3923" s="67"/>
      <c r="B3923" s="71"/>
    </row>
    <row r="3924" spans="1:2" ht="18" customHeight="1">
      <c r="A3924" s="67"/>
      <c r="B3924" s="71"/>
    </row>
    <row r="3925" spans="1:2" ht="18" customHeight="1">
      <c r="A3925" s="67"/>
      <c r="B3925" s="71"/>
    </row>
    <row r="3926" spans="1:2" ht="18" customHeight="1">
      <c r="A3926" s="67"/>
      <c r="B3926" s="71"/>
    </row>
    <row r="3927" spans="1:2" ht="18" customHeight="1">
      <c r="A3927" s="67"/>
      <c r="B3927" s="71"/>
    </row>
    <row r="3928" spans="1:2" ht="18" customHeight="1">
      <c r="A3928" s="67"/>
      <c r="B3928" s="71"/>
    </row>
    <row r="3929" spans="1:2" ht="18" customHeight="1">
      <c r="A3929" s="67"/>
      <c r="B3929" s="71"/>
    </row>
    <row r="3930" spans="1:2" ht="18" customHeight="1">
      <c r="A3930" s="67"/>
      <c r="B3930" s="71"/>
    </row>
    <row r="3931" spans="1:2" ht="18" customHeight="1">
      <c r="A3931" s="67"/>
      <c r="B3931" s="71"/>
    </row>
    <row r="3932" spans="1:2" ht="18" customHeight="1">
      <c r="A3932" s="67"/>
      <c r="B3932" s="71"/>
    </row>
    <row r="3933" spans="1:2" ht="18" customHeight="1">
      <c r="A3933" s="67"/>
      <c r="B3933" s="71"/>
    </row>
    <row r="3934" spans="1:2" ht="18" customHeight="1">
      <c r="A3934" s="67"/>
      <c r="B3934" s="71"/>
    </row>
    <row r="3935" spans="1:2" ht="18" customHeight="1">
      <c r="A3935" s="67"/>
      <c r="B3935" s="71"/>
    </row>
    <row r="3936" spans="1:2" ht="18" customHeight="1">
      <c r="A3936" s="67"/>
      <c r="B3936" s="71"/>
    </row>
    <row r="3937" spans="1:2" ht="18" customHeight="1">
      <c r="A3937" s="67"/>
      <c r="B3937" s="71"/>
    </row>
    <row r="3938" spans="1:2" ht="18" customHeight="1">
      <c r="A3938" s="67"/>
      <c r="B3938" s="71"/>
    </row>
    <row r="3939" spans="1:2" ht="18" customHeight="1">
      <c r="A3939" s="67"/>
      <c r="B3939" s="71"/>
    </row>
    <row r="3940" spans="1:2" ht="18" customHeight="1">
      <c r="A3940" s="67"/>
      <c r="B3940" s="71"/>
    </row>
    <row r="3941" spans="1:2" ht="18" customHeight="1">
      <c r="A3941" s="67"/>
      <c r="B3941" s="71"/>
    </row>
    <row r="3942" spans="1:2" ht="18" customHeight="1">
      <c r="A3942" s="67"/>
      <c r="B3942" s="71"/>
    </row>
    <row r="3943" spans="1:2" ht="18" customHeight="1">
      <c r="A3943" s="67"/>
      <c r="B3943" s="71"/>
    </row>
    <row r="3944" spans="1:2" ht="18" customHeight="1">
      <c r="A3944" s="67"/>
      <c r="B3944" s="71"/>
    </row>
    <row r="3945" spans="1:2" ht="18" customHeight="1">
      <c r="A3945" s="67"/>
      <c r="B3945" s="71"/>
    </row>
    <row r="3946" spans="1:2" ht="18" customHeight="1">
      <c r="A3946" s="67"/>
      <c r="B3946" s="71"/>
    </row>
    <row r="3947" spans="1:2" ht="18" customHeight="1">
      <c r="A3947" s="67"/>
      <c r="B3947" s="71"/>
    </row>
    <row r="3948" spans="1:2" ht="18" customHeight="1">
      <c r="A3948" s="67"/>
      <c r="B3948" s="71"/>
    </row>
    <row r="3949" spans="1:2" ht="18" customHeight="1">
      <c r="A3949" s="67"/>
      <c r="B3949" s="71"/>
    </row>
    <row r="3950" spans="1:2" ht="18" customHeight="1">
      <c r="A3950" s="67"/>
      <c r="B3950" s="71"/>
    </row>
    <row r="3951" spans="1:2" ht="18" customHeight="1">
      <c r="A3951" s="67"/>
      <c r="B3951" s="71"/>
    </row>
    <row r="3952" spans="1:2" ht="18" customHeight="1">
      <c r="A3952" s="67"/>
      <c r="B3952" s="71"/>
    </row>
    <row r="3953" spans="1:2" ht="18" customHeight="1">
      <c r="A3953" s="67"/>
      <c r="B3953" s="71"/>
    </row>
    <row r="3954" spans="1:2" ht="18" customHeight="1">
      <c r="A3954" s="67"/>
      <c r="B3954" s="71"/>
    </row>
    <row r="3955" spans="1:2" ht="18" customHeight="1">
      <c r="A3955" s="67"/>
      <c r="B3955" s="71"/>
    </row>
    <row r="3956" spans="1:2" ht="18" customHeight="1">
      <c r="A3956" s="67"/>
      <c r="B3956" s="71"/>
    </row>
    <row r="3957" spans="1:2" ht="18" customHeight="1">
      <c r="A3957" s="67"/>
      <c r="B3957" s="71"/>
    </row>
    <row r="3958" spans="1:2" ht="18" customHeight="1">
      <c r="A3958" s="67"/>
      <c r="B3958" s="71"/>
    </row>
    <row r="3959" spans="1:2" ht="18" customHeight="1">
      <c r="A3959" s="67"/>
      <c r="B3959" s="71"/>
    </row>
    <row r="3960" spans="1:2" ht="18" customHeight="1">
      <c r="A3960" s="67"/>
      <c r="B3960" s="71"/>
    </row>
    <row r="3961" spans="1:2" ht="18" customHeight="1">
      <c r="A3961" s="67"/>
      <c r="B3961" s="71"/>
    </row>
    <row r="3962" spans="1:2" ht="18" customHeight="1">
      <c r="A3962" s="67"/>
      <c r="B3962" s="71"/>
    </row>
    <row r="3963" spans="1:2" ht="18" customHeight="1">
      <c r="A3963" s="67"/>
      <c r="B3963" s="71"/>
    </row>
    <row r="3964" spans="1:2" ht="18" customHeight="1">
      <c r="A3964" s="67"/>
      <c r="B3964" s="71"/>
    </row>
    <row r="3965" spans="1:2" ht="18" customHeight="1">
      <c r="A3965" s="67"/>
      <c r="B3965" s="71"/>
    </row>
    <row r="3966" spans="1:2" ht="18" customHeight="1">
      <c r="A3966" s="67"/>
      <c r="B3966" s="71"/>
    </row>
    <row r="3967" spans="1:2" ht="18" customHeight="1">
      <c r="A3967" s="67"/>
      <c r="B3967" s="71"/>
    </row>
    <row r="3968" spans="1:2" ht="18" customHeight="1">
      <c r="A3968" s="67"/>
      <c r="B3968" s="71"/>
    </row>
    <row r="3969" spans="1:2" ht="18" customHeight="1">
      <c r="A3969" s="67"/>
      <c r="B3969" s="71"/>
    </row>
    <row r="3970" spans="1:2" ht="18" customHeight="1">
      <c r="A3970" s="67"/>
      <c r="B3970" s="71"/>
    </row>
    <row r="3971" spans="1:2" ht="18" customHeight="1">
      <c r="A3971" s="67"/>
      <c r="B3971" s="71"/>
    </row>
    <row r="3972" spans="1:2" ht="18" customHeight="1">
      <c r="A3972" s="67"/>
      <c r="B3972" s="71"/>
    </row>
    <row r="3973" spans="1:2" ht="18" customHeight="1">
      <c r="A3973" s="67"/>
      <c r="B3973" s="71"/>
    </row>
    <row r="3974" spans="1:2" ht="18" customHeight="1">
      <c r="A3974" s="67"/>
      <c r="B3974" s="71"/>
    </row>
    <row r="3975" spans="1:2" ht="18" customHeight="1">
      <c r="A3975" s="67"/>
      <c r="B3975" s="71"/>
    </row>
    <row r="3976" spans="1:2" ht="18" customHeight="1">
      <c r="A3976" s="67"/>
      <c r="B3976" s="71"/>
    </row>
    <row r="3977" spans="1:2" ht="18" customHeight="1">
      <c r="A3977" s="67"/>
      <c r="B3977" s="71"/>
    </row>
    <row r="3978" spans="1:2" ht="18" customHeight="1">
      <c r="A3978" s="67"/>
      <c r="B3978" s="71"/>
    </row>
    <row r="3979" spans="1:2" ht="18" customHeight="1">
      <c r="A3979" s="67"/>
      <c r="B3979" s="71"/>
    </row>
    <row r="3980" spans="1:2" ht="18" customHeight="1">
      <c r="A3980" s="67"/>
      <c r="B3980" s="71"/>
    </row>
    <row r="3981" spans="1:2" ht="18" customHeight="1">
      <c r="A3981" s="67"/>
      <c r="B3981" s="71"/>
    </row>
    <row r="3982" spans="1:2" ht="18" customHeight="1">
      <c r="A3982" s="67"/>
      <c r="B3982" s="71"/>
    </row>
    <row r="3983" spans="1:2" ht="18" customHeight="1">
      <c r="A3983" s="67"/>
      <c r="B3983" s="71"/>
    </row>
    <row r="3984" spans="1:2" ht="18" customHeight="1">
      <c r="A3984" s="67"/>
      <c r="B3984" s="71"/>
    </row>
    <row r="3985" spans="1:2" ht="18" customHeight="1">
      <c r="A3985" s="67"/>
      <c r="B3985" s="71"/>
    </row>
    <row r="3986" spans="1:2" ht="18" customHeight="1">
      <c r="A3986" s="67"/>
      <c r="B3986" s="71"/>
    </row>
    <row r="3987" spans="1:2" ht="18" customHeight="1">
      <c r="A3987" s="67"/>
      <c r="B3987" s="71"/>
    </row>
    <row r="3988" spans="1:2" ht="18" customHeight="1">
      <c r="A3988" s="67"/>
      <c r="B3988" s="71"/>
    </row>
    <row r="3989" spans="1:2" ht="18" customHeight="1">
      <c r="A3989" s="67"/>
      <c r="B3989" s="71"/>
    </row>
    <row r="3990" spans="1:2" ht="18" customHeight="1">
      <c r="A3990" s="67"/>
      <c r="B3990" s="71"/>
    </row>
    <row r="3991" spans="1:2" ht="18" customHeight="1">
      <c r="A3991" s="67"/>
      <c r="B3991" s="71"/>
    </row>
    <row r="3992" spans="1:2" ht="18" customHeight="1">
      <c r="A3992" s="67"/>
      <c r="B3992" s="71"/>
    </row>
    <row r="3993" spans="1:2" ht="18" customHeight="1">
      <c r="A3993" s="67"/>
      <c r="B3993" s="71"/>
    </row>
    <row r="3994" spans="1:2" ht="18" customHeight="1">
      <c r="A3994" s="67"/>
      <c r="B3994" s="71"/>
    </row>
    <row r="3995" spans="1:2" ht="18" customHeight="1">
      <c r="A3995" s="67"/>
      <c r="B3995" s="71"/>
    </row>
    <row r="3996" spans="1:2" ht="18" customHeight="1">
      <c r="A3996" s="67"/>
      <c r="B3996" s="71"/>
    </row>
    <row r="3997" spans="1:2" ht="18" customHeight="1">
      <c r="A3997" s="67"/>
      <c r="B3997" s="71"/>
    </row>
    <row r="3998" spans="1:2" ht="18" customHeight="1">
      <c r="A3998" s="67"/>
      <c r="B3998" s="71"/>
    </row>
    <row r="3999" spans="1:2" ht="18" customHeight="1">
      <c r="A3999" s="67"/>
      <c r="B3999" s="71"/>
    </row>
    <row r="4000" spans="1:2" ht="18" customHeight="1">
      <c r="A4000" s="67"/>
      <c r="B4000" s="71"/>
    </row>
    <row r="4001" spans="1:2" ht="18" customHeight="1">
      <c r="A4001" s="67"/>
      <c r="B4001" s="71"/>
    </row>
    <row r="4002" spans="1:2" ht="18" customHeight="1">
      <c r="A4002" s="67"/>
      <c r="B4002" s="71"/>
    </row>
    <row r="4003" spans="1:2" ht="18" customHeight="1">
      <c r="A4003" s="67"/>
      <c r="B4003" s="71"/>
    </row>
    <row r="4004" spans="1:2" ht="18" customHeight="1">
      <c r="A4004" s="67"/>
      <c r="B4004" s="71"/>
    </row>
    <row r="4005" spans="1:2" ht="18" customHeight="1">
      <c r="A4005" s="67"/>
      <c r="B4005" s="71"/>
    </row>
    <row r="4006" spans="1:2" ht="18" customHeight="1">
      <c r="A4006" s="67"/>
      <c r="B4006" s="71"/>
    </row>
    <row r="4007" spans="1:2" ht="18" customHeight="1">
      <c r="A4007" s="67"/>
      <c r="B4007" s="71"/>
    </row>
    <row r="4008" spans="1:2" ht="18" customHeight="1">
      <c r="A4008" s="67"/>
      <c r="B4008" s="71"/>
    </row>
    <row r="4009" spans="1:2" ht="18" customHeight="1">
      <c r="A4009" s="67"/>
      <c r="B4009" s="71"/>
    </row>
    <row r="4010" spans="1:2" ht="18" customHeight="1">
      <c r="A4010" s="67"/>
      <c r="B4010" s="71"/>
    </row>
    <row r="4011" spans="1:2" ht="18" customHeight="1">
      <c r="A4011" s="67"/>
      <c r="B4011" s="71"/>
    </row>
    <row r="4012" spans="1:2" ht="18" customHeight="1">
      <c r="A4012" s="67"/>
      <c r="B4012" s="71"/>
    </row>
    <row r="4013" spans="1:2" ht="18" customHeight="1">
      <c r="A4013" s="67"/>
      <c r="B4013" s="71"/>
    </row>
    <row r="4014" spans="1:2" ht="18" customHeight="1">
      <c r="A4014" s="67"/>
      <c r="B4014" s="71"/>
    </row>
    <row r="4015" spans="1:2" ht="18" customHeight="1">
      <c r="A4015" s="67"/>
      <c r="B4015" s="71"/>
    </row>
    <row r="4016" spans="1:2" ht="18" customHeight="1">
      <c r="A4016" s="67"/>
      <c r="B4016" s="71"/>
    </row>
    <row r="4017" spans="1:2" ht="18" customHeight="1">
      <c r="A4017" s="67"/>
      <c r="B4017" s="71"/>
    </row>
    <row r="4018" spans="1:2" ht="18" customHeight="1">
      <c r="A4018" s="67"/>
      <c r="B4018" s="71"/>
    </row>
    <row r="4019" spans="1:2" ht="18" customHeight="1">
      <c r="A4019" s="67"/>
      <c r="B4019" s="71"/>
    </row>
    <row r="4020" spans="1:2" ht="18" customHeight="1">
      <c r="A4020" s="67"/>
      <c r="B4020" s="71"/>
    </row>
    <row r="4021" spans="1:2" ht="18" customHeight="1">
      <c r="A4021" s="67"/>
      <c r="B4021" s="71"/>
    </row>
    <row r="4022" spans="1:2" ht="18" customHeight="1">
      <c r="A4022" s="67"/>
      <c r="B4022" s="71"/>
    </row>
    <row r="4023" spans="1:2" ht="18" customHeight="1">
      <c r="A4023" s="67"/>
      <c r="B4023" s="71"/>
    </row>
    <row r="4024" spans="1:2" ht="18" customHeight="1">
      <c r="A4024" s="67"/>
      <c r="B4024" s="71"/>
    </row>
    <row r="4025" spans="1:2" ht="18" customHeight="1">
      <c r="A4025" s="67"/>
      <c r="B4025" s="71"/>
    </row>
    <row r="4026" spans="1:2" ht="18" customHeight="1">
      <c r="A4026" s="67"/>
      <c r="B4026" s="71"/>
    </row>
    <row r="4027" spans="1:2" ht="18" customHeight="1">
      <c r="A4027" s="67"/>
      <c r="B4027" s="71"/>
    </row>
    <row r="4028" spans="1:2" ht="18" customHeight="1">
      <c r="A4028" s="67"/>
      <c r="B4028" s="71"/>
    </row>
    <row r="4029" spans="1:2" ht="18" customHeight="1">
      <c r="A4029" s="67"/>
      <c r="B4029" s="71"/>
    </row>
    <row r="4030" spans="1:2" ht="18" customHeight="1">
      <c r="A4030" s="67"/>
      <c r="B4030" s="71"/>
    </row>
    <row r="4031" spans="1:2" ht="18" customHeight="1">
      <c r="A4031" s="67"/>
      <c r="B4031" s="71"/>
    </row>
    <row r="4032" spans="1:2" ht="18" customHeight="1">
      <c r="A4032" s="67"/>
      <c r="B4032" s="71"/>
    </row>
    <row r="4033" spans="1:2" ht="18" customHeight="1">
      <c r="A4033" s="67"/>
      <c r="B4033" s="71"/>
    </row>
    <row r="4034" spans="1:2" ht="18" customHeight="1">
      <c r="A4034" s="67"/>
      <c r="B4034" s="71"/>
    </row>
    <row r="4035" spans="1:2" ht="18" customHeight="1">
      <c r="A4035" s="67"/>
      <c r="B4035" s="71"/>
    </row>
    <row r="4036" spans="1:2" ht="18" customHeight="1">
      <c r="A4036" s="67"/>
      <c r="B4036" s="71"/>
    </row>
    <row r="4037" spans="1:2" ht="18" customHeight="1">
      <c r="A4037" s="67"/>
      <c r="B4037" s="71"/>
    </row>
    <row r="4038" spans="1:2" ht="18" customHeight="1">
      <c r="A4038" s="67"/>
      <c r="B4038" s="71"/>
    </row>
    <row r="4039" spans="1:2" ht="18" customHeight="1">
      <c r="A4039" s="67"/>
      <c r="B4039" s="71"/>
    </row>
    <row r="4040" spans="1:2" ht="18" customHeight="1">
      <c r="A4040" s="67"/>
      <c r="B4040" s="71"/>
    </row>
    <row r="4041" spans="1:2" ht="18" customHeight="1">
      <c r="A4041" s="67"/>
      <c r="B4041" s="71"/>
    </row>
    <row r="4042" spans="1:2" ht="18" customHeight="1">
      <c r="A4042" s="67"/>
      <c r="B4042" s="71"/>
    </row>
    <row r="4043" spans="1:2" ht="18" customHeight="1">
      <c r="A4043" s="67"/>
      <c r="B4043" s="71"/>
    </row>
    <row r="4044" spans="1:2" ht="18" customHeight="1">
      <c r="A4044" s="67"/>
      <c r="B4044" s="71"/>
    </row>
    <row r="4045" spans="1:2" ht="18" customHeight="1">
      <c r="A4045" s="67"/>
      <c r="B4045" s="71"/>
    </row>
    <row r="4046" spans="1:2" ht="18" customHeight="1">
      <c r="A4046" s="67"/>
      <c r="B4046" s="71"/>
    </row>
    <row r="4047" spans="1:2" ht="18" customHeight="1">
      <c r="A4047" s="67"/>
      <c r="B4047" s="71"/>
    </row>
    <row r="4048" spans="1:2" ht="18" customHeight="1">
      <c r="A4048" s="67"/>
      <c r="B4048" s="71"/>
    </row>
    <row r="4049" spans="1:2" ht="18" customHeight="1">
      <c r="A4049" s="67"/>
      <c r="B4049" s="71"/>
    </row>
    <row r="4050" spans="1:2" ht="18" customHeight="1">
      <c r="A4050" s="67"/>
      <c r="B4050" s="71"/>
    </row>
    <row r="4051" spans="1:2" ht="18" customHeight="1">
      <c r="A4051" s="67"/>
      <c r="B4051" s="71"/>
    </row>
    <row r="4052" spans="1:2" ht="18" customHeight="1">
      <c r="A4052" s="67"/>
      <c r="B4052" s="71"/>
    </row>
    <row r="4053" spans="1:2" ht="18" customHeight="1">
      <c r="A4053" s="67"/>
      <c r="B4053" s="71"/>
    </row>
    <row r="4054" spans="1:2" ht="18" customHeight="1">
      <c r="A4054" s="67"/>
      <c r="B4054" s="71"/>
    </row>
    <row r="4055" spans="1:2" ht="18" customHeight="1">
      <c r="A4055" s="67"/>
      <c r="B4055" s="71"/>
    </row>
    <row r="4056" spans="1:2" ht="18" customHeight="1">
      <c r="A4056" s="67"/>
      <c r="B4056" s="71"/>
    </row>
    <row r="4057" spans="1:2" ht="18" customHeight="1">
      <c r="A4057" s="67"/>
      <c r="B4057" s="71"/>
    </row>
    <row r="4058" spans="1:2" ht="18" customHeight="1">
      <c r="A4058" s="67"/>
      <c r="B4058" s="71"/>
    </row>
    <row r="4059" spans="1:2" ht="18" customHeight="1">
      <c r="A4059" s="67"/>
      <c r="B4059" s="71"/>
    </row>
    <row r="4060" spans="1:2" ht="18" customHeight="1">
      <c r="A4060" s="67"/>
      <c r="B4060" s="71"/>
    </row>
    <row r="4061" spans="1:2" ht="18" customHeight="1">
      <c r="A4061" s="67"/>
      <c r="B4061" s="71"/>
    </row>
    <row r="4062" spans="1:2" ht="18" customHeight="1">
      <c r="A4062" s="67"/>
      <c r="B4062" s="71"/>
    </row>
    <row r="4063" spans="1:2" ht="18" customHeight="1">
      <c r="A4063" s="67"/>
      <c r="B4063" s="71"/>
    </row>
    <row r="4064" spans="1:2" ht="18" customHeight="1">
      <c r="A4064" s="67"/>
      <c r="B4064" s="71"/>
    </row>
    <row r="4065" spans="1:2" ht="18" customHeight="1">
      <c r="A4065" s="67"/>
      <c r="B4065" s="71"/>
    </row>
    <row r="4066" spans="1:2" ht="18" customHeight="1">
      <c r="A4066" s="67"/>
      <c r="B4066" s="71"/>
    </row>
    <row r="4067" spans="1:2" ht="18" customHeight="1">
      <c r="A4067" s="67"/>
      <c r="B4067" s="71"/>
    </row>
    <row r="4068" spans="1:2" ht="18" customHeight="1">
      <c r="A4068" s="67"/>
      <c r="B4068" s="71"/>
    </row>
    <row r="4069" spans="1:2" ht="18" customHeight="1">
      <c r="A4069" s="67"/>
      <c r="B4069" s="71"/>
    </row>
    <row r="4070" spans="1:2" ht="18" customHeight="1">
      <c r="A4070" s="67"/>
      <c r="B4070" s="71"/>
    </row>
    <row r="4071" spans="1:2" ht="18" customHeight="1">
      <c r="A4071" s="67"/>
      <c r="B4071" s="71"/>
    </row>
    <row r="4072" spans="1:2" ht="18" customHeight="1">
      <c r="A4072" s="67"/>
      <c r="B4072" s="71"/>
    </row>
    <row r="4073" spans="1:2" ht="18" customHeight="1">
      <c r="A4073" s="67"/>
      <c r="B4073" s="71"/>
    </row>
    <row r="4074" spans="1:2" ht="18" customHeight="1">
      <c r="A4074" s="67"/>
      <c r="B4074" s="71"/>
    </row>
    <row r="4075" spans="1:2" ht="18" customHeight="1">
      <c r="A4075" s="67"/>
      <c r="B4075" s="71"/>
    </row>
    <row r="4076" spans="1:2" ht="18" customHeight="1">
      <c r="A4076" s="67"/>
      <c r="B4076" s="71"/>
    </row>
    <row r="4077" spans="1:2" ht="18" customHeight="1">
      <c r="A4077" s="67"/>
      <c r="B4077" s="71"/>
    </row>
    <row r="4078" spans="1:2" ht="18" customHeight="1">
      <c r="A4078" s="67"/>
      <c r="B4078" s="71"/>
    </row>
    <row r="4079" spans="1:2" ht="18" customHeight="1">
      <c r="A4079" s="67"/>
      <c r="B4079" s="71"/>
    </row>
    <row r="4080" spans="1:2" ht="18" customHeight="1">
      <c r="A4080" s="67"/>
      <c r="B4080" s="71"/>
    </row>
    <row r="4081" spans="1:2" ht="18" customHeight="1">
      <c r="A4081" s="67"/>
      <c r="B4081" s="71"/>
    </row>
    <row r="4082" spans="1:2" ht="18" customHeight="1">
      <c r="A4082" s="67"/>
      <c r="B4082" s="71"/>
    </row>
    <row r="4083" spans="1:2" ht="18" customHeight="1">
      <c r="A4083" s="67"/>
      <c r="B4083" s="71"/>
    </row>
    <row r="4084" spans="1:2" ht="18" customHeight="1">
      <c r="A4084" s="67"/>
      <c r="B4084" s="71"/>
    </row>
    <row r="4085" spans="1:2" ht="18" customHeight="1">
      <c r="A4085" s="67"/>
      <c r="B4085" s="71"/>
    </row>
    <row r="4086" spans="1:2" ht="18" customHeight="1">
      <c r="A4086" s="67"/>
      <c r="B4086" s="71"/>
    </row>
    <row r="4087" spans="1:2" ht="18" customHeight="1">
      <c r="A4087" s="67"/>
      <c r="B4087" s="71"/>
    </row>
    <row r="4088" spans="1:2" ht="18" customHeight="1">
      <c r="A4088" s="67"/>
      <c r="B4088" s="71"/>
    </row>
    <row r="4089" spans="1:2" ht="18" customHeight="1">
      <c r="A4089" s="67"/>
      <c r="B4089" s="71"/>
    </row>
    <row r="4090" spans="1:2" ht="18" customHeight="1">
      <c r="A4090" s="67"/>
      <c r="B4090" s="71"/>
    </row>
    <row r="4091" spans="1:2" ht="18" customHeight="1">
      <c r="A4091" s="67"/>
      <c r="B4091" s="71"/>
    </row>
    <row r="4092" spans="1:2" ht="18" customHeight="1">
      <c r="A4092" s="67"/>
      <c r="B4092" s="71"/>
    </row>
    <row r="4093" spans="1:2" ht="18" customHeight="1">
      <c r="A4093" s="67"/>
      <c r="B4093" s="71"/>
    </row>
    <row r="4094" spans="1:2" ht="18" customHeight="1">
      <c r="A4094" s="67"/>
      <c r="B4094" s="71"/>
    </row>
    <row r="4095" spans="1:2" ht="18" customHeight="1">
      <c r="A4095" s="67"/>
      <c r="B4095" s="71"/>
    </row>
    <row r="4096" spans="1:2" ht="18" customHeight="1">
      <c r="A4096" s="67"/>
      <c r="B4096" s="71"/>
    </row>
    <row r="4097" spans="1:2" ht="18" customHeight="1">
      <c r="A4097" s="67"/>
      <c r="B4097" s="71"/>
    </row>
    <row r="4098" spans="1:2" ht="18" customHeight="1">
      <c r="A4098" s="67"/>
      <c r="B4098" s="71"/>
    </row>
    <row r="4099" spans="1:2" ht="18" customHeight="1">
      <c r="A4099" s="67"/>
      <c r="B4099" s="71"/>
    </row>
    <row r="4100" spans="1:2" ht="18" customHeight="1">
      <c r="A4100" s="67"/>
      <c r="B4100" s="71"/>
    </row>
    <row r="4101" spans="1:2" ht="18" customHeight="1">
      <c r="A4101" s="67"/>
      <c r="B4101" s="71"/>
    </row>
    <row r="4102" spans="1:2" ht="18" customHeight="1">
      <c r="A4102" s="67"/>
      <c r="B4102" s="71"/>
    </row>
    <row r="4103" spans="1:2" ht="18" customHeight="1">
      <c r="A4103" s="67"/>
      <c r="B4103" s="71"/>
    </row>
    <row r="4104" spans="1:2" ht="18" customHeight="1">
      <c r="A4104" s="67"/>
      <c r="B4104" s="71"/>
    </row>
    <row r="4105" spans="1:2" ht="18" customHeight="1">
      <c r="A4105" s="67"/>
      <c r="B4105" s="71"/>
    </row>
    <row r="4106" spans="1:2" ht="18" customHeight="1">
      <c r="A4106" s="67"/>
      <c r="B4106" s="71"/>
    </row>
    <row r="4107" spans="1:2" ht="18" customHeight="1">
      <c r="A4107" s="67"/>
      <c r="B4107" s="71"/>
    </row>
    <row r="4108" spans="1:2" ht="18" customHeight="1">
      <c r="A4108" s="67"/>
      <c r="B4108" s="71"/>
    </row>
    <row r="4109" spans="1:2" ht="18" customHeight="1">
      <c r="A4109" s="67"/>
      <c r="B4109" s="71"/>
    </row>
    <row r="4110" spans="1:2" ht="18" customHeight="1">
      <c r="A4110" s="67"/>
      <c r="B4110" s="71"/>
    </row>
    <row r="4111" spans="1:2" ht="18" customHeight="1">
      <c r="A4111" s="67"/>
      <c r="B4111" s="71"/>
    </row>
    <row r="4112" spans="1:2" ht="18" customHeight="1">
      <c r="A4112" s="67"/>
      <c r="B4112" s="71"/>
    </row>
    <row r="4113" spans="1:2" ht="18" customHeight="1">
      <c r="A4113" s="67"/>
      <c r="B4113" s="71"/>
    </row>
    <row r="4114" spans="1:2" ht="18" customHeight="1">
      <c r="A4114" s="67"/>
      <c r="B4114" s="71"/>
    </row>
    <row r="4115" spans="1:2" ht="18" customHeight="1">
      <c r="A4115" s="67"/>
      <c r="B4115" s="71"/>
    </row>
    <row r="4116" spans="1:2" ht="18" customHeight="1">
      <c r="A4116" s="67"/>
      <c r="B4116" s="71"/>
    </row>
    <row r="4117" spans="1:2" ht="18" customHeight="1">
      <c r="A4117" s="67"/>
      <c r="B4117" s="71"/>
    </row>
    <row r="4118" spans="1:2" ht="18" customHeight="1">
      <c r="A4118" s="67"/>
      <c r="B4118" s="71"/>
    </row>
    <row r="4119" spans="1:2" ht="18" customHeight="1">
      <c r="A4119" s="67"/>
      <c r="B4119" s="71"/>
    </row>
    <row r="4120" spans="1:2" ht="18" customHeight="1">
      <c r="A4120" s="67"/>
      <c r="B4120" s="71"/>
    </row>
    <row r="4121" spans="1:2" ht="18" customHeight="1">
      <c r="A4121" s="67"/>
      <c r="B4121" s="71"/>
    </row>
    <row r="4122" spans="1:2" ht="18" customHeight="1">
      <c r="A4122" s="67"/>
      <c r="B4122" s="71"/>
    </row>
    <row r="4123" spans="1:2" ht="18" customHeight="1">
      <c r="A4123" s="67"/>
      <c r="B4123" s="71"/>
    </row>
    <row r="4124" spans="1:2" ht="18" customHeight="1">
      <c r="A4124" s="67"/>
      <c r="B4124" s="71"/>
    </row>
    <row r="4125" spans="1:2" ht="18" customHeight="1">
      <c r="A4125" s="67"/>
      <c r="B4125" s="71"/>
    </row>
    <row r="4126" spans="1:2" ht="18" customHeight="1">
      <c r="A4126" s="67"/>
      <c r="B4126" s="71"/>
    </row>
    <row r="4127" spans="1:2" ht="18" customHeight="1">
      <c r="A4127" s="67"/>
      <c r="B4127" s="71"/>
    </row>
    <row r="4128" spans="1:2" ht="18" customHeight="1">
      <c r="A4128" s="67"/>
      <c r="B4128" s="71"/>
    </row>
    <row r="4129" spans="1:2" ht="18" customHeight="1">
      <c r="A4129" s="67"/>
      <c r="B4129" s="71"/>
    </row>
    <row r="4130" spans="1:2" ht="18" customHeight="1">
      <c r="A4130" s="67"/>
      <c r="B4130" s="71"/>
    </row>
    <row r="4131" spans="1:2" ht="18" customHeight="1">
      <c r="A4131" s="67"/>
      <c r="B4131" s="71"/>
    </row>
    <row r="4132" spans="1:2" ht="18" customHeight="1">
      <c r="A4132" s="67"/>
      <c r="B4132" s="71"/>
    </row>
    <row r="4133" spans="1:2" ht="18" customHeight="1">
      <c r="A4133" s="67"/>
      <c r="B4133" s="71"/>
    </row>
    <row r="4134" spans="1:2" ht="18" customHeight="1">
      <c r="A4134" s="67"/>
      <c r="B4134" s="71"/>
    </row>
    <row r="4135" spans="1:2" ht="18" customHeight="1">
      <c r="A4135" s="67"/>
      <c r="B4135" s="71"/>
    </row>
    <row r="4136" spans="1:2" ht="18" customHeight="1">
      <c r="A4136" s="67"/>
      <c r="B4136" s="71"/>
    </row>
    <row r="4137" spans="1:2" ht="18" customHeight="1">
      <c r="A4137" s="67"/>
      <c r="B4137" s="71"/>
    </row>
    <row r="4138" spans="1:2" ht="18" customHeight="1">
      <c r="A4138" s="67"/>
      <c r="B4138" s="71"/>
    </row>
    <row r="4139" spans="1:2" ht="18" customHeight="1">
      <c r="A4139" s="67"/>
      <c r="B4139" s="71"/>
    </row>
    <row r="4140" spans="1:2" ht="18" customHeight="1">
      <c r="A4140" s="67"/>
      <c r="B4140" s="71"/>
    </row>
    <row r="4141" spans="1:2" ht="18" customHeight="1">
      <c r="A4141" s="67"/>
      <c r="B4141" s="71"/>
    </row>
    <row r="4142" spans="1:2" ht="18" customHeight="1">
      <c r="A4142" s="67"/>
      <c r="B4142" s="71"/>
    </row>
    <row r="4143" spans="1:2" ht="18" customHeight="1">
      <c r="A4143" s="67"/>
      <c r="B4143" s="71"/>
    </row>
    <row r="4144" spans="1:2" ht="18" customHeight="1">
      <c r="A4144" s="67"/>
      <c r="B4144" s="71"/>
    </row>
    <row r="4145" spans="1:2" ht="18" customHeight="1">
      <c r="A4145" s="67"/>
      <c r="B4145" s="71"/>
    </row>
    <row r="4146" spans="1:2" ht="18" customHeight="1">
      <c r="A4146" s="67"/>
      <c r="B4146" s="71"/>
    </row>
    <row r="4147" spans="1:2" ht="18" customHeight="1">
      <c r="A4147" s="67"/>
      <c r="B4147" s="71"/>
    </row>
    <row r="4148" spans="1:2" ht="18" customHeight="1">
      <c r="A4148" s="67"/>
      <c r="B4148" s="71"/>
    </row>
    <row r="4149" spans="1:2" ht="18" customHeight="1">
      <c r="A4149" s="67"/>
      <c r="B4149" s="71"/>
    </row>
    <row r="4150" spans="1:2" ht="18" customHeight="1">
      <c r="A4150" s="67"/>
      <c r="B4150" s="71"/>
    </row>
    <row r="4151" spans="1:2" ht="18" customHeight="1">
      <c r="A4151" s="67"/>
      <c r="B4151" s="71"/>
    </row>
    <row r="4152" spans="1:2" ht="18" customHeight="1">
      <c r="A4152" s="67"/>
      <c r="B4152" s="71"/>
    </row>
    <row r="4153" spans="1:2" ht="18" customHeight="1">
      <c r="A4153" s="67"/>
      <c r="B4153" s="71"/>
    </row>
    <row r="4154" spans="1:2" ht="18" customHeight="1">
      <c r="A4154" s="67"/>
      <c r="B4154" s="71"/>
    </row>
    <row r="4155" spans="1:2" ht="18" customHeight="1">
      <c r="A4155" s="67"/>
      <c r="B4155" s="71"/>
    </row>
    <row r="4156" spans="1:2" ht="18" customHeight="1">
      <c r="A4156" s="67"/>
      <c r="B4156" s="71"/>
    </row>
    <row r="4157" spans="1:2" ht="18" customHeight="1">
      <c r="A4157" s="67"/>
      <c r="B4157" s="71"/>
    </row>
    <row r="4158" spans="1:2" ht="18" customHeight="1">
      <c r="A4158" s="67"/>
      <c r="B4158" s="71"/>
    </row>
    <row r="4159" spans="1:2" ht="18" customHeight="1">
      <c r="A4159" s="67"/>
      <c r="B4159" s="71"/>
    </row>
    <row r="4160" spans="1:2" ht="18" customHeight="1">
      <c r="A4160" s="67"/>
      <c r="B4160" s="71"/>
    </row>
    <row r="4161" spans="1:2" ht="18" customHeight="1">
      <c r="A4161" s="67"/>
      <c r="B4161" s="71"/>
    </row>
    <row r="4162" spans="1:2" ht="18" customHeight="1">
      <c r="A4162" s="67"/>
      <c r="B4162" s="71"/>
    </row>
    <row r="4163" spans="1:2" ht="18" customHeight="1">
      <c r="A4163" s="67"/>
      <c r="B4163" s="71"/>
    </row>
    <row r="4164" spans="1:2" ht="18" customHeight="1">
      <c r="A4164" s="67"/>
      <c r="B4164" s="71"/>
    </row>
    <row r="4165" spans="1:2" ht="18" customHeight="1">
      <c r="A4165" s="67"/>
      <c r="B4165" s="71"/>
    </row>
    <row r="4166" spans="1:2" ht="18" customHeight="1">
      <c r="A4166" s="67"/>
      <c r="B4166" s="71"/>
    </row>
    <row r="4167" spans="1:2" ht="18" customHeight="1">
      <c r="A4167" s="67"/>
      <c r="B4167" s="71"/>
    </row>
    <row r="4168" spans="1:2" ht="18" customHeight="1">
      <c r="A4168" s="67"/>
      <c r="B4168" s="71"/>
    </row>
    <row r="4169" spans="1:2" ht="18" customHeight="1">
      <c r="A4169" s="67"/>
      <c r="B4169" s="71"/>
    </row>
    <row r="4170" spans="1:2" ht="18" customHeight="1">
      <c r="A4170" s="67"/>
      <c r="B4170" s="71"/>
    </row>
    <row r="4171" spans="1:2" ht="18" customHeight="1">
      <c r="A4171" s="67"/>
      <c r="B4171" s="71"/>
    </row>
    <row r="4172" spans="1:2" ht="18" customHeight="1">
      <c r="A4172" s="67"/>
      <c r="B4172" s="71"/>
    </row>
    <row r="4173" spans="1:2" ht="18" customHeight="1">
      <c r="A4173" s="67"/>
      <c r="B4173" s="71"/>
    </row>
    <row r="4174" spans="1:2" ht="18" customHeight="1">
      <c r="A4174" s="67"/>
      <c r="B4174" s="71"/>
    </row>
    <row r="4175" spans="1:2" ht="18" customHeight="1">
      <c r="A4175" s="67"/>
      <c r="B4175" s="71"/>
    </row>
    <row r="4176" spans="1:2" ht="18" customHeight="1">
      <c r="A4176" s="67"/>
      <c r="B4176" s="71"/>
    </row>
    <row r="4177" spans="1:2" ht="18" customHeight="1">
      <c r="A4177" s="67"/>
      <c r="B4177" s="71"/>
    </row>
    <row r="4178" spans="1:2" ht="18" customHeight="1">
      <c r="A4178" s="67"/>
      <c r="B4178" s="71"/>
    </row>
    <row r="4179" spans="1:2" ht="18" customHeight="1">
      <c r="A4179" s="67"/>
      <c r="B4179" s="71"/>
    </row>
    <row r="4180" spans="1:2" ht="18" customHeight="1">
      <c r="A4180" s="67"/>
      <c r="B4180" s="71"/>
    </row>
    <row r="4181" spans="1:2" ht="18" customHeight="1">
      <c r="A4181" s="67"/>
      <c r="B4181" s="71"/>
    </row>
    <row r="4182" spans="1:2" ht="18" customHeight="1">
      <c r="A4182" s="67"/>
      <c r="B4182" s="71"/>
    </row>
    <row r="4183" spans="1:2" ht="18" customHeight="1">
      <c r="A4183" s="67"/>
      <c r="B4183" s="71"/>
    </row>
    <row r="4184" spans="1:2" ht="18" customHeight="1">
      <c r="A4184" s="67"/>
      <c r="B4184" s="71"/>
    </row>
    <row r="4185" spans="1:2" ht="18" customHeight="1">
      <c r="A4185" s="67"/>
      <c r="B4185" s="71"/>
    </row>
    <row r="4186" spans="1:2" ht="18" customHeight="1">
      <c r="A4186" s="67"/>
      <c r="B4186" s="71"/>
    </row>
    <row r="4187" spans="1:2" ht="18" customHeight="1">
      <c r="A4187" s="67"/>
      <c r="B4187" s="71"/>
    </row>
    <row r="4188" spans="1:2" ht="18" customHeight="1">
      <c r="A4188" s="67"/>
      <c r="B4188" s="71"/>
    </row>
    <row r="4189" spans="1:2" ht="18" customHeight="1">
      <c r="A4189" s="67"/>
      <c r="B4189" s="71"/>
    </row>
    <row r="4190" spans="1:2" ht="18" customHeight="1">
      <c r="A4190" s="67"/>
      <c r="B4190" s="71"/>
    </row>
    <row r="4191" spans="1:2" ht="18" customHeight="1">
      <c r="A4191" s="67"/>
      <c r="B4191" s="71"/>
    </row>
    <row r="4192" spans="1:2" ht="18" customHeight="1">
      <c r="A4192" s="67"/>
      <c r="B4192" s="71"/>
    </row>
    <row r="4193" spans="1:2" ht="18" customHeight="1">
      <c r="A4193" s="67"/>
      <c r="B4193" s="71"/>
    </row>
    <row r="4194" spans="1:2" ht="18" customHeight="1">
      <c r="A4194" s="67"/>
      <c r="B4194" s="71"/>
    </row>
    <row r="4195" spans="1:2" ht="18" customHeight="1">
      <c r="A4195" s="67"/>
      <c r="B4195" s="71"/>
    </row>
    <row r="4196" spans="1:2" ht="18" customHeight="1">
      <c r="A4196" s="67"/>
      <c r="B4196" s="71"/>
    </row>
    <row r="4197" spans="1:2" ht="18" customHeight="1">
      <c r="A4197" s="67"/>
      <c r="B4197" s="71"/>
    </row>
    <row r="4198" spans="1:2" ht="18" customHeight="1">
      <c r="A4198" s="67"/>
      <c r="B4198" s="71"/>
    </row>
    <row r="4199" spans="1:2" ht="18" customHeight="1">
      <c r="A4199" s="67"/>
      <c r="B4199" s="71"/>
    </row>
    <row r="4200" spans="1:2" ht="18" customHeight="1">
      <c r="A4200" s="67"/>
      <c r="B4200" s="71"/>
    </row>
    <row r="4201" spans="1:2" ht="18" customHeight="1">
      <c r="A4201" s="67"/>
      <c r="B4201" s="71"/>
    </row>
    <row r="4202" spans="1:2" ht="18" customHeight="1">
      <c r="A4202" s="67"/>
      <c r="B4202" s="71"/>
    </row>
    <row r="4203" spans="1:2" ht="18" customHeight="1">
      <c r="A4203" s="67"/>
      <c r="B4203" s="71"/>
    </row>
    <row r="4204" spans="1:2" ht="18" customHeight="1">
      <c r="A4204" s="67"/>
      <c r="B4204" s="71"/>
    </row>
    <row r="4205" spans="1:2" ht="18" customHeight="1">
      <c r="A4205" s="67"/>
      <c r="B4205" s="71"/>
    </row>
    <row r="4206" spans="1:2" ht="18" customHeight="1">
      <c r="A4206" s="67"/>
      <c r="B4206" s="71"/>
    </row>
    <row r="4207" spans="1:2" ht="18" customHeight="1">
      <c r="A4207" s="67"/>
      <c r="B4207" s="71"/>
    </row>
    <row r="4208" spans="1:2" ht="18" customHeight="1">
      <c r="A4208" s="67"/>
      <c r="B4208" s="71"/>
    </row>
    <row r="4209" spans="1:2" ht="18" customHeight="1">
      <c r="A4209" s="67"/>
      <c r="B4209" s="71"/>
    </row>
    <row r="4210" spans="1:2" ht="18" customHeight="1">
      <c r="A4210" s="67"/>
      <c r="B4210" s="71"/>
    </row>
    <row r="4211" spans="1:2" ht="18" customHeight="1">
      <c r="A4211" s="67"/>
      <c r="B4211" s="71"/>
    </row>
    <row r="4212" spans="1:2" ht="18" customHeight="1">
      <c r="A4212" s="67"/>
      <c r="B4212" s="71"/>
    </row>
    <row r="4213" spans="1:2" ht="18" customHeight="1">
      <c r="A4213" s="67"/>
      <c r="B4213" s="71"/>
    </row>
    <row r="4214" spans="1:2" ht="18" customHeight="1">
      <c r="A4214" s="67"/>
      <c r="B4214" s="71"/>
    </row>
    <row r="4215" spans="1:2" ht="18" customHeight="1">
      <c r="A4215" s="67"/>
      <c r="B4215" s="71"/>
    </row>
    <row r="4216" spans="1:2" ht="18" customHeight="1">
      <c r="A4216" s="67"/>
      <c r="B4216" s="71"/>
    </row>
    <row r="4217" spans="1:2" ht="18" customHeight="1">
      <c r="A4217" s="67"/>
      <c r="B4217" s="71"/>
    </row>
    <row r="4218" spans="1:2" ht="18" customHeight="1">
      <c r="A4218" s="67"/>
      <c r="B4218" s="71"/>
    </row>
    <row r="4219" spans="1:2" ht="18" customHeight="1">
      <c r="A4219" s="67"/>
      <c r="B4219" s="71"/>
    </row>
    <row r="4220" spans="1:2" ht="18" customHeight="1">
      <c r="A4220" s="67"/>
      <c r="B4220" s="71"/>
    </row>
    <row r="4221" spans="1:2" ht="18" customHeight="1">
      <c r="A4221" s="67"/>
      <c r="B4221" s="71"/>
    </row>
    <row r="4222" spans="1:2" ht="18" customHeight="1">
      <c r="A4222" s="67"/>
      <c r="B4222" s="71"/>
    </row>
    <row r="4223" spans="1:2" ht="18" customHeight="1">
      <c r="A4223" s="67"/>
      <c r="B4223" s="71"/>
    </row>
    <row r="4224" spans="1:2" ht="18" customHeight="1">
      <c r="A4224" s="67"/>
      <c r="B4224" s="71"/>
    </row>
    <row r="4225" spans="1:2" ht="18" customHeight="1">
      <c r="A4225" s="67"/>
      <c r="B4225" s="71"/>
    </row>
    <row r="4226" spans="1:2" ht="18" customHeight="1">
      <c r="A4226" s="67"/>
      <c r="B4226" s="71"/>
    </row>
    <row r="4227" spans="1:2" ht="18" customHeight="1">
      <c r="A4227" s="67"/>
      <c r="B4227" s="71"/>
    </row>
    <row r="4228" spans="1:2" ht="18" customHeight="1">
      <c r="A4228" s="67"/>
      <c r="B4228" s="71"/>
    </row>
    <row r="4229" spans="1:2" ht="18" customHeight="1">
      <c r="A4229" s="67"/>
      <c r="B4229" s="71"/>
    </row>
    <row r="4230" spans="1:2" ht="18" customHeight="1">
      <c r="A4230" s="67"/>
      <c r="B4230" s="71"/>
    </row>
    <row r="4231" spans="1:2" ht="18" customHeight="1">
      <c r="A4231" s="67"/>
      <c r="B4231" s="71"/>
    </row>
    <row r="4232" spans="1:2" ht="18" customHeight="1">
      <c r="A4232" s="67"/>
      <c r="B4232" s="71"/>
    </row>
    <row r="4233" spans="1:2" ht="18" customHeight="1">
      <c r="A4233" s="67"/>
      <c r="B4233" s="71"/>
    </row>
    <row r="4234" spans="1:2" ht="18" customHeight="1">
      <c r="A4234" s="67"/>
      <c r="B4234" s="71"/>
    </row>
    <row r="4235" spans="1:2" ht="18" customHeight="1">
      <c r="A4235" s="67"/>
      <c r="B4235" s="71"/>
    </row>
    <row r="4236" spans="1:2" ht="18" customHeight="1">
      <c r="A4236" s="67"/>
      <c r="B4236" s="71"/>
    </row>
    <row r="4237" spans="1:2" ht="18" customHeight="1">
      <c r="A4237" s="67"/>
      <c r="B4237" s="71"/>
    </row>
    <row r="4238" spans="1:2" ht="18" customHeight="1">
      <c r="A4238" s="67"/>
      <c r="B4238" s="71"/>
    </row>
    <row r="4239" spans="1:2" ht="18" customHeight="1">
      <c r="A4239" s="67"/>
      <c r="B4239" s="71"/>
    </row>
    <row r="4240" spans="1:2" ht="18" customHeight="1">
      <c r="A4240" s="67"/>
      <c r="B4240" s="71"/>
    </row>
    <row r="4241" spans="1:2" ht="18" customHeight="1">
      <c r="A4241" s="67"/>
      <c r="B4241" s="71"/>
    </row>
    <row r="4242" spans="1:2" ht="18" customHeight="1">
      <c r="A4242" s="67"/>
      <c r="B4242" s="71"/>
    </row>
    <row r="4243" spans="1:2" ht="18" customHeight="1">
      <c r="A4243" s="67"/>
      <c r="B4243" s="71"/>
    </row>
    <row r="4244" spans="1:2" ht="18" customHeight="1">
      <c r="A4244" s="67"/>
      <c r="B4244" s="71"/>
    </row>
    <row r="4245" spans="1:2" ht="18" customHeight="1">
      <c r="A4245" s="67"/>
      <c r="B4245" s="71"/>
    </row>
    <row r="4246" spans="1:2" ht="18" customHeight="1">
      <c r="A4246" s="67"/>
      <c r="B4246" s="71"/>
    </row>
    <row r="4247" spans="1:2" ht="18" customHeight="1">
      <c r="A4247" s="67"/>
      <c r="B4247" s="71"/>
    </row>
    <row r="4248" spans="1:2" ht="18" customHeight="1">
      <c r="A4248" s="67"/>
      <c r="B4248" s="71"/>
    </row>
    <row r="4249" spans="1:2" ht="18" customHeight="1">
      <c r="A4249" s="67"/>
      <c r="B4249" s="71"/>
    </row>
    <row r="4250" spans="1:2" ht="18" customHeight="1">
      <c r="A4250" s="67"/>
      <c r="B4250" s="71"/>
    </row>
    <row r="4251" spans="1:2" ht="18" customHeight="1">
      <c r="A4251" s="67"/>
      <c r="B4251" s="71"/>
    </row>
    <row r="4252" spans="1:2" ht="18" customHeight="1">
      <c r="A4252" s="67"/>
      <c r="B4252" s="71"/>
    </row>
    <row r="4253" spans="1:2" ht="18" customHeight="1">
      <c r="A4253" s="67"/>
      <c r="B4253" s="71"/>
    </row>
    <row r="4254" spans="1:2" ht="18" customHeight="1">
      <c r="A4254" s="67"/>
      <c r="B4254" s="71"/>
    </row>
    <row r="4255" spans="1:2" ht="18" customHeight="1">
      <c r="A4255" s="67"/>
      <c r="B4255" s="71"/>
    </row>
    <row r="4256" spans="1:2" ht="18" customHeight="1">
      <c r="A4256" s="67"/>
      <c r="B4256" s="71"/>
    </row>
    <row r="4257" spans="1:2" ht="18" customHeight="1">
      <c r="A4257" s="67"/>
      <c r="B4257" s="71"/>
    </row>
    <row r="4258" spans="1:2" ht="18" customHeight="1">
      <c r="A4258" s="67"/>
      <c r="B4258" s="71"/>
    </row>
    <row r="4259" spans="1:2" ht="18" customHeight="1">
      <c r="A4259" s="67"/>
      <c r="B4259" s="71"/>
    </row>
    <row r="4260" spans="1:2" ht="18" customHeight="1">
      <c r="A4260" s="67"/>
      <c r="B4260" s="71"/>
    </row>
    <row r="4261" spans="1:2" ht="18" customHeight="1">
      <c r="A4261" s="67"/>
      <c r="B4261" s="71"/>
    </row>
    <row r="4262" spans="1:2" ht="18" customHeight="1">
      <c r="A4262" s="67"/>
      <c r="B4262" s="71"/>
    </row>
    <row r="4263" spans="1:2" ht="18" customHeight="1">
      <c r="A4263" s="67"/>
      <c r="B4263" s="71"/>
    </row>
    <row r="4264" spans="1:2" ht="18" customHeight="1">
      <c r="A4264" s="67"/>
      <c r="B4264" s="71"/>
    </row>
    <row r="4265" spans="1:2" ht="18" customHeight="1">
      <c r="A4265" s="67"/>
      <c r="B4265" s="71"/>
    </row>
    <row r="4266" spans="1:2" ht="18" customHeight="1">
      <c r="A4266" s="67"/>
      <c r="B4266" s="71"/>
    </row>
    <row r="4267" spans="1:2" ht="18" customHeight="1">
      <c r="A4267" s="67"/>
      <c r="B4267" s="71"/>
    </row>
    <row r="4268" spans="1:2" ht="18" customHeight="1">
      <c r="A4268" s="67"/>
      <c r="B4268" s="71"/>
    </row>
    <row r="4269" spans="1:2" ht="18" customHeight="1">
      <c r="A4269" s="67"/>
      <c r="B4269" s="71"/>
    </row>
    <row r="4270" spans="1:2" ht="18" customHeight="1">
      <c r="A4270" s="67"/>
      <c r="B4270" s="71"/>
    </row>
    <row r="4271" spans="1:2" ht="18" customHeight="1">
      <c r="A4271" s="67"/>
      <c r="B4271" s="71"/>
    </row>
    <row r="4272" spans="1:2" ht="18" customHeight="1">
      <c r="A4272" s="67"/>
      <c r="B4272" s="71"/>
    </row>
    <row r="4273" spans="1:2" ht="18" customHeight="1">
      <c r="A4273" s="67"/>
      <c r="B4273" s="71"/>
    </row>
    <row r="4274" spans="1:2" ht="18" customHeight="1">
      <c r="A4274" s="67"/>
      <c r="B4274" s="71"/>
    </row>
    <row r="4275" spans="1:2" ht="18" customHeight="1">
      <c r="A4275" s="67"/>
      <c r="B4275" s="71"/>
    </row>
    <row r="4276" spans="1:2" ht="18" customHeight="1">
      <c r="A4276" s="67"/>
      <c r="B4276" s="71"/>
    </row>
    <row r="4277" spans="1:2" ht="18" customHeight="1">
      <c r="A4277" s="67"/>
      <c r="B4277" s="71"/>
    </row>
    <row r="4278" spans="1:2" ht="18" customHeight="1">
      <c r="A4278" s="67"/>
      <c r="B4278" s="71"/>
    </row>
    <row r="4279" spans="1:2" ht="18" customHeight="1">
      <c r="A4279" s="67"/>
      <c r="B4279" s="71"/>
    </row>
    <row r="4280" spans="1:2" ht="18" customHeight="1">
      <c r="A4280" s="67"/>
      <c r="B4280" s="71"/>
    </row>
    <row r="4281" spans="1:2" ht="18" customHeight="1">
      <c r="A4281" s="67"/>
      <c r="B4281" s="71"/>
    </row>
    <row r="4282" spans="1:2" ht="18" customHeight="1">
      <c r="A4282" s="67"/>
      <c r="B4282" s="71"/>
    </row>
    <row r="4283" spans="1:2" ht="18" customHeight="1">
      <c r="A4283" s="67"/>
      <c r="B4283" s="71"/>
    </row>
    <row r="4284" spans="1:2" ht="18" customHeight="1">
      <c r="A4284" s="67"/>
      <c r="B4284" s="71"/>
    </row>
    <row r="4285" spans="1:2" ht="18" customHeight="1">
      <c r="A4285" s="67"/>
      <c r="B4285" s="71"/>
    </row>
    <row r="4286" spans="1:2" ht="18" customHeight="1">
      <c r="A4286" s="67"/>
      <c r="B4286" s="71"/>
    </row>
    <row r="4287" spans="1:2" ht="18" customHeight="1">
      <c r="A4287" s="67"/>
      <c r="B4287" s="71"/>
    </row>
    <row r="4288" spans="1:2" ht="18" customHeight="1">
      <c r="A4288" s="67"/>
      <c r="B4288" s="71"/>
    </row>
    <row r="4289" spans="1:2" ht="18" customHeight="1">
      <c r="A4289" s="67"/>
      <c r="B4289" s="71"/>
    </row>
    <row r="4290" spans="1:2" ht="18" customHeight="1">
      <c r="A4290" s="67"/>
      <c r="B4290" s="71"/>
    </row>
    <row r="4291" spans="1:2" ht="18" customHeight="1">
      <c r="A4291" s="67"/>
      <c r="B4291" s="71"/>
    </row>
    <row r="4292" spans="1:2" ht="18" customHeight="1">
      <c r="A4292" s="67"/>
      <c r="B4292" s="71"/>
    </row>
    <row r="4293" spans="1:2" ht="18" customHeight="1">
      <c r="A4293" s="67"/>
      <c r="B4293" s="71"/>
    </row>
    <row r="4294" spans="1:2" ht="18" customHeight="1">
      <c r="A4294" s="67"/>
      <c r="B4294" s="71"/>
    </row>
    <row r="4295" spans="1:2" ht="18" customHeight="1">
      <c r="A4295" s="67"/>
      <c r="B4295" s="71"/>
    </row>
    <row r="4296" spans="1:2" ht="18" customHeight="1">
      <c r="A4296" s="67"/>
      <c r="B4296" s="71"/>
    </row>
    <row r="4297" spans="1:2" ht="18" customHeight="1">
      <c r="A4297" s="67"/>
      <c r="B4297" s="71"/>
    </row>
    <row r="4298" spans="1:2" ht="18" customHeight="1">
      <c r="A4298" s="67"/>
      <c r="B4298" s="71"/>
    </row>
    <row r="4299" spans="1:2" ht="18" customHeight="1">
      <c r="A4299" s="67"/>
      <c r="B4299" s="71"/>
    </row>
    <row r="4300" spans="1:2" ht="18" customHeight="1">
      <c r="A4300" s="67"/>
      <c r="B4300" s="71"/>
    </row>
    <row r="4301" spans="1:2" ht="18" customHeight="1">
      <c r="A4301" s="67"/>
      <c r="B4301" s="71"/>
    </row>
    <row r="4302" spans="1:2" ht="18" customHeight="1">
      <c r="A4302" s="67"/>
      <c r="B4302" s="71"/>
    </row>
    <row r="4303" spans="1:2" ht="18" customHeight="1">
      <c r="A4303" s="67"/>
      <c r="B4303" s="71"/>
    </row>
    <row r="4304" spans="1:2" ht="18" customHeight="1">
      <c r="A4304" s="67"/>
      <c r="B4304" s="71"/>
    </row>
    <row r="4305" spans="1:2" ht="18" customHeight="1">
      <c r="A4305" s="67"/>
      <c r="B4305" s="71"/>
    </row>
    <row r="4306" spans="1:2" ht="18" customHeight="1">
      <c r="A4306" s="67"/>
      <c r="B4306" s="71"/>
    </row>
    <row r="4307" spans="1:2" ht="18" customHeight="1">
      <c r="A4307" s="67"/>
      <c r="B4307" s="71"/>
    </row>
    <row r="4308" spans="1:2" ht="18" customHeight="1">
      <c r="A4308" s="67"/>
      <c r="B4308" s="71"/>
    </row>
    <row r="4309" spans="1:2" ht="18" customHeight="1">
      <c r="A4309" s="67"/>
      <c r="B4309" s="71"/>
    </row>
    <row r="4310" spans="1:2" ht="18" customHeight="1">
      <c r="A4310" s="67"/>
      <c r="B4310" s="71"/>
    </row>
    <row r="4311" spans="1:2" ht="18" customHeight="1">
      <c r="A4311" s="67"/>
      <c r="B4311" s="71"/>
    </row>
    <row r="4312" spans="1:2" ht="18" customHeight="1">
      <c r="A4312" s="67"/>
      <c r="B4312" s="71"/>
    </row>
    <row r="4313" spans="1:2" ht="18" customHeight="1">
      <c r="A4313" s="67"/>
      <c r="B4313" s="71"/>
    </row>
    <row r="4314" spans="1:2" ht="18" customHeight="1">
      <c r="A4314" s="67"/>
      <c r="B4314" s="71"/>
    </row>
    <row r="4315" spans="1:2" ht="18" customHeight="1">
      <c r="A4315" s="67"/>
      <c r="B4315" s="71"/>
    </row>
    <row r="4316" spans="1:2" ht="18" customHeight="1">
      <c r="A4316" s="67"/>
      <c r="B4316" s="71"/>
    </row>
    <row r="4317" spans="1:2" ht="18" customHeight="1">
      <c r="A4317" s="67"/>
      <c r="B4317" s="71"/>
    </row>
    <row r="4318" spans="1:2" ht="18" customHeight="1">
      <c r="A4318" s="67"/>
      <c r="B4318" s="71"/>
    </row>
    <row r="4319" spans="1:2" ht="18" customHeight="1">
      <c r="A4319" s="67"/>
      <c r="B4319" s="71"/>
    </row>
    <row r="4320" spans="1:2" ht="18" customHeight="1">
      <c r="A4320" s="67"/>
      <c r="B4320" s="71"/>
    </row>
    <row r="4321" spans="1:2" ht="18" customHeight="1">
      <c r="A4321" s="67"/>
      <c r="B4321" s="71"/>
    </row>
    <row r="4322" spans="1:2" ht="18" customHeight="1">
      <c r="A4322" s="67"/>
      <c r="B4322" s="71"/>
    </row>
    <row r="4323" spans="1:2" ht="18" customHeight="1">
      <c r="A4323" s="67"/>
      <c r="B4323" s="71"/>
    </row>
    <row r="4324" spans="1:2" ht="18" customHeight="1">
      <c r="A4324" s="67"/>
      <c r="B4324" s="71"/>
    </row>
    <row r="4325" spans="1:2" ht="18" customHeight="1">
      <c r="A4325" s="67"/>
      <c r="B4325" s="71"/>
    </row>
    <row r="4326" spans="1:2" ht="18" customHeight="1">
      <c r="A4326" s="67"/>
      <c r="B4326" s="71"/>
    </row>
    <row r="4327" spans="1:2" ht="18" customHeight="1">
      <c r="A4327" s="67"/>
      <c r="B4327" s="71"/>
    </row>
    <row r="4328" spans="1:2" ht="18" customHeight="1">
      <c r="A4328" s="67"/>
      <c r="B4328" s="71"/>
    </row>
    <row r="4329" spans="1:2" ht="18" customHeight="1">
      <c r="A4329" s="67"/>
      <c r="B4329" s="71"/>
    </row>
    <row r="4330" spans="1:2" ht="18" customHeight="1">
      <c r="A4330" s="67"/>
      <c r="B4330" s="71"/>
    </row>
    <row r="4331" spans="1:2" ht="18" customHeight="1">
      <c r="A4331" s="67"/>
      <c r="B4331" s="71"/>
    </row>
    <row r="4332" spans="1:2" ht="18" customHeight="1">
      <c r="A4332" s="67"/>
      <c r="B4332" s="71"/>
    </row>
    <row r="4333" spans="1:2" ht="18" customHeight="1">
      <c r="A4333" s="67"/>
      <c r="B4333" s="71"/>
    </row>
    <row r="4334" spans="1:2" ht="18" customHeight="1">
      <c r="A4334" s="67"/>
      <c r="B4334" s="71"/>
    </row>
    <row r="4335" spans="1:2" ht="18" customHeight="1">
      <c r="A4335" s="67"/>
      <c r="B4335" s="71"/>
    </row>
    <row r="4336" spans="1:2" ht="18" customHeight="1">
      <c r="A4336" s="67"/>
      <c r="B4336" s="71"/>
    </row>
    <row r="4337" spans="1:2" ht="18" customHeight="1">
      <c r="A4337" s="67"/>
      <c r="B4337" s="71"/>
    </row>
    <row r="4338" spans="1:2" ht="18" customHeight="1">
      <c r="A4338" s="67"/>
      <c r="B4338" s="71"/>
    </row>
    <row r="4339" spans="1:2" ht="18" customHeight="1">
      <c r="A4339" s="67"/>
      <c r="B4339" s="71"/>
    </row>
    <row r="4340" spans="1:2" ht="18" customHeight="1">
      <c r="A4340" s="67"/>
      <c r="B4340" s="71"/>
    </row>
    <row r="4341" spans="1:2" ht="18" customHeight="1">
      <c r="A4341" s="67"/>
      <c r="B4341" s="71"/>
    </row>
    <row r="4342" spans="1:2" ht="18" customHeight="1">
      <c r="A4342" s="67"/>
      <c r="B4342" s="71"/>
    </row>
    <row r="4343" spans="1:2" ht="18" customHeight="1">
      <c r="A4343" s="67"/>
      <c r="B4343" s="71"/>
    </row>
    <row r="4344" spans="1:2" ht="18" customHeight="1">
      <c r="A4344" s="67"/>
      <c r="B4344" s="71"/>
    </row>
    <row r="4345" spans="1:2" ht="18" customHeight="1">
      <c r="A4345" s="67"/>
      <c r="B4345" s="71"/>
    </row>
    <row r="4346" spans="1:2" ht="18" customHeight="1">
      <c r="A4346" s="67"/>
      <c r="B4346" s="71"/>
    </row>
    <row r="4347" spans="1:2" ht="18" customHeight="1">
      <c r="A4347" s="67"/>
      <c r="B4347" s="71"/>
    </row>
    <row r="4348" spans="1:2" ht="18" customHeight="1">
      <c r="A4348" s="67"/>
      <c r="B4348" s="71"/>
    </row>
    <row r="4349" spans="1:2" ht="18" customHeight="1">
      <c r="A4349" s="67"/>
      <c r="B4349" s="71"/>
    </row>
    <row r="4350" spans="1:2" ht="18" customHeight="1">
      <c r="A4350" s="67"/>
      <c r="B4350" s="71"/>
    </row>
    <row r="4351" spans="1:2" ht="18" customHeight="1">
      <c r="A4351" s="67"/>
      <c r="B4351" s="71"/>
    </row>
    <row r="4352" spans="1:2" ht="18" customHeight="1">
      <c r="A4352" s="67"/>
      <c r="B4352" s="71"/>
    </row>
    <row r="4353" spans="1:2" ht="18" customHeight="1">
      <c r="A4353" s="67"/>
      <c r="B4353" s="71"/>
    </row>
    <row r="4354" spans="1:2" ht="18" customHeight="1">
      <c r="A4354" s="67"/>
      <c r="B4354" s="71"/>
    </row>
    <row r="4355" spans="1:2" ht="18" customHeight="1">
      <c r="A4355" s="67"/>
      <c r="B4355" s="71"/>
    </row>
    <row r="4356" spans="1:2" ht="18" customHeight="1">
      <c r="A4356" s="67"/>
      <c r="B4356" s="71"/>
    </row>
    <row r="4357" spans="1:2" ht="18" customHeight="1">
      <c r="A4357" s="67"/>
      <c r="B4357" s="71"/>
    </row>
    <row r="4358" spans="1:2" ht="18" customHeight="1">
      <c r="A4358" s="67"/>
      <c r="B4358" s="71"/>
    </row>
    <row r="4359" spans="1:2" ht="18" customHeight="1">
      <c r="A4359" s="67"/>
      <c r="B4359" s="71"/>
    </row>
    <row r="4360" spans="1:2" ht="18" customHeight="1">
      <c r="A4360" s="67"/>
      <c r="B4360" s="71"/>
    </row>
    <row r="4361" spans="1:2" ht="18" customHeight="1">
      <c r="A4361" s="67"/>
      <c r="B4361" s="71"/>
    </row>
    <row r="4362" spans="1:2" ht="18" customHeight="1">
      <c r="A4362" s="67"/>
      <c r="B4362" s="71"/>
    </row>
    <row r="4363" spans="1:2" ht="18" customHeight="1">
      <c r="A4363" s="67"/>
      <c r="B4363" s="71"/>
    </row>
    <row r="4364" spans="1:2" ht="18" customHeight="1">
      <c r="A4364" s="67"/>
      <c r="B4364" s="71"/>
    </row>
    <row r="4365" spans="1:2" ht="18" customHeight="1">
      <c r="A4365" s="67"/>
      <c r="B4365" s="71"/>
    </row>
    <row r="4366" spans="1:2" ht="18" customHeight="1">
      <c r="A4366" s="67"/>
      <c r="B4366" s="71"/>
    </row>
    <row r="4367" spans="1:2" ht="18" customHeight="1">
      <c r="A4367" s="67"/>
      <c r="B4367" s="71"/>
    </row>
    <row r="4368" spans="1:2" ht="18" customHeight="1">
      <c r="A4368" s="67"/>
      <c r="B4368" s="71"/>
    </row>
    <row r="4369" spans="1:2" ht="18" customHeight="1">
      <c r="A4369" s="67"/>
      <c r="B4369" s="71"/>
    </row>
    <row r="4370" spans="1:2" ht="18" customHeight="1">
      <c r="A4370" s="67"/>
      <c r="B4370" s="71"/>
    </row>
    <row r="4371" spans="1:2" ht="18" customHeight="1">
      <c r="A4371" s="67"/>
      <c r="B4371" s="71"/>
    </row>
    <row r="4372" spans="1:2" ht="18" customHeight="1">
      <c r="A4372" s="67"/>
      <c r="B4372" s="71"/>
    </row>
    <row r="4373" spans="1:2" ht="18" customHeight="1">
      <c r="A4373" s="67"/>
      <c r="B4373" s="71"/>
    </row>
    <row r="4374" spans="1:2" ht="18" customHeight="1">
      <c r="A4374" s="67"/>
      <c r="B4374" s="71"/>
    </row>
    <row r="4375" spans="1:2" ht="18" customHeight="1">
      <c r="A4375" s="67"/>
      <c r="B4375" s="71"/>
    </row>
    <row r="4376" spans="1:2" ht="18" customHeight="1">
      <c r="A4376" s="67"/>
      <c r="B4376" s="71"/>
    </row>
    <row r="4377" spans="1:2" ht="18" customHeight="1">
      <c r="A4377" s="67"/>
      <c r="B4377" s="71"/>
    </row>
    <row r="4378" spans="1:2" ht="18" customHeight="1">
      <c r="A4378" s="67"/>
      <c r="B4378" s="71"/>
    </row>
    <row r="4379" spans="1:2" ht="18" customHeight="1">
      <c r="A4379" s="67"/>
      <c r="B4379" s="71"/>
    </row>
    <row r="4380" spans="1:2" ht="18" customHeight="1">
      <c r="A4380" s="67"/>
      <c r="B4380" s="71"/>
    </row>
    <row r="4381" spans="1:2" ht="18" customHeight="1">
      <c r="A4381" s="67"/>
      <c r="B4381" s="71"/>
    </row>
    <row r="4382" spans="1:2" ht="18" customHeight="1">
      <c r="A4382" s="67"/>
      <c r="B4382" s="71"/>
    </row>
    <row r="4383" spans="1:2" ht="18" customHeight="1">
      <c r="A4383" s="67"/>
      <c r="B4383" s="71"/>
    </row>
    <row r="4384" spans="1:2" ht="18" customHeight="1">
      <c r="A4384" s="67"/>
      <c r="B4384" s="71"/>
    </row>
    <row r="4385" spans="1:2" ht="18" customHeight="1">
      <c r="A4385" s="67"/>
      <c r="B4385" s="71"/>
    </row>
    <row r="4386" spans="1:2" ht="18" customHeight="1">
      <c r="A4386" s="67"/>
      <c r="B4386" s="71"/>
    </row>
    <row r="4387" spans="1:2" ht="18" customHeight="1">
      <c r="A4387" s="67"/>
      <c r="B4387" s="71"/>
    </row>
    <row r="4388" spans="1:2" ht="18" customHeight="1">
      <c r="A4388" s="67"/>
      <c r="B4388" s="71"/>
    </row>
    <row r="4389" spans="1:2" ht="18" customHeight="1">
      <c r="A4389" s="67"/>
      <c r="B4389" s="71"/>
    </row>
    <row r="4390" spans="1:2" ht="18" customHeight="1">
      <c r="A4390" s="67"/>
      <c r="B4390" s="71"/>
    </row>
    <row r="4391" spans="1:2" ht="18" customHeight="1">
      <c r="A4391" s="67"/>
      <c r="B4391" s="71"/>
    </row>
    <row r="4392" spans="1:2" ht="18" customHeight="1">
      <c r="A4392" s="67"/>
      <c r="B4392" s="71"/>
    </row>
    <row r="4393" spans="1:2" ht="18" customHeight="1">
      <c r="A4393" s="67"/>
      <c r="B4393" s="71"/>
    </row>
    <row r="4394" spans="1:2" ht="18" customHeight="1">
      <c r="A4394" s="67"/>
      <c r="B4394" s="71"/>
    </row>
    <row r="4395" spans="1:2" ht="18" customHeight="1">
      <c r="A4395" s="67"/>
      <c r="B4395" s="71"/>
    </row>
    <row r="4396" spans="1:2" ht="18" customHeight="1">
      <c r="A4396" s="67"/>
      <c r="B4396" s="71"/>
    </row>
    <row r="4397" spans="1:2" ht="18" customHeight="1">
      <c r="A4397" s="67"/>
      <c r="B4397" s="71"/>
    </row>
    <row r="4398" spans="1:2" ht="18" customHeight="1">
      <c r="A4398" s="67"/>
      <c r="B4398" s="71"/>
    </row>
    <row r="4399" spans="1:2" ht="18" customHeight="1">
      <c r="A4399" s="67"/>
      <c r="B4399" s="71"/>
    </row>
    <row r="4400" spans="1:2" ht="18" customHeight="1">
      <c r="A4400" s="67"/>
      <c r="B4400" s="71"/>
    </row>
    <row r="4401" spans="1:2" ht="18" customHeight="1">
      <c r="A4401" s="67"/>
      <c r="B4401" s="71"/>
    </row>
    <row r="4402" spans="1:2" ht="18" customHeight="1">
      <c r="A4402" s="67"/>
      <c r="B4402" s="71"/>
    </row>
    <row r="4403" spans="1:2" ht="18" customHeight="1">
      <c r="A4403" s="67"/>
      <c r="B4403" s="71"/>
    </row>
    <row r="4404" spans="1:2" ht="18" customHeight="1">
      <c r="A4404" s="67"/>
      <c r="B4404" s="71"/>
    </row>
    <row r="4405" spans="1:2" ht="18" customHeight="1">
      <c r="A4405" s="67"/>
      <c r="B4405" s="71"/>
    </row>
    <row r="4406" spans="1:2" ht="18" customHeight="1">
      <c r="A4406" s="67"/>
      <c r="B4406" s="71"/>
    </row>
    <row r="4407" spans="1:2" ht="18" customHeight="1">
      <c r="A4407" s="67"/>
      <c r="B4407" s="71"/>
    </row>
    <row r="4408" spans="1:2" ht="18" customHeight="1">
      <c r="A4408" s="67"/>
      <c r="B4408" s="71"/>
    </row>
    <row r="4409" spans="1:2" ht="18" customHeight="1">
      <c r="A4409" s="67"/>
      <c r="B4409" s="71"/>
    </row>
    <row r="4410" spans="1:2" ht="18" customHeight="1">
      <c r="A4410" s="67"/>
      <c r="B4410" s="71"/>
    </row>
    <row r="4411" spans="1:2" ht="18" customHeight="1">
      <c r="A4411" s="67"/>
      <c r="B4411" s="71"/>
    </row>
    <row r="4412" spans="1:2" ht="18" customHeight="1">
      <c r="A4412" s="67"/>
      <c r="B4412" s="71"/>
    </row>
    <row r="4413" spans="1:2" ht="18" customHeight="1">
      <c r="A4413" s="67"/>
      <c r="B4413" s="71"/>
    </row>
    <row r="4414" spans="1:2" ht="18" customHeight="1">
      <c r="A4414" s="67"/>
      <c r="B4414" s="71"/>
    </row>
    <row r="4415" spans="1:2" ht="18" customHeight="1">
      <c r="A4415" s="67"/>
      <c r="B4415" s="71"/>
    </row>
    <row r="4416" spans="1:2" ht="18" customHeight="1">
      <c r="A4416" s="67"/>
      <c r="B4416" s="71"/>
    </row>
    <row r="4417" spans="1:2" ht="18" customHeight="1">
      <c r="A4417" s="67"/>
      <c r="B4417" s="71"/>
    </row>
    <row r="4418" spans="1:2" ht="18" customHeight="1">
      <c r="A4418" s="67"/>
      <c r="B4418" s="71"/>
    </row>
    <row r="4419" spans="1:2" ht="18" customHeight="1">
      <c r="A4419" s="67"/>
      <c r="B4419" s="71"/>
    </row>
    <row r="4420" spans="1:2" ht="18" customHeight="1">
      <c r="A4420" s="67"/>
      <c r="B4420" s="71"/>
    </row>
    <row r="4421" spans="1:2" ht="18" customHeight="1">
      <c r="A4421" s="67"/>
      <c r="B4421" s="71"/>
    </row>
    <row r="4422" spans="1:2" ht="18" customHeight="1">
      <c r="A4422" s="67"/>
      <c r="B4422" s="71"/>
    </row>
    <row r="4423" spans="1:2" ht="18" customHeight="1">
      <c r="A4423" s="67"/>
      <c r="B4423" s="71"/>
    </row>
    <row r="4424" spans="1:2" ht="18" customHeight="1">
      <c r="A4424" s="67"/>
      <c r="B4424" s="71"/>
    </row>
    <row r="4425" spans="1:2" ht="18" customHeight="1">
      <c r="A4425" s="67"/>
      <c r="B4425" s="71"/>
    </row>
    <row r="4426" spans="1:2" ht="18" customHeight="1">
      <c r="A4426" s="67"/>
      <c r="B4426" s="71"/>
    </row>
    <row r="4427" spans="1:2" ht="18" customHeight="1">
      <c r="A4427" s="67"/>
      <c r="B4427" s="71"/>
    </row>
    <row r="4428" spans="1:2" ht="18" customHeight="1">
      <c r="A4428" s="67"/>
      <c r="B4428" s="71"/>
    </row>
    <row r="4429" spans="1:2" ht="18" customHeight="1">
      <c r="A4429" s="67"/>
      <c r="B4429" s="71"/>
    </row>
    <row r="4430" spans="1:2" ht="18" customHeight="1">
      <c r="A4430" s="67"/>
      <c r="B4430" s="71"/>
    </row>
    <row r="4431" spans="1:2" ht="18" customHeight="1">
      <c r="A4431" s="67"/>
      <c r="B4431" s="71"/>
    </row>
    <row r="4432" spans="1:2" ht="18" customHeight="1">
      <c r="A4432" s="67"/>
      <c r="B4432" s="71"/>
    </row>
    <row r="4433" spans="1:2" ht="18" customHeight="1">
      <c r="A4433" s="67"/>
      <c r="B4433" s="71"/>
    </row>
    <row r="4434" spans="1:2" ht="18" customHeight="1">
      <c r="A4434" s="67"/>
      <c r="B4434" s="71"/>
    </row>
    <row r="4435" spans="1:2" ht="18" customHeight="1">
      <c r="A4435" s="67"/>
      <c r="B4435" s="71"/>
    </row>
    <row r="4436" spans="1:2" ht="18" customHeight="1">
      <c r="A4436" s="67"/>
      <c r="B4436" s="71"/>
    </row>
    <row r="4437" spans="1:2" ht="18" customHeight="1">
      <c r="A4437" s="67"/>
      <c r="B4437" s="71"/>
    </row>
    <row r="4438" spans="1:2" ht="18" customHeight="1">
      <c r="A4438" s="67"/>
      <c r="B4438" s="71"/>
    </row>
    <row r="4439" spans="1:2" ht="18" customHeight="1">
      <c r="A4439" s="67"/>
      <c r="B4439" s="71"/>
    </row>
    <row r="4440" spans="1:2" ht="18" customHeight="1">
      <c r="A4440" s="67"/>
      <c r="B4440" s="71"/>
    </row>
    <row r="4441" spans="1:2" ht="18" customHeight="1">
      <c r="A4441" s="67"/>
      <c r="B4441" s="71"/>
    </row>
    <row r="4442" spans="1:2" ht="18" customHeight="1">
      <c r="A4442" s="67"/>
      <c r="B4442" s="71"/>
    </row>
    <row r="4443" spans="1:2" ht="18" customHeight="1">
      <c r="A4443" s="67"/>
      <c r="B4443" s="71"/>
    </row>
    <row r="4444" spans="1:2" ht="18" customHeight="1">
      <c r="A4444" s="67"/>
      <c r="B4444" s="71"/>
    </row>
    <row r="4445" spans="1:2" ht="18" customHeight="1">
      <c r="A4445" s="67"/>
      <c r="B4445" s="71"/>
    </row>
    <row r="4446" spans="1:2" ht="18" customHeight="1">
      <c r="A4446" s="67"/>
      <c r="B4446" s="71"/>
    </row>
    <row r="4447" spans="1:2" ht="18" customHeight="1">
      <c r="A4447" s="67"/>
      <c r="B4447" s="71"/>
    </row>
    <row r="4448" spans="1:2" ht="18" customHeight="1">
      <c r="A4448" s="67"/>
      <c r="B4448" s="71"/>
    </row>
    <row r="4449" spans="1:2" ht="18" customHeight="1">
      <c r="A4449" s="67"/>
      <c r="B4449" s="71"/>
    </row>
    <row r="4450" spans="1:2" ht="18" customHeight="1">
      <c r="A4450" s="67"/>
      <c r="B4450" s="71"/>
    </row>
    <row r="4451" spans="1:2" ht="18" customHeight="1">
      <c r="A4451" s="67"/>
      <c r="B4451" s="71"/>
    </row>
    <row r="4452" spans="1:2" ht="18" customHeight="1">
      <c r="A4452" s="67"/>
      <c r="B4452" s="71"/>
    </row>
    <row r="4453" spans="1:2" ht="18" customHeight="1">
      <c r="A4453" s="67"/>
      <c r="B4453" s="71"/>
    </row>
    <row r="4454" spans="1:2" ht="18" customHeight="1">
      <c r="A4454" s="67"/>
      <c r="B4454" s="71"/>
    </row>
    <row r="4455" spans="1:2" ht="18" customHeight="1">
      <c r="A4455" s="67"/>
      <c r="B4455" s="71"/>
    </row>
    <row r="4456" spans="1:2" ht="18" customHeight="1">
      <c r="A4456" s="67"/>
      <c r="B4456" s="71"/>
    </row>
    <row r="4457" spans="1:2" ht="18" customHeight="1">
      <c r="A4457" s="67"/>
      <c r="B4457" s="71"/>
    </row>
    <row r="4458" spans="1:2" ht="18" customHeight="1">
      <c r="A4458" s="67"/>
      <c r="B4458" s="71"/>
    </row>
    <row r="4459" spans="1:2" ht="18" customHeight="1">
      <c r="A4459" s="67"/>
      <c r="B4459" s="71"/>
    </row>
    <row r="4460" spans="1:2" ht="18" customHeight="1">
      <c r="A4460" s="67"/>
      <c r="B4460" s="71"/>
    </row>
    <row r="4461" spans="1:2" ht="18" customHeight="1">
      <c r="A4461" s="67"/>
      <c r="B4461" s="71"/>
    </row>
    <row r="4462" spans="1:2" ht="18" customHeight="1">
      <c r="A4462" s="67"/>
      <c r="B4462" s="71"/>
    </row>
    <row r="4463" spans="1:2" ht="18" customHeight="1">
      <c r="A4463" s="67"/>
      <c r="B4463" s="71"/>
    </row>
    <row r="4464" spans="1:2" ht="18" customHeight="1">
      <c r="A4464" s="67"/>
      <c r="B4464" s="71"/>
    </row>
    <row r="4465" spans="1:2" ht="18" customHeight="1">
      <c r="A4465" s="67"/>
      <c r="B4465" s="71"/>
    </row>
    <row r="4466" spans="1:2" ht="18" customHeight="1">
      <c r="A4466" s="67"/>
      <c r="B4466" s="71"/>
    </row>
    <row r="4467" spans="1:2" ht="18" customHeight="1">
      <c r="A4467" s="67"/>
      <c r="B4467" s="71"/>
    </row>
    <row r="4468" spans="1:2" ht="18" customHeight="1">
      <c r="A4468" s="67"/>
      <c r="B4468" s="71"/>
    </row>
    <row r="4469" spans="1:2" ht="18" customHeight="1">
      <c r="A4469" s="67"/>
      <c r="B4469" s="71"/>
    </row>
    <row r="4470" spans="1:2" ht="18" customHeight="1">
      <c r="A4470" s="67"/>
      <c r="B4470" s="71"/>
    </row>
    <row r="4471" spans="1:2" ht="18" customHeight="1">
      <c r="A4471" s="67"/>
      <c r="B4471" s="71"/>
    </row>
    <row r="4472" spans="1:2" ht="18" customHeight="1">
      <c r="A4472" s="67"/>
      <c r="B4472" s="71"/>
    </row>
    <row r="4473" spans="1:2" ht="18" customHeight="1">
      <c r="A4473" s="67"/>
      <c r="B4473" s="71"/>
    </row>
    <row r="4474" spans="1:2" ht="18" customHeight="1">
      <c r="A4474" s="67"/>
      <c r="B4474" s="71"/>
    </row>
    <row r="4475" spans="1:2" ht="18" customHeight="1">
      <c r="A4475" s="67"/>
      <c r="B4475" s="71"/>
    </row>
    <row r="4476" spans="1:2" ht="18" customHeight="1">
      <c r="A4476" s="67"/>
      <c r="B4476" s="71"/>
    </row>
    <row r="4477" spans="1:2" ht="18" customHeight="1">
      <c r="A4477" s="67"/>
      <c r="B4477" s="71"/>
    </row>
    <row r="4478" spans="1:2" ht="18" customHeight="1">
      <c r="A4478" s="67"/>
      <c r="B4478" s="71"/>
    </row>
    <row r="4479" spans="1:2" ht="18" customHeight="1">
      <c r="A4479" s="67"/>
      <c r="B4479" s="71"/>
    </row>
    <row r="4480" spans="1:2" ht="18" customHeight="1">
      <c r="A4480" s="67"/>
      <c r="B4480" s="71"/>
    </row>
    <row r="4481" spans="1:2" ht="18" customHeight="1">
      <c r="A4481" s="67"/>
      <c r="B4481" s="71"/>
    </row>
    <row r="4482" spans="1:2" ht="18" customHeight="1">
      <c r="A4482" s="67"/>
      <c r="B4482" s="71"/>
    </row>
    <row r="4483" spans="1:2" ht="18" customHeight="1">
      <c r="A4483" s="67"/>
      <c r="B4483" s="71"/>
    </row>
    <row r="4484" spans="1:2" ht="18" customHeight="1">
      <c r="A4484" s="67"/>
      <c r="B4484" s="71"/>
    </row>
    <row r="4485" spans="1:2" ht="18" customHeight="1">
      <c r="A4485" s="67"/>
      <c r="B4485" s="71"/>
    </row>
    <row r="4486" spans="1:2" ht="18" customHeight="1">
      <c r="A4486" s="67"/>
      <c r="B4486" s="71"/>
    </row>
    <row r="4487" spans="1:2" ht="18" customHeight="1">
      <c r="A4487" s="67"/>
      <c r="B4487" s="71"/>
    </row>
    <row r="4488" spans="1:2" ht="18" customHeight="1">
      <c r="A4488" s="67"/>
      <c r="B4488" s="71"/>
    </row>
    <row r="4489" spans="1:2" ht="18" customHeight="1">
      <c r="A4489" s="67"/>
      <c r="B4489" s="71"/>
    </row>
    <row r="4490" spans="1:2" ht="18" customHeight="1">
      <c r="A4490" s="67"/>
      <c r="B4490" s="71"/>
    </row>
    <row r="4491" spans="1:2" ht="18" customHeight="1">
      <c r="A4491" s="67"/>
      <c r="B4491" s="71"/>
    </row>
    <row r="4492" spans="1:2" ht="18" customHeight="1">
      <c r="A4492" s="67"/>
      <c r="B4492" s="71"/>
    </row>
    <row r="4493" spans="1:2" ht="18" customHeight="1">
      <c r="A4493" s="67"/>
      <c r="B4493" s="71"/>
    </row>
    <row r="4494" spans="1:2" ht="18" customHeight="1">
      <c r="A4494" s="67"/>
      <c r="B4494" s="71"/>
    </row>
    <row r="4495" spans="1:2" ht="18" customHeight="1">
      <c r="A4495" s="67"/>
      <c r="B4495" s="71"/>
    </row>
    <row r="4496" spans="1:2" ht="18" customHeight="1">
      <c r="A4496" s="67"/>
      <c r="B4496" s="71"/>
    </row>
    <row r="4497" spans="1:2" ht="18" customHeight="1">
      <c r="A4497" s="67"/>
      <c r="B4497" s="71"/>
    </row>
    <row r="4498" spans="1:2" ht="18" customHeight="1">
      <c r="A4498" s="67"/>
      <c r="B4498" s="71"/>
    </row>
    <row r="4499" spans="1:2" ht="18" customHeight="1">
      <c r="A4499" s="67"/>
      <c r="B4499" s="71"/>
    </row>
    <row r="4500" spans="1:2" ht="18" customHeight="1">
      <c r="A4500" s="67"/>
      <c r="B4500" s="71"/>
    </row>
    <row r="4501" spans="1:2" ht="18" customHeight="1">
      <c r="A4501" s="67"/>
      <c r="B4501" s="71"/>
    </row>
    <row r="4502" spans="1:2" ht="18" customHeight="1">
      <c r="A4502" s="67"/>
      <c r="B4502" s="71"/>
    </row>
    <row r="4503" spans="1:2" ht="18" customHeight="1">
      <c r="A4503" s="67"/>
      <c r="B4503" s="71"/>
    </row>
    <row r="4504" spans="1:2" ht="18" customHeight="1">
      <c r="A4504" s="67"/>
      <c r="B4504" s="71"/>
    </row>
    <row r="4505" spans="1:2" ht="18" customHeight="1">
      <c r="A4505" s="67"/>
      <c r="B4505" s="71"/>
    </row>
    <row r="4506" spans="1:2" ht="18" customHeight="1">
      <c r="A4506" s="67"/>
      <c r="B4506" s="71"/>
    </row>
    <row r="4507" spans="1:2" ht="18" customHeight="1">
      <c r="A4507" s="67"/>
      <c r="B4507" s="71"/>
    </row>
    <row r="4508" spans="1:2" ht="18" customHeight="1">
      <c r="A4508" s="67"/>
      <c r="B4508" s="71"/>
    </row>
    <row r="4509" spans="1:2" ht="18" customHeight="1">
      <c r="A4509" s="67"/>
      <c r="B4509" s="71"/>
    </row>
    <row r="4510" spans="1:2" ht="18" customHeight="1">
      <c r="A4510" s="67"/>
      <c r="B4510" s="71"/>
    </row>
    <row r="4511" spans="1:2" ht="18" customHeight="1">
      <c r="A4511" s="67"/>
      <c r="B4511" s="71"/>
    </row>
    <row r="4512" spans="1:2" ht="18" customHeight="1">
      <c r="A4512" s="67"/>
      <c r="B4512" s="71"/>
    </row>
    <row r="4513" spans="1:2" ht="18" customHeight="1">
      <c r="A4513" s="67"/>
      <c r="B4513" s="71"/>
    </row>
    <row r="4514" spans="1:2" ht="18" customHeight="1">
      <c r="A4514" s="67"/>
      <c r="B4514" s="71"/>
    </row>
    <row r="4515" spans="1:2" ht="18" customHeight="1">
      <c r="A4515" s="67"/>
      <c r="B4515" s="71"/>
    </row>
    <row r="4516" spans="1:2" ht="18" customHeight="1">
      <c r="A4516" s="67"/>
      <c r="B4516" s="71"/>
    </row>
    <row r="4517" spans="1:2" ht="18" customHeight="1">
      <c r="A4517" s="67"/>
      <c r="B4517" s="71"/>
    </row>
    <row r="4518" spans="1:2" ht="18" customHeight="1">
      <c r="A4518" s="67"/>
      <c r="B4518" s="71"/>
    </row>
    <row r="4519" spans="1:2" ht="18" customHeight="1">
      <c r="A4519" s="67"/>
      <c r="B4519" s="71"/>
    </row>
    <row r="4520" spans="1:2" ht="18" customHeight="1">
      <c r="A4520" s="67"/>
      <c r="B4520" s="71"/>
    </row>
    <row r="4521" spans="1:2" ht="18" customHeight="1">
      <c r="A4521" s="67"/>
      <c r="B4521" s="71"/>
    </row>
    <row r="4522" spans="1:2" ht="18" customHeight="1">
      <c r="A4522" s="67"/>
      <c r="B4522" s="71"/>
    </row>
    <row r="4523" spans="1:2" ht="18" customHeight="1">
      <c r="A4523" s="67"/>
      <c r="B4523" s="71"/>
    </row>
    <row r="4524" spans="1:2" ht="18" customHeight="1">
      <c r="A4524" s="67"/>
      <c r="B4524" s="71"/>
    </row>
    <row r="4525" spans="1:2" ht="18" customHeight="1">
      <c r="A4525" s="67"/>
      <c r="B4525" s="71"/>
    </row>
    <row r="4526" spans="1:2" ht="18" customHeight="1">
      <c r="A4526" s="67"/>
      <c r="B4526" s="71"/>
    </row>
    <row r="4527" spans="1:2" ht="18" customHeight="1">
      <c r="A4527" s="67"/>
      <c r="B4527" s="71"/>
    </row>
    <row r="4528" spans="1:2" ht="18" customHeight="1">
      <c r="A4528" s="67"/>
      <c r="B4528" s="71"/>
    </row>
    <row r="4529" spans="1:2" ht="18" customHeight="1">
      <c r="A4529" s="67"/>
      <c r="B4529" s="71"/>
    </row>
    <row r="4530" spans="1:2" ht="18" customHeight="1">
      <c r="A4530" s="67"/>
      <c r="B4530" s="71"/>
    </row>
    <row r="4531" spans="1:2" ht="18" customHeight="1">
      <c r="A4531" s="67"/>
      <c r="B4531" s="71"/>
    </row>
    <row r="4532" spans="1:2" ht="18" customHeight="1">
      <c r="A4532" s="67"/>
      <c r="B4532" s="71"/>
    </row>
    <row r="4533" spans="1:2" ht="18" customHeight="1">
      <c r="A4533" s="67"/>
      <c r="B4533" s="71"/>
    </row>
    <row r="4534" spans="1:2" ht="18" customHeight="1">
      <c r="A4534" s="67"/>
      <c r="B4534" s="71"/>
    </row>
    <row r="4535" spans="1:2" ht="18" customHeight="1">
      <c r="A4535" s="67"/>
      <c r="B4535" s="71"/>
    </row>
    <row r="4536" spans="1:2" ht="18" customHeight="1">
      <c r="A4536" s="67"/>
      <c r="B4536" s="71"/>
    </row>
    <row r="4537" spans="1:2" ht="18" customHeight="1">
      <c r="A4537" s="67"/>
      <c r="B4537" s="71"/>
    </row>
    <row r="4538" spans="1:2" ht="18" customHeight="1">
      <c r="A4538" s="67"/>
      <c r="B4538" s="71"/>
    </row>
    <row r="4539" spans="1:2" ht="18" customHeight="1">
      <c r="A4539" s="67"/>
      <c r="B4539" s="71"/>
    </row>
    <row r="4540" spans="1:2" ht="18" customHeight="1">
      <c r="A4540" s="67"/>
      <c r="B4540" s="71"/>
    </row>
    <row r="4541" spans="1:2" ht="18" customHeight="1">
      <c r="A4541" s="67"/>
      <c r="B4541" s="71"/>
    </row>
    <row r="4542" spans="1:2" ht="18" customHeight="1">
      <c r="A4542" s="67"/>
      <c r="B4542" s="71"/>
    </row>
    <row r="4543" spans="1:2" ht="18" customHeight="1">
      <c r="A4543" s="67"/>
      <c r="B4543" s="71"/>
    </row>
    <row r="4544" spans="1:2" ht="18" customHeight="1">
      <c r="A4544" s="67"/>
      <c r="B4544" s="71"/>
    </row>
    <row r="4545" spans="1:2" ht="18" customHeight="1">
      <c r="A4545" s="67"/>
      <c r="B4545" s="71"/>
    </row>
    <row r="4546" spans="1:2" ht="18" customHeight="1">
      <c r="A4546" s="67"/>
      <c r="B4546" s="71"/>
    </row>
    <row r="4547" spans="1:2" ht="18" customHeight="1">
      <c r="A4547" s="67"/>
      <c r="B4547" s="71"/>
    </row>
    <row r="4548" spans="1:2" ht="18" customHeight="1">
      <c r="A4548" s="67"/>
      <c r="B4548" s="71"/>
    </row>
    <row r="4549" spans="1:2" ht="18" customHeight="1">
      <c r="A4549" s="67"/>
      <c r="B4549" s="71"/>
    </row>
    <row r="4550" spans="1:2" ht="18" customHeight="1">
      <c r="A4550" s="67"/>
      <c r="B4550" s="71"/>
    </row>
    <row r="4551" spans="1:2" ht="18" customHeight="1">
      <c r="A4551" s="67"/>
      <c r="B4551" s="71"/>
    </row>
    <row r="4552" spans="1:2" ht="18" customHeight="1">
      <c r="A4552" s="67"/>
      <c r="B4552" s="71"/>
    </row>
    <row r="4553" spans="1:2" ht="18" customHeight="1">
      <c r="A4553" s="67"/>
      <c r="B4553" s="71"/>
    </row>
    <row r="4554" spans="1:2" ht="18" customHeight="1">
      <c r="A4554" s="67"/>
      <c r="B4554" s="71"/>
    </row>
    <row r="4555" spans="1:2" ht="18" customHeight="1">
      <c r="A4555" s="67"/>
      <c r="B4555" s="71"/>
    </row>
    <row r="4556" spans="1:2" ht="18" customHeight="1">
      <c r="A4556" s="67"/>
      <c r="B4556" s="71"/>
    </row>
    <row r="4557" spans="1:2" ht="18" customHeight="1">
      <c r="A4557" s="67"/>
      <c r="B4557" s="71"/>
    </row>
    <row r="4558" spans="1:2" ht="18" customHeight="1">
      <c r="A4558" s="67"/>
      <c r="B4558" s="71"/>
    </row>
    <row r="4559" spans="1:2" ht="18" customHeight="1">
      <c r="A4559" s="67"/>
      <c r="B4559" s="71"/>
    </row>
    <row r="4560" spans="1:2" ht="18" customHeight="1">
      <c r="A4560" s="67"/>
      <c r="B4560" s="71"/>
    </row>
    <row r="4561" spans="1:2" ht="18" customHeight="1">
      <c r="A4561" s="67"/>
      <c r="B4561" s="71"/>
    </row>
    <row r="4562" spans="1:2" ht="18" customHeight="1">
      <c r="A4562" s="67"/>
      <c r="B4562" s="71"/>
    </row>
    <row r="4563" spans="1:2" ht="18" customHeight="1">
      <c r="A4563" s="67"/>
      <c r="B4563" s="71"/>
    </row>
    <row r="4564" spans="1:2" ht="18" customHeight="1">
      <c r="A4564" s="67"/>
      <c r="B4564" s="71"/>
    </row>
    <row r="4565" spans="1:2" ht="18" customHeight="1">
      <c r="A4565" s="67"/>
      <c r="B4565" s="71"/>
    </row>
    <row r="4566" spans="1:2" ht="18" customHeight="1">
      <c r="A4566" s="67"/>
      <c r="B4566" s="71"/>
    </row>
    <row r="4567" spans="1:2" ht="18" customHeight="1">
      <c r="A4567" s="67"/>
      <c r="B4567" s="71"/>
    </row>
    <row r="4568" spans="1:2" ht="18" customHeight="1">
      <c r="A4568" s="67"/>
      <c r="B4568" s="71"/>
    </row>
    <row r="4569" spans="1:2" ht="18" customHeight="1">
      <c r="A4569" s="67"/>
      <c r="B4569" s="71"/>
    </row>
    <row r="4570" spans="1:2" ht="18" customHeight="1">
      <c r="A4570" s="67"/>
      <c r="B4570" s="71"/>
    </row>
    <row r="4571" spans="1:2" ht="18" customHeight="1">
      <c r="A4571" s="67"/>
      <c r="B4571" s="71"/>
    </row>
    <row r="4572" spans="1:2" ht="18" customHeight="1">
      <c r="A4572" s="67"/>
      <c r="B4572" s="71"/>
    </row>
    <row r="4573" spans="1:2" ht="18" customHeight="1">
      <c r="A4573" s="67"/>
      <c r="B4573" s="71"/>
    </row>
    <row r="4574" spans="1:2" ht="18" customHeight="1">
      <c r="A4574" s="67"/>
      <c r="B4574" s="71"/>
    </row>
    <row r="4575" spans="1:2" ht="18" customHeight="1">
      <c r="A4575" s="67"/>
      <c r="B4575" s="71"/>
    </row>
    <row r="4576" spans="1:2" ht="18" customHeight="1">
      <c r="A4576" s="67"/>
      <c r="B4576" s="71"/>
    </row>
    <row r="4577" spans="1:2" ht="18" customHeight="1">
      <c r="A4577" s="67"/>
      <c r="B4577" s="71"/>
    </row>
    <row r="4578" spans="1:2" ht="18" customHeight="1">
      <c r="A4578" s="67"/>
      <c r="B4578" s="71"/>
    </row>
    <row r="4579" spans="1:2" ht="18" customHeight="1">
      <c r="A4579" s="67"/>
      <c r="B4579" s="71"/>
    </row>
    <row r="4580" spans="1:2" ht="18" customHeight="1">
      <c r="A4580" s="67"/>
      <c r="B4580" s="71"/>
    </row>
    <row r="4581" spans="1:2" ht="18" customHeight="1">
      <c r="A4581" s="67"/>
      <c r="B4581" s="71"/>
    </row>
    <row r="4582" spans="1:2" ht="18" customHeight="1">
      <c r="A4582" s="67"/>
      <c r="B4582" s="71"/>
    </row>
    <row r="4583" spans="1:2" ht="18" customHeight="1">
      <c r="A4583" s="67"/>
      <c r="B4583" s="71"/>
    </row>
    <row r="4584" spans="1:2" ht="18" customHeight="1">
      <c r="A4584" s="67"/>
      <c r="B4584" s="71"/>
    </row>
    <row r="4585" spans="1:2" ht="18" customHeight="1">
      <c r="A4585" s="67"/>
      <c r="B4585" s="71"/>
    </row>
    <row r="4586" spans="1:2" ht="18" customHeight="1">
      <c r="A4586" s="67"/>
      <c r="B4586" s="71"/>
    </row>
    <row r="4587" spans="1:2" ht="18" customHeight="1">
      <c r="A4587" s="67"/>
      <c r="B4587" s="71"/>
    </row>
    <row r="4588" spans="1:2" ht="18" customHeight="1">
      <c r="A4588" s="67"/>
      <c r="B4588" s="71"/>
    </row>
    <row r="4589" spans="1:2" ht="18" customHeight="1">
      <c r="A4589" s="67"/>
      <c r="B4589" s="71"/>
    </row>
    <row r="4590" spans="1:2" ht="18" customHeight="1">
      <c r="A4590" s="67"/>
      <c r="B4590" s="71"/>
    </row>
    <row r="4591" spans="1:2" ht="18" customHeight="1">
      <c r="A4591" s="67"/>
      <c r="B4591" s="71"/>
    </row>
    <row r="4592" spans="1:2" ht="18" customHeight="1">
      <c r="A4592" s="67"/>
      <c r="B4592" s="71"/>
    </row>
    <row r="4593" spans="1:2" ht="18" customHeight="1">
      <c r="A4593" s="67"/>
      <c r="B4593" s="71"/>
    </row>
    <row r="4594" spans="1:2" ht="18" customHeight="1">
      <c r="A4594" s="67"/>
      <c r="B4594" s="71"/>
    </row>
    <row r="4595" spans="1:2" ht="18" customHeight="1">
      <c r="A4595" s="67"/>
      <c r="B4595" s="71"/>
    </row>
    <row r="4596" spans="1:2" ht="18" customHeight="1">
      <c r="A4596" s="67"/>
      <c r="B4596" s="71"/>
    </row>
    <row r="4597" spans="1:2" ht="18" customHeight="1">
      <c r="A4597" s="67"/>
      <c r="B4597" s="71"/>
    </row>
    <row r="4598" spans="1:2" ht="18" customHeight="1">
      <c r="A4598" s="67"/>
      <c r="B4598" s="71"/>
    </row>
    <row r="4599" spans="1:2" ht="18" customHeight="1">
      <c r="A4599" s="67"/>
      <c r="B4599" s="71"/>
    </row>
    <row r="4600" spans="1:2" ht="18" customHeight="1">
      <c r="A4600" s="67"/>
      <c r="B4600" s="71"/>
    </row>
    <row r="4601" spans="1:2" ht="18" customHeight="1">
      <c r="A4601" s="67"/>
      <c r="B4601" s="71"/>
    </row>
    <row r="4602" spans="1:2" ht="18" customHeight="1">
      <c r="A4602" s="67"/>
      <c r="B4602" s="71"/>
    </row>
    <row r="4603" spans="1:2" ht="18" customHeight="1">
      <c r="A4603" s="67"/>
      <c r="B4603" s="71"/>
    </row>
    <row r="4604" spans="1:2" ht="18" customHeight="1">
      <c r="A4604" s="67"/>
      <c r="B4604" s="71"/>
    </row>
    <row r="4605" spans="1:2" ht="18" customHeight="1">
      <c r="A4605" s="67"/>
      <c r="B4605" s="71"/>
    </row>
    <row r="4606" spans="1:2" ht="18" customHeight="1">
      <c r="A4606" s="67"/>
      <c r="B4606" s="71"/>
    </row>
    <row r="4607" spans="1:2" ht="18" customHeight="1">
      <c r="A4607" s="67"/>
      <c r="B4607" s="71"/>
    </row>
    <row r="4608" spans="1:2" ht="18" customHeight="1">
      <c r="A4608" s="67"/>
      <c r="B4608" s="71"/>
    </row>
    <row r="4609" spans="1:2" ht="18" customHeight="1">
      <c r="A4609" s="67"/>
      <c r="B4609" s="71"/>
    </row>
    <row r="4610" spans="1:2" ht="18" customHeight="1">
      <c r="A4610" s="67"/>
      <c r="B4610" s="71"/>
    </row>
    <row r="4611" spans="1:2" ht="18" customHeight="1">
      <c r="A4611" s="67"/>
      <c r="B4611" s="71"/>
    </row>
    <row r="4612" spans="1:2" ht="18" customHeight="1">
      <c r="A4612" s="67"/>
      <c r="B4612" s="71"/>
    </row>
    <row r="4613" spans="1:2" ht="18" customHeight="1">
      <c r="A4613" s="67"/>
      <c r="B4613" s="71"/>
    </row>
    <row r="4614" spans="1:2" ht="18" customHeight="1">
      <c r="A4614" s="67"/>
      <c r="B4614" s="71"/>
    </row>
    <row r="4615" spans="1:2" ht="18" customHeight="1">
      <c r="A4615" s="67"/>
      <c r="B4615" s="71"/>
    </row>
    <row r="4616" spans="1:2" ht="18" customHeight="1">
      <c r="A4616" s="67"/>
      <c r="B4616" s="71"/>
    </row>
    <row r="4617" spans="1:2" ht="18" customHeight="1">
      <c r="A4617" s="67"/>
      <c r="B4617" s="71"/>
    </row>
    <row r="4618" spans="1:2" ht="18" customHeight="1">
      <c r="A4618" s="67"/>
      <c r="B4618" s="71"/>
    </row>
    <row r="4619" spans="1:2" ht="18" customHeight="1">
      <c r="A4619" s="67"/>
      <c r="B4619" s="71"/>
    </row>
    <row r="4620" spans="1:2" ht="18" customHeight="1">
      <c r="A4620" s="67"/>
      <c r="B4620" s="71"/>
    </row>
    <row r="4621" spans="1:2" ht="18" customHeight="1">
      <c r="A4621" s="67"/>
      <c r="B4621" s="71"/>
    </row>
    <row r="4622" spans="1:2" ht="18" customHeight="1">
      <c r="A4622" s="67"/>
      <c r="B4622" s="71"/>
    </row>
    <row r="4623" spans="1:2" ht="18" customHeight="1">
      <c r="A4623" s="67"/>
      <c r="B4623" s="71"/>
    </row>
    <row r="4624" spans="1:2" ht="18" customHeight="1">
      <c r="A4624" s="67"/>
      <c r="B4624" s="71"/>
    </row>
    <row r="4625" spans="1:2" ht="18" customHeight="1">
      <c r="A4625" s="67"/>
      <c r="B4625" s="71"/>
    </row>
    <row r="4626" spans="1:2" ht="18" customHeight="1">
      <c r="A4626" s="67"/>
      <c r="B4626" s="71"/>
    </row>
    <row r="4627" spans="1:2" ht="18" customHeight="1">
      <c r="A4627" s="67"/>
      <c r="B4627" s="71"/>
    </row>
    <row r="4628" spans="1:2" ht="18" customHeight="1">
      <c r="A4628" s="67"/>
      <c r="B4628" s="71"/>
    </row>
    <row r="4629" spans="1:2" ht="18" customHeight="1">
      <c r="A4629" s="67"/>
      <c r="B4629" s="71"/>
    </row>
    <row r="4630" spans="1:2" ht="18" customHeight="1">
      <c r="A4630" s="67"/>
      <c r="B4630" s="71"/>
    </row>
    <row r="4631" spans="1:2" ht="18" customHeight="1">
      <c r="A4631" s="67"/>
      <c r="B4631" s="71"/>
    </row>
    <row r="4632" spans="1:2" ht="18" customHeight="1">
      <c r="A4632" s="67"/>
      <c r="B4632" s="71"/>
    </row>
    <row r="4633" spans="1:2" ht="18" customHeight="1">
      <c r="A4633" s="67"/>
      <c r="B4633" s="71"/>
    </row>
    <row r="4634" spans="1:2" ht="18" customHeight="1">
      <c r="A4634" s="67"/>
      <c r="B4634" s="71"/>
    </row>
    <row r="4635" spans="1:2" ht="18" customHeight="1">
      <c r="A4635" s="67"/>
      <c r="B4635" s="71"/>
    </row>
    <row r="4636" spans="1:2" ht="18" customHeight="1">
      <c r="A4636" s="67"/>
      <c r="B4636" s="71"/>
    </row>
    <row r="4637" spans="1:2" ht="18" customHeight="1">
      <c r="A4637" s="67"/>
      <c r="B4637" s="71"/>
    </row>
    <row r="4638" spans="1:2" ht="18" customHeight="1">
      <c r="A4638" s="67"/>
      <c r="B4638" s="71"/>
    </row>
    <row r="4639" spans="1:2" ht="18" customHeight="1">
      <c r="A4639" s="67"/>
      <c r="B4639" s="71"/>
    </row>
    <row r="4640" spans="1:2" ht="18" customHeight="1">
      <c r="A4640" s="67"/>
      <c r="B4640" s="71"/>
    </row>
    <row r="4641" spans="1:2" ht="18" customHeight="1">
      <c r="A4641" s="67"/>
      <c r="B4641" s="71"/>
    </row>
    <row r="4642" spans="1:2" ht="18" customHeight="1">
      <c r="A4642" s="67"/>
      <c r="B4642" s="71"/>
    </row>
    <row r="4643" spans="1:2" ht="18" customHeight="1">
      <c r="A4643" s="67"/>
      <c r="B4643" s="71"/>
    </row>
    <row r="4644" spans="1:2" ht="18" customHeight="1">
      <c r="A4644" s="67"/>
      <c r="B4644" s="71"/>
    </row>
    <row r="4645" spans="1:2" ht="18" customHeight="1">
      <c r="A4645" s="67"/>
      <c r="B4645" s="71"/>
    </row>
    <row r="4646" spans="1:2" ht="18" customHeight="1">
      <c r="A4646" s="67"/>
      <c r="B4646" s="71"/>
    </row>
    <row r="4647" spans="1:2" ht="18" customHeight="1">
      <c r="A4647" s="67"/>
      <c r="B4647" s="71"/>
    </row>
    <row r="4648" spans="1:2" ht="18" customHeight="1">
      <c r="A4648" s="67"/>
      <c r="B4648" s="71"/>
    </row>
    <row r="4649" spans="1:2" ht="18" customHeight="1">
      <c r="A4649" s="67"/>
      <c r="B4649" s="71"/>
    </row>
    <row r="4650" spans="1:2" ht="18" customHeight="1">
      <c r="A4650" s="67"/>
      <c r="B4650" s="71"/>
    </row>
    <row r="4651" spans="1:2" ht="18" customHeight="1">
      <c r="A4651" s="67"/>
      <c r="B4651" s="71"/>
    </row>
    <row r="4652" spans="1:2" ht="18" customHeight="1">
      <c r="A4652" s="67"/>
      <c r="B4652" s="71"/>
    </row>
    <row r="4653" spans="1:2" ht="18" customHeight="1">
      <c r="A4653" s="67"/>
      <c r="B4653" s="71"/>
    </row>
    <row r="4654" spans="1:2" ht="18" customHeight="1">
      <c r="A4654" s="67"/>
      <c r="B4654" s="71"/>
    </row>
    <row r="4655" spans="1:2" ht="18" customHeight="1">
      <c r="A4655" s="67"/>
      <c r="B4655" s="71"/>
    </row>
    <row r="4656" spans="1:2" ht="18" customHeight="1">
      <c r="A4656" s="67"/>
      <c r="B4656" s="71"/>
    </row>
    <row r="4657" spans="1:2" ht="18" customHeight="1">
      <c r="A4657" s="67"/>
      <c r="B4657" s="71"/>
    </row>
    <row r="4658" spans="1:2" ht="18" customHeight="1">
      <c r="A4658" s="67"/>
      <c r="B4658" s="71"/>
    </row>
    <row r="4659" spans="1:2" ht="18" customHeight="1">
      <c r="A4659" s="67"/>
      <c r="B4659" s="71"/>
    </row>
    <row r="4660" spans="1:2" ht="18" customHeight="1">
      <c r="A4660" s="67"/>
      <c r="B4660" s="71"/>
    </row>
    <row r="4661" spans="1:2" ht="18" customHeight="1">
      <c r="A4661" s="67"/>
      <c r="B4661" s="71"/>
    </row>
    <row r="4662" spans="1:2" ht="18" customHeight="1">
      <c r="A4662" s="67"/>
      <c r="B4662" s="71"/>
    </row>
    <row r="4663" spans="1:2" ht="18" customHeight="1">
      <c r="A4663" s="67"/>
      <c r="B4663" s="71"/>
    </row>
    <row r="4664" spans="1:2" ht="18" customHeight="1">
      <c r="A4664" s="67"/>
      <c r="B4664" s="71"/>
    </row>
    <row r="4665" spans="1:2" ht="18" customHeight="1">
      <c r="A4665" s="67"/>
      <c r="B4665" s="71"/>
    </row>
    <row r="4666" spans="1:2" ht="18" customHeight="1">
      <c r="A4666" s="67"/>
      <c r="B4666" s="71"/>
    </row>
    <row r="4667" spans="1:2" ht="18" customHeight="1">
      <c r="A4667" s="67"/>
      <c r="B4667" s="71"/>
    </row>
    <row r="4668" spans="1:2" ht="18" customHeight="1">
      <c r="A4668" s="67"/>
      <c r="B4668" s="71"/>
    </row>
    <row r="4669" spans="1:2" ht="18" customHeight="1">
      <c r="A4669" s="67"/>
      <c r="B4669" s="71"/>
    </row>
    <row r="4670" spans="1:2" ht="18" customHeight="1">
      <c r="A4670" s="67"/>
      <c r="B4670" s="71"/>
    </row>
    <row r="4671" spans="1:2" ht="18" customHeight="1">
      <c r="A4671" s="67"/>
      <c r="B4671" s="71"/>
    </row>
    <row r="4672" spans="1:2" ht="18" customHeight="1">
      <c r="A4672" s="67"/>
      <c r="B4672" s="71"/>
    </row>
    <row r="4673" spans="1:2" ht="18" customHeight="1">
      <c r="A4673" s="67"/>
      <c r="B4673" s="71"/>
    </row>
    <row r="4674" spans="1:2" ht="18" customHeight="1">
      <c r="A4674" s="67"/>
      <c r="B4674" s="71"/>
    </row>
    <row r="4675" spans="1:2" ht="18" customHeight="1">
      <c r="A4675" s="67"/>
      <c r="B4675" s="71"/>
    </row>
    <row r="4676" spans="1:2" ht="18" customHeight="1">
      <c r="A4676" s="67"/>
      <c r="B4676" s="71"/>
    </row>
    <row r="4677" spans="1:2" ht="18" customHeight="1">
      <c r="A4677" s="67"/>
      <c r="B4677" s="71"/>
    </row>
    <row r="4678" spans="1:2" ht="18" customHeight="1">
      <c r="A4678" s="67"/>
      <c r="B4678" s="71"/>
    </row>
    <row r="4679" spans="1:2" ht="18" customHeight="1">
      <c r="A4679" s="67"/>
      <c r="B4679" s="71"/>
    </row>
    <row r="4680" spans="1:2" ht="18" customHeight="1">
      <c r="A4680" s="67"/>
      <c r="B4680" s="71"/>
    </row>
    <row r="4681" spans="1:2" ht="18" customHeight="1">
      <c r="A4681" s="67"/>
      <c r="B4681" s="71"/>
    </row>
    <row r="4682" spans="1:2" ht="18" customHeight="1">
      <c r="A4682" s="67"/>
      <c r="B4682" s="71"/>
    </row>
    <row r="4683" spans="1:2" ht="18" customHeight="1">
      <c r="A4683" s="67"/>
      <c r="B4683" s="71"/>
    </row>
    <row r="4684" spans="1:2" ht="18" customHeight="1">
      <c r="A4684" s="67"/>
      <c r="B4684" s="71"/>
    </row>
    <row r="4685" spans="1:2" ht="18" customHeight="1">
      <c r="A4685" s="67"/>
      <c r="B4685" s="71"/>
    </row>
    <row r="4686" spans="1:2" ht="18" customHeight="1">
      <c r="A4686" s="67"/>
      <c r="B4686" s="71"/>
    </row>
    <row r="4687" spans="1:2" ht="18" customHeight="1">
      <c r="A4687" s="67"/>
      <c r="B4687" s="71"/>
    </row>
    <row r="4688" spans="1:2" ht="18" customHeight="1">
      <c r="A4688" s="67"/>
      <c r="B4688" s="71"/>
    </row>
    <row r="4689" spans="1:2" ht="18" customHeight="1">
      <c r="A4689" s="67"/>
      <c r="B4689" s="71"/>
    </row>
    <row r="4690" spans="1:2" ht="18" customHeight="1">
      <c r="A4690" s="67"/>
      <c r="B4690" s="71"/>
    </row>
    <row r="4691" spans="1:2" ht="18" customHeight="1">
      <c r="A4691" s="67"/>
      <c r="B4691" s="71"/>
    </row>
    <row r="4692" spans="1:2" ht="18" customHeight="1">
      <c r="A4692" s="67"/>
      <c r="B4692" s="71"/>
    </row>
    <row r="4693" spans="1:2" ht="18" customHeight="1">
      <c r="A4693" s="67"/>
      <c r="B4693" s="71"/>
    </row>
    <row r="4694" spans="1:2" ht="18" customHeight="1">
      <c r="A4694" s="67"/>
      <c r="B4694" s="71"/>
    </row>
    <row r="4695" spans="1:2" ht="18" customHeight="1">
      <c r="A4695" s="67"/>
      <c r="B4695" s="71"/>
    </row>
    <row r="4696" spans="1:2" ht="18" customHeight="1">
      <c r="A4696" s="67"/>
      <c r="B4696" s="71"/>
    </row>
    <row r="4697" spans="1:2" ht="18" customHeight="1">
      <c r="A4697" s="67"/>
      <c r="B4697" s="71"/>
    </row>
    <row r="4698" spans="1:2" ht="18" customHeight="1">
      <c r="A4698" s="67"/>
      <c r="B4698" s="71"/>
    </row>
    <row r="4699" spans="1:2" ht="18" customHeight="1">
      <c r="A4699" s="67"/>
      <c r="B4699" s="71"/>
    </row>
    <row r="4700" spans="1:2" ht="18" customHeight="1">
      <c r="A4700" s="67"/>
      <c r="B4700" s="71"/>
    </row>
    <row r="4701" spans="1:2" ht="18" customHeight="1">
      <c r="A4701" s="67"/>
      <c r="B4701" s="71"/>
    </row>
    <row r="4702" spans="1:2" ht="18" customHeight="1">
      <c r="A4702" s="67"/>
      <c r="B4702" s="71"/>
    </row>
    <row r="4703" spans="1:2" ht="18" customHeight="1">
      <c r="A4703" s="67"/>
      <c r="B4703" s="71"/>
    </row>
    <row r="4704" spans="1:2" ht="18" customHeight="1">
      <c r="A4704" s="67"/>
      <c r="B4704" s="71"/>
    </row>
    <row r="4705" spans="1:2" ht="18" customHeight="1">
      <c r="A4705" s="67"/>
      <c r="B4705" s="71"/>
    </row>
    <row r="4706" spans="1:2" ht="18" customHeight="1">
      <c r="A4706" s="67"/>
      <c r="B4706" s="71"/>
    </row>
    <row r="4707" spans="1:2" ht="18" customHeight="1">
      <c r="A4707" s="67"/>
      <c r="B4707" s="71"/>
    </row>
    <row r="4708" spans="1:2" ht="18" customHeight="1">
      <c r="A4708" s="67"/>
      <c r="B4708" s="71"/>
    </row>
    <row r="4709" spans="1:2" ht="18" customHeight="1">
      <c r="A4709" s="67"/>
      <c r="B4709" s="71"/>
    </row>
    <row r="4710" spans="1:2" ht="18" customHeight="1">
      <c r="A4710" s="67"/>
      <c r="B4710" s="71"/>
    </row>
    <row r="4711" spans="1:2" ht="18" customHeight="1">
      <c r="A4711" s="67"/>
      <c r="B4711" s="71"/>
    </row>
    <row r="4712" spans="1:2" ht="18" customHeight="1">
      <c r="A4712" s="67"/>
      <c r="B4712" s="71"/>
    </row>
    <row r="4713" spans="1:2" ht="18" customHeight="1">
      <c r="A4713" s="67"/>
      <c r="B4713" s="71"/>
    </row>
    <row r="4714" spans="1:2" ht="18" customHeight="1">
      <c r="A4714" s="67"/>
      <c r="B4714" s="71"/>
    </row>
    <row r="4715" spans="1:2" ht="18" customHeight="1">
      <c r="A4715" s="67"/>
      <c r="B4715" s="71"/>
    </row>
    <row r="4716" spans="1:2" ht="18" customHeight="1">
      <c r="A4716" s="67"/>
      <c r="B4716" s="71"/>
    </row>
    <row r="4717" spans="1:2" ht="18" customHeight="1">
      <c r="A4717" s="67"/>
      <c r="B4717" s="71"/>
    </row>
    <row r="4718" spans="1:2" ht="18" customHeight="1">
      <c r="A4718" s="67"/>
      <c r="B4718" s="71"/>
    </row>
    <row r="4719" spans="1:2" ht="18" customHeight="1">
      <c r="A4719" s="67"/>
      <c r="B4719" s="71"/>
    </row>
    <row r="4720" spans="1:2" ht="18" customHeight="1">
      <c r="A4720" s="67"/>
      <c r="B4720" s="71"/>
    </row>
    <row r="4721" spans="1:2" ht="18" customHeight="1">
      <c r="A4721" s="67"/>
      <c r="B4721" s="71"/>
    </row>
    <row r="4722" spans="1:2" ht="18" customHeight="1">
      <c r="A4722" s="67"/>
      <c r="B4722" s="71"/>
    </row>
    <row r="4723" spans="1:2" ht="18" customHeight="1">
      <c r="A4723" s="67"/>
      <c r="B4723" s="71"/>
    </row>
    <row r="4724" spans="1:2" ht="18" customHeight="1">
      <c r="A4724" s="67"/>
      <c r="B4724" s="71"/>
    </row>
    <row r="4725" spans="1:2" ht="18" customHeight="1">
      <c r="A4725" s="67"/>
      <c r="B4725" s="71"/>
    </row>
    <row r="4726" spans="1:2" ht="18" customHeight="1">
      <c r="A4726" s="67"/>
      <c r="B4726" s="71"/>
    </row>
    <row r="4727" spans="1:2" ht="18" customHeight="1">
      <c r="A4727" s="67"/>
      <c r="B4727" s="71"/>
    </row>
    <row r="4728" spans="1:2" ht="18" customHeight="1">
      <c r="A4728" s="67"/>
      <c r="B4728" s="71"/>
    </row>
    <row r="4729" spans="1:2" ht="18" customHeight="1">
      <c r="A4729" s="67"/>
      <c r="B4729" s="71"/>
    </row>
    <row r="4730" spans="1:2" ht="18" customHeight="1">
      <c r="A4730" s="67"/>
      <c r="B4730" s="71"/>
    </row>
    <row r="4731" spans="1:2" ht="18" customHeight="1">
      <c r="A4731" s="67"/>
      <c r="B4731" s="71"/>
    </row>
    <row r="4732" spans="1:2" ht="18" customHeight="1">
      <c r="A4732" s="67"/>
      <c r="B4732" s="71"/>
    </row>
    <row r="4733" spans="1:2" ht="18" customHeight="1">
      <c r="A4733" s="67"/>
      <c r="B4733" s="71"/>
    </row>
    <row r="4734" spans="1:2" ht="18" customHeight="1">
      <c r="A4734" s="67"/>
      <c r="B4734" s="71"/>
    </row>
    <row r="4735" spans="1:2" ht="18" customHeight="1">
      <c r="A4735" s="67"/>
      <c r="B4735" s="71"/>
    </row>
    <row r="4736" spans="1:2" ht="18" customHeight="1">
      <c r="A4736" s="67"/>
      <c r="B4736" s="71"/>
    </row>
    <row r="4737" spans="1:2" ht="18" customHeight="1">
      <c r="A4737" s="67"/>
      <c r="B4737" s="71"/>
    </row>
    <row r="4738" spans="1:2" ht="18" customHeight="1">
      <c r="A4738" s="67"/>
      <c r="B4738" s="71"/>
    </row>
    <row r="4739" spans="1:2" ht="18" customHeight="1">
      <c r="A4739" s="67"/>
      <c r="B4739" s="71"/>
    </row>
    <row r="4740" spans="1:2" ht="18" customHeight="1">
      <c r="A4740" s="67"/>
      <c r="B4740" s="71"/>
    </row>
    <row r="4741" spans="1:2" ht="18" customHeight="1">
      <c r="A4741" s="67"/>
      <c r="B4741" s="71"/>
    </row>
    <row r="4742" spans="1:2" ht="18" customHeight="1">
      <c r="A4742" s="67"/>
      <c r="B4742" s="71"/>
    </row>
    <row r="4743" spans="1:2" ht="18" customHeight="1">
      <c r="A4743" s="67"/>
      <c r="B4743" s="71"/>
    </row>
    <row r="4744" spans="1:2" ht="18" customHeight="1">
      <c r="A4744" s="67"/>
      <c r="B4744" s="71"/>
    </row>
    <row r="4745" spans="1:2" ht="18" customHeight="1">
      <c r="A4745" s="67"/>
      <c r="B4745" s="71"/>
    </row>
    <row r="4746" spans="1:2" ht="18" customHeight="1">
      <c r="A4746" s="67"/>
      <c r="B4746" s="71"/>
    </row>
    <row r="4747" spans="1:2" ht="18" customHeight="1">
      <c r="A4747" s="67"/>
      <c r="B4747" s="71"/>
    </row>
    <row r="4748" spans="1:2" ht="18" customHeight="1">
      <c r="A4748" s="67"/>
      <c r="B4748" s="71"/>
    </row>
    <row r="4749" spans="1:2" ht="18" customHeight="1">
      <c r="A4749" s="67"/>
      <c r="B4749" s="71"/>
    </row>
    <row r="4750" spans="1:2" ht="18" customHeight="1">
      <c r="A4750" s="67"/>
      <c r="B4750" s="71"/>
    </row>
    <row r="4751" spans="1:2" ht="18" customHeight="1">
      <c r="A4751" s="67"/>
      <c r="B4751" s="71"/>
    </row>
    <row r="4752" spans="1:2" ht="18" customHeight="1">
      <c r="A4752" s="67"/>
      <c r="B4752" s="71"/>
    </row>
    <row r="4753" spans="1:2" ht="18" customHeight="1">
      <c r="A4753" s="67"/>
      <c r="B4753" s="71"/>
    </row>
    <row r="4754" spans="1:2" ht="18" customHeight="1">
      <c r="A4754" s="67"/>
      <c r="B4754" s="71"/>
    </row>
    <row r="4755" spans="1:2" ht="18" customHeight="1">
      <c r="A4755" s="67"/>
      <c r="B4755" s="71"/>
    </row>
    <row r="4756" spans="1:2" ht="18" customHeight="1">
      <c r="A4756" s="67"/>
      <c r="B4756" s="71"/>
    </row>
    <row r="4757" spans="1:2" ht="18" customHeight="1">
      <c r="A4757" s="67"/>
      <c r="B4757" s="71"/>
    </row>
    <row r="4758" spans="1:2" ht="18" customHeight="1">
      <c r="A4758" s="67"/>
      <c r="B4758" s="71"/>
    </row>
    <row r="4759" spans="1:2" ht="18" customHeight="1">
      <c r="A4759" s="67"/>
      <c r="B4759" s="71"/>
    </row>
    <row r="4760" spans="1:2" ht="18" customHeight="1">
      <c r="A4760" s="67"/>
      <c r="B4760" s="71"/>
    </row>
    <row r="4761" spans="1:2" ht="18" customHeight="1">
      <c r="A4761" s="67"/>
      <c r="B4761" s="71"/>
    </row>
    <row r="4762" spans="1:2" ht="18" customHeight="1">
      <c r="A4762" s="67"/>
      <c r="B4762" s="71"/>
    </row>
    <row r="4763" spans="1:2" ht="18" customHeight="1">
      <c r="A4763" s="67"/>
      <c r="B4763" s="71"/>
    </row>
    <row r="4764" spans="1:2" ht="18" customHeight="1">
      <c r="A4764" s="67"/>
      <c r="B4764" s="71"/>
    </row>
    <row r="4765" spans="1:2" ht="18" customHeight="1">
      <c r="A4765" s="67"/>
      <c r="B4765" s="71"/>
    </row>
    <row r="4766" spans="1:2" ht="18" customHeight="1">
      <c r="A4766" s="67"/>
      <c r="B4766" s="71"/>
    </row>
    <row r="4767" spans="1:2" ht="18" customHeight="1">
      <c r="A4767" s="67"/>
      <c r="B4767" s="71"/>
    </row>
    <row r="4768" spans="1:2" ht="18" customHeight="1">
      <c r="A4768" s="67"/>
      <c r="B4768" s="71"/>
    </row>
    <row r="4769" spans="1:2" ht="18" customHeight="1">
      <c r="A4769" s="67"/>
      <c r="B4769" s="71"/>
    </row>
    <row r="4770" spans="1:2" ht="18" customHeight="1">
      <c r="A4770" s="67"/>
      <c r="B4770" s="71"/>
    </row>
    <row r="4771" spans="1:2" ht="18" customHeight="1">
      <c r="A4771" s="67"/>
      <c r="B4771" s="71"/>
    </row>
    <row r="4772" spans="1:2" ht="18" customHeight="1">
      <c r="A4772" s="67"/>
      <c r="B4772" s="71"/>
    </row>
    <row r="4773" spans="1:2" ht="18" customHeight="1">
      <c r="A4773" s="67"/>
      <c r="B4773" s="71"/>
    </row>
    <row r="4774" spans="1:2" ht="18" customHeight="1">
      <c r="A4774" s="67"/>
      <c r="B4774" s="71"/>
    </row>
    <row r="4775" spans="1:2" ht="18" customHeight="1">
      <c r="A4775" s="67"/>
      <c r="B4775" s="71"/>
    </row>
    <row r="4776" spans="1:2" ht="18" customHeight="1">
      <c r="A4776" s="67"/>
      <c r="B4776" s="71"/>
    </row>
    <row r="4777" spans="1:2" ht="18" customHeight="1">
      <c r="A4777" s="67"/>
      <c r="B4777" s="71"/>
    </row>
    <row r="4778" spans="1:2" ht="18" customHeight="1">
      <c r="A4778" s="67"/>
      <c r="B4778" s="71"/>
    </row>
    <row r="4779" spans="1:2" ht="18" customHeight="1">
      <c r="A4779" s="67"/>
      <c r="B4779" s="71"/>
    </row>
    <row r="4780" spans="1:2" ht="18" customHeight="1">
      <c r="A4780" s="67"/>
      <c r="B4780" s="71"/>
    </row>
    <row r="4781" spans="1:2" ht="18" customHeight="1">
      <c r="A4781" s="67"/>
      <c r="B4781" s="71"/>
    </row>
    <row r="4782" spans="1:2" ht="18" customHeight="1">
      <c r="A4782" s="67"/>
      <c r="B4782" s="71"/>
    </row>
    <row r="4783" spans="1:2" ht="18" customHeight="1">
      <c r="A4783" s="67"/>
      <c r="B4783" s="71"/>
    </row>
    <row r="4784" spans="1:2" ht="18" customHeight="1">
      <c r="A4784" s="67"/>
      <c r="B4784" s="71"/>
    </row>
    <row r="4785" spans="1:2" ht="18" customHeight="1">
      <c r="A4785" s="67"/>
      <c r="B4785" s="71"/>
    </row>
    <row r="4786" spans="1:2" ht="18" customHeight="1">
      <c r="A4786" s="67"/>
      <c r="B4786" s="71"/>
    </row>
    <row r="4787" spans="1:2" ht="18" customHeight="1">
      <c r="A4787" s="67"/>
      <c r="B4787" s="71"/>
    </row>
    <row r="4788" spans="1:2" ht="18" customHeight="1">
      <c r="A4788" s="67"/>
      <c r="B4788" s="71"/>
    </row>
    <row r="4789" spans="1:2" ht="18" customHeight="1">
      <c r="A4789" s="67"/>
      <c r="B4789" s="71"/>
    </row>
    <row r="4790" spans="1:2" ht="18" customHeight="1">
      <c r="A4790" s="67"/>
      <c r="B4790" s="71"/>
    </row>
    <row r="4791" spans="1:2" ht="18" customHeight="1">
      <c r="A4791" s="67"/>
      <c r="B4791" s="71"/>
    </row>
    <row r="4792" spans="1:2" ht="18" customHeight="1">
      <c r="A4792" s="67"/>
      <c r="B4792" s="71"/>
    </row>
    <row r="4793" spans="1:2" ht="18" customHeight="1">
      <c r="A4793" s="67"/>
      <c r="B4793" s="71"/>
    </row>
    <row r="4794" spans="1:2" ht="18" customHeight="1">
      <c r="A4794" s="67"/>
      <c r="B4794" s="71"/>
    </row>
    <row r="4795" spans="1:2" ht="18" customHeight="1">
      <c r="A4795" s="67"/>
      <c r="B4795" s="71"/>
    </row>
    <row r="4796" spans="1:2" ht="18" customHeight="1">
      <c r="A4796" s="67"/>
      <c r="B4796" s="71"/>
    </row>
    <row r="4797" spans="1:2" ht="18" customHeight="1">
      <c r="A4797" s="67"/>
      <c r="B4797" s="71"/>
    </row>
    <row r="4798" spans="1:2" ht="18" customHeight="1">
      <c r="A4798" s="67"/>
      <c r="B4798" s="71"/>
    </row>
    <row r="4799" spans="1:2" ht="18" customHeight="1">
      <c r="A4799" s="67"/>
      <c r="B4799" s="71"/>
    </row>
    <row r="4800" spans="1:2" ht="18" customHeight="1">
      <c r="A4800" s="67"/>
      <c r="B4800" s="71"/>
    </row>
    <row r="4801" spans="1:2" ht="18" customHeight="1">
      <c r="A4801" s="67"/>
      <c r="B4801" s="71"/>
    </row>
    <row r="4802" spans="1:2" ht="18" customHeight="1">
      <c r="A4802" s="67"/>
      <c r="B4802" s="71"/>
    </row>
    <row r="4803" spans="1:2" ht="18" customHeight="1">
      <c r="A4803" s="67"/>
      <c r="B4803" s="71"/>
    </row>
    <row r="4804" spans="1:2" ht="18" customHeight="1">
      <c r="A4804" s="67"/>
      <c r="B4804" s="71"/>
    </row>
    <row r="4805" spans="1:2" ht="18" customHeight="1">
      <c r="A4805" s="67"/>
      <c r="B4805" s="71"/>
    </row>
    <row r="4806" spans="1:2" ht="18" customHeight="1">
      <c r="A4806" s="67"/>
      <c r="B4806" s="71"/>
    </row>
    <row r="4807" spans="1:2" ht="18" customHeight="1">
      <c r="A4807" s="67"/>
      <c r="B4807" s="71"/>
    </row>
    <row r="4808" spans="1:2" ht="18" customHeight="1">
      <c r="A4808" s="67"/>
      <c r="B4808" s="71"/>
    </row>
    <row r="4809" spans="1:2" ht="18" customHeight="1">
      <c r="A4809" s="67"/>
      <c r="B4809" s="71"/>
    </row>
    <row r="4810" spans="1:2" ht="18" customHeight="1">
      <c r="A4810" s="67"/>
      <c r="B4810" s="71"/>
    </row>
    <row r="4811" spans="1:2" ht="18" customHeight="1">
      <c r="A4811" s="67"/>
      <c r="B4811" s="71"/>
    </row>
    <row r="4812" spans="1:2" ht="18" customHeight="1">
      <c r="A4812" s="67"/>
      <c r="B4812" s="71"/>
    </row>
    <row r="4813" spans="1:2" ht="18" customHeight="1">
      <c r="A4813" s="67"/>
      <c r="B4813" s="71"/>
    </row>
    <row r="4814" spans="1:2" ht="18" customHeight="1">
      <c r="A4814" s="67"/>
      <c r="B4814" s="71"/>
    </row>
    <row r="4815" spans="1:2" ht="18" customHeight="1">
      <c r="A4815" s="67"/>
      <c r="B4815" s="71"/>
    </row>
    <row r="4816" spans="1:2" ht="18" customHeight="1">
      <c r="A4816" s="67"/>
      <c r="B4816" s="71"/>
    </row>
    <row r="4817" spans="1:2" ht="18" customHeight="1">
      <c r="A4817" s="67"/>
      <c r="B4817" s="71"/>
    </row>
    <row r="4818" spans="1:2" ht="18" customHeight="1">
      <c r="A4818" s="67"/>
      <c r="B4818" s="71"/>
    </row>
    <row r="4819" spans="1:2" ht="18" customHeight="1">
      <c r="A4819" s="67"/>
      <c r="B4819" s="71"/>
    </row>
    <row r="4820" spans="1:2" ht="18" customHeight="1">
      <c r="A4820" s="67"/>
      <c r="B4820" s="71"/>
    </row>
    <row r="4821" spans="1:2" ht="18" customHeight="1">
      <c r="A4821" s="67"/>
      <c r="B4821" s="71"/>
    </row>
    <row r="4822" spans="1:2" ht="18" customHeight="1">
      <c r="A4822" s="67"/>
      <c r="B4822" s="71"/>
    </row>
    <row r="4823" spans="1:2" ht="18" customHeight="1">
      <c r="A4823" s="67"/>
      <c r="B4823" s="71"/>
    </row>
    <row r="4824" spans="1:2" ht="18" customHeight="1">
      <c r="A4824" s="67"/>
      <c r="B4824" s="71"/>
    </row>
    <row r="4825" spans="1:2" ht="18" customHeight="1">
      <c r="A4825" s="67"/>
      <c r="B4825" s="71"/>
    </row>
    <row r="4826" spans="1:2" ht="18" customHeight="1">
      <c r="A4826" s="67"/>
      <c r="B4826" s="71"/>
    </row>
    <row r="4827" spans="1:2" ht="18" customHeight="1">
      <c r="A4827" s="67"/>
      <c r="B4827" s="71"/>
    </row>
    <row r="4828" spans="1:2" ht="18" customHeight="1">
      <c r="A4828" s="67"/>
      <c r="B4828" s="71"/>
    </row>
    <row r="4829" spans="1:2" ht="18" customHeight="1">
      <c r="A4829" s="67"/>
      <c r="B4829" s="71"/>
    </row>
    <row r="4830" spans="1:2" ht="18" customHeight="1">
      <c r="A4830" s="67"/>
      <c r="B4830" s="71"/>
    </row>
    <row r="4831" spans="1:2" ht="18" customHeight="1">
      <c r="A4831" s="67"/>
      <c r="B4831" s="71"/>
    </row>
    <row r="4832" spans="1:2" ht="18" customHeight="1">
      <c r="A4832" s="67"/>
      <c r="B4832" s="71"/>
    </row>
    <row r="4833" spans="1:2" ht="18" customHeight="1">
      <c r="A4833" s="67"/>
      <c r="B4833" s="71"/>
    </row>
    <row r="4834" spans="1:2" ht="18" customHeight="1">
      <c r="A4834" s="67"/>
      <c r="B4834" s="71"/>
    </row>
    <row r="4835" spans="1:2" ht="18" customHeight="1">
      <c r="A4835" s="67"/>
      <c r="B4835" s="71"/>
    </row>
    <row r="4836" spans="1:2" ht="18" customHeight="1">
      <c r="A4836" s="67"/>
      <c r="B4836" s="71"/>
    </row>
    <row r="4837" spans="1:2" ht="18" customHeight="1">
      <c r="A4837" s="67"/>
      <c r="B4837" s="71"/>
    </row>
    <row r="4838" spans="1:2" ht="18" customHeight="1">
      <c r="A4838" s="67"/>
      <c r="B4838" s="71"/>
    </row>
    <row r="4839" spans="1:2" ht="18" customHeight="1">
      <c r="A4839" s="67"/>
      <c r="B4839" s="71"/>
    </row>
    <row r="4840" spans="1:2" ht="18" customHeight="1">
      <c r="A4840" s="67"/>
      <c r="B4840" s="71"/>
    </row>
    <row r="4841" spans="1:2" ht="18" customHeight="1">
      <c r="A4841" s="67"/>
      <c r="B4841" s="71"/>
    </row>
    <row r="4842" spans="1:2" ht="18" customHeight="1">
      <c r="A4842" s="67"/>
      <c r="B4842" s="71"/>
    </row>
    <row r="4843" spans="1:2" ht="18" customHeight="1">
      <c r="A4843" s="67"/>
      <c r="B4843" s="71"/>
    </row>
    <row r="4844" spans="1:2" ht="18" customHeight="1">
      <c r="A4844" s="67"/>
      <c r="B4844" s="71"/>
    </row>
    <row r="4845" spans="1:2" ht="18" customHeight="1">
      <c r="A4845" s="67"/>
      <c r="B4845" s="71"/>
    </row>
    <row r="4846" spans="1:2" ht="18" customHeight="1">
      <c r="A4846" s="67"/>
      <c r="B4846" s="71"/>
    </row>
    <row r="4847" spans="1:2" ht="18" customHeight="1">
      <c r="A4847" s="67"/>
      <c r="B4847" s="71"/>
    </row>
    <row r="4848" spans="1:2" ht="18" customHeight="1">
      <c r="A4848" s="67"/>
      <c r="B4848" s="71"/>
    </row>
    <row r="4849" spans="1:2" ht="18" customHeight="1">
      <c r="A4849" s="67"/>
      <c r="B4849" s="71"/>
    </row>
    <row r="4850" spans="1:2" ht="18" customHeight="1">
      <c r="A4850" s="67"/>
      <c r="B4850" s="71"/>
    </row>
    <row r="4851" spans="1:2" ht="18" customHeight="1">
      <c r="A4851" s="67"/>
      <c r="B4851" s="71"/>
    </row>
    <row r="4852" spans="1:2" ht="18" customHeight="1">
      <c r="A4852" s="67"/>
      <c r="B4852" s="71"/>
    </row>
    <row r="4853" spans="1:2" ht="18" customHeight="1">
      <c r="A4853" s="67"/>
      <c r="B4853" s="71"/>
    </row>
    <row r="4854" spans="1:2" ht="18" customHeight="1">
      <c r="A4854" s="67"/>
      <c r="B4854" s="71"/>
    </row>
    <row r="4855" spans="1:2" ht="18" customHeight="1">
      <c r="A4855" s="67"/>
      <c r="B4855" s="71"/>
    </row>
    <row r="4856" spans="1:2" ht="18" customHeight="1">
      <c r="A4856" s="67"/>
      <c r="B4856" s="71"/>
    </row>
    <row r="4857" spans="1:2" ht="18" customHeight="1">
      <c r="A4857" s="67"/>
      <c r="B4857" s="71"/>
    </row>
    <row r="4858" spans="1:2" ht="18" customHeight="1">
      <c r="A4858" s="67"/>
      <c r="B4858" s="71"/>
    </row>
    <row r="4859" spans="1:2" ht="18" customHeight="1">
      <c r="A4859" s="67"/>
      <c r="B4859" s="71"/>
    </row>
    <row r="4860" spans="1:2" ht="18" customHeight="1">
      <c r="A4860" s="67"/>
      <c r="B4860" s="71"/>
    </row>
    <row r="4861" spans="1:2" ht="18" customHeight="1">
      <c r="A4861" s="67"/>
      <c r="B4861" s="71"/>
    </row>
    <row r="4862" spans="1:2" ht="18" customHeight="1">
      <c r="A4862" s="67"/>
      <c r="B4862" s="71"/>
    </row>
    <row r="4863" spans="1:2" ht="18" customHeight="1">
      <c r="A4863" s="67"/>
      <c r="B4863" s="71"/>
    </row>
    <row r="4864" spans="1:2" ht="18" customHeight="1">
      <c r="A4864" s="67"/>
      <c r="B4864" s="71"/>
    </row>
    <row r="4865" spans="1:2" ht="18" customHeight="1">
      <c r="A4865" s="67"/>
      <c r="B4865" s="71"/>
    </row>
    <row r="4866" spans="1:2" ht="18" customHeight="1">
      <c r="A4866" s="67"/>
      <c r="B4866" s="71"/>
    </row>
    <row r="4867" spans="1:2" ht="18" customHeight="1">
      <c r="A4867" s="67"/>
      <c r="B4867" s="71"/>
    </row>
    <row r="4868" spans="1:2" ht="18" customHeight="1">
      <c r="A4868" s="67"/>
      <c r="B4868" s="71"/>
    </row>
    <row r="4869" spans="1:2" ht="18" customHeight="1">
      <c r="A4869" s="67"/>
      <c r="B4869" s="71"/>
    </row>
    <row r="4870" spans="1:2" ht="18" customHeight="1">
      <c r="A4870" s="67"/>
      <c r="B4870" s="71"/>
    </row>
    <row r="4871" spans="1:2" ht="18" customHeight="1">
      <c r="A4871" s="67"/>
      <c r="B4871" s="71"/>
    </row>
    <row r="4872" spans="1:2" ht="18" customHeight="1">
      <c r="A4872" s="67"/>
      <c r="B4872" s="71"/>
    </row>
    <row r="4873" spans="1:2" ht="18" customHeight="1">
      <c r="A4873" s="67"/>
      <c r="B4873" s="71"/>
    </row>
    <row r="4874" spans="1:2" ht="18" customHeight="1">
      <c r="A4874" s="67"/>
      <c r="B4874" s="71"/>
    </row>
    <row r="4875" spans="1:2" ht="18" customHeight="1">
      <c r="A4875" s="67"/>
      <c r="B4875" s="71"/>
    </row>
    <row r="4876" spans="1:2" ht="18" customHeight="1">
      <c r="A4876" s="67"/>
      <c r="B4876" s="71"/>
    </row>
    <row r="4877" spans="1:2" ht="18" customHeight="1">
      <c r="A4877" s="67"/>
      <c r="B4877" s="71"/>
    </row>
    <row r="4878" spans="1:2" ht="18" customHeight="1">
      <c r="A4878" s="67"/>
      <c r="B4878" s="71"/>
    </row>
    <row r="4879" spans="1:2" ht="18" customHeight="1">
      <c r="A4879" s="67"/>
      <c r="B4879" s="71"/>
    </row>
    <row r="4880" spans="1:2" ht="18" customHeight="1">
      <c r="A4880" s="67"/>
      <c r="B4880" s="71"/>
    </row>
    <row r="4881" spans="1:2" ht="18" customHeight="1">
      <c r="A4881" s="67"/>
      <c r="B4881" s="71"/>
    </row>
    <row r="4882" spans="1:2" ht="18" customHeight="1">
      <c r="A4882" s="67"/>
      <c r="B4882" s="71"/>
    </row>
    <row r="4883" spans="1:2" ht="18" customHeight="1">
      <c r="A4883" s="67"/>
      <c r="B4883" s="71"/>
    </row>
    <row r="4884" spans="1:2" ht="18" customHeight="1">
      <c r="A4884" s="67"/>
      <c r="B4884" s="71"/>
    </row>
    <row r="4885" spans="1:2" ht="18" customHeight="1">
      <c r="A4885" s="67"/>
      <c r="B4885" s="71"/>
    </row>
    <row r="4886" spans="1:2" ht="18" customHeight="1">
      <c r="A4886" s="67"/>
      <c r="B4886" s="71"/>
    </row>
    <row r="4887" spans="1:2" ht="18" customHeight="1">
      <c r="A4887" s="67"/>
      <c r="B4887" s="71"/>
    </row>
    <row r="4888" spans="1:2" ht="18" customHeight="1">
      <c r="A4888" s="67"/>
      <c r="B4888" s="71"/>
    </row>
    <row r="4889" spans="1:2" ht="18" customHeight="1">
      <c r="A4889" s="67"/>
      <c r="B4889" s="71"/>
    </row>
    <row r="4890" spans="1:2" ht="18" customHeight="1">
      <c r="A4890" s="67"/>
      <c r="B4890" s="71"/>
    </row>
    <row r="4891" spans="1:2" ht="18" customHeight="1">
      <c r="A4891" s="67"/>
      <c r="B4891" s="71"/>
    </row>
    <row r="4892" spans="1:2" ht="18" customHeight="1">
      <c r="A4892" s="67"/>
      <c r="B4892" s="71"/>
    </row>
    <row r="4893" spans="1:2" ht="18" customHeight="1">
      <c r="A4893" s="67"/>
      <c r="B4893" s="71"/>
    </row>
    <row r="4894" spans="1:2" ht="18" customHeight="1">
      <c r="A4894" s="67"/>
      <c r="B4894" s="71"/>
    </row>
    <row r="4895" spans="1:2" ht="18" customHeight="1">
      <c r="A4895" s="67"/>
      <c r="B4895" s="71"/>
    </row>
    <row r="4896" spans="1:2" ht="18" customHeight="1">
      <c r="A4896" s="67"/>
      <c r="B4896" s="71"/>
    </row>
    <row r="4897" spans="1:2" ht="18" customHeight="1">
      <c r="A4897" s="67"/>
      <c r="B4897" s="71"/>
    </row>
    <row r="4898" spans="1:2" ht="18" customHeight="1">
      <c r="A4898" s="67"/>
      <c r="B4898" s="71"/>
    </row>
    <row r="4899" spans="1:2" ht="18" customHeight="1">
      <c r="A4899" s="67"/>
      <c r="B4899" s="71"/>
    </row>
    <row r="4900" spans="1:2" ht="18" customHeight="1">
      <c r="A4900" s="67"/>
      <c r="B4900" s="71"/>
    </row>
    <row r="4901" spans="1:2" ht="18" customHeight="1">
      <c r="A4901" s="67"/>
      <c r="B4901" s="71"/>
    </row>
    <row r="4902" spans="1:2" ht="18" customHeight="1">
      <c r="A4902" s="67"/>
      <c r="B4902" s="71"/>
    </row>
    <row r="4903" spans="1:2" ht="18" customHeight="1">
      <c r="A4903" s="67"/>
      <c r="B4903" s="71"/>
    </row>
    <row r="4904" spans="1:2" ht="18" customHeight="1">
      <c r="A4904" s="67"/>
      <c r="B4904" s="71"/>
    </row>
    <row r="4905" spans="1:2" ht="18" customHeight="1">
      <c r="A4905" s="67"/>
      <c r="B4905" s="71"/>
    </row>
    <row r="4906" spans="1:2" ht="18" customHeight="1">
      <c r="A4906" s="67"/>
      <c r="B4906" s="71"/>
    </row>
    <row r="4907" spans="1:2" ht="18" customHeight="1">
      <c r="A4907" s="67"/>
      <c r="B4907" s="71"/>
    </row>
    <row r="4908" spans="1:2" ht="18" customHeight="1">
      <c r="A4908" s="67"/>
      <c r="B4908" s="71"/>
    </row>
    <row r="4909" spans="1:2" ht="18" customHeight="1">
      <c r="A4909" s="67"/>
      <c r="B4909" s="71"/>
    </row>
    <row r="4910" spans="1:2" ht="18" customHeight="1">
      <c r="A4910" s="67"/>
      <c r="B4910" s="71"/>
    </row>
    <row r="4911" spans="1:2" ht="18" customHeight="1">
      <c r="A4911" s="67"/>
      <c r="B4911" s="71"/>
    </row>
    <row r="4912" spans="1:2" ht="18" customHeight="1">
      <c r="A4912" s="67"/>
      <c r="B4912" s="71"/>
    </row>
    <row r="4913" spans="1:2" ht="18" customHeight="1">
      <c r="A4913" s="67"/>
      <c r="B4913" s="71"/>
    </row>
    <row r="4914" spans="1:2" ht="18" customHeight="1">
      <c r="A4914" s="67"/>
      <c r="B4914" s="71"/>
    </row>
    <row r="4915" spans="1:2" ht="18" customHeight="1">
      <c r="A4915" s="67"/>
      <c r="B4915" s="71"/>
    </row>
    <row r="4916" spans="1:2" ht="18" customHeight="1">
      <c r="A4916" s="67"/>
      <c r="B4916" s="71"/>
    </row>
    <row r="4917" spans="1:2" ht="18" customHeight="1">
      <c r="A4917" s="67"/>
      <c r="B4917" s="71"/>
    </row>
    <row r="4918" spans="1:2" ht="18" customHeight="1">
      <c r="A4918" s="67"/>
      <c r="B4918" s="71"/>
    </row>
    <row r="4919" spans="1:2" ht="18" customHeight="1">
      <c r="A4919" s="67"/>
      <c r="B4919" s="71"/>
    </row>
    <row r="4920" spans="1:2" ht="18" customHeight="1">
      <c r="A4920" s="67"/>
      <c r="B4920" s="71"/>
    </row>
    <row r="4921" spans="1:2" ht="18" customHeight="1">
      <c r="A4921" s="67"/>
      <c r="B4921" s="71"/>
    </row>
    <row r="4922" spans="1:2" ht="18" customHeight="1">
      <c r="A4922" s="67"/>
      <c r="B4922" s="71"/>
    </row>
    <row r="4923" spans="1:2" ht="18" customHeight="1">
      <c r="A4923" s="67"/>
      <c r="B4923" s="71"/>
    </row>
    <row r="4924" spans="1:2" ht="18" customHeight="1">
      <c r="A4924" s="67"/>
      <c r="B4924" s="71"/>
    </row>
    <row r="4925" spans="1:2" ht="18" customHeight="1">
      <c r="A4925" s="67"/>
      <c r="B4925" s="71"/>
    </row>
    <row r="4926" spans="1:2" ht="18" customHeight="1">
      <c r="A4926" s="67"/>
      <c r="B4926" s="71"/>
    </row>
    <row r="4927" spans="1:2" ht="18" customHeight="1">
      <c r="A4927" s="67"/>
      <c r="B4927" s="71"/>
    </row>
    <row r="4928" spans="1:2" ht="18" customHeight="1">
      <c r="A4928" s="67"/>
      <c r="B4928" s="71"/>
    </row>
    <row r="4929" spans="1:2" ht="18" customHeight="1">
      <c r="A4929" s="67"/>
      <c r="B4929" s="71"/>
    </row>
    <row r="4930" spans="1:2" ht="18" customHeight="1">
      <c r="A4930" s="67"/>
      <c r="B4930" s="71"/>
    </row>
    <row r="4931" spans="1:2" ht="18" customHeight="1">
      <c r="A4931" s="67"/>
      <c r="B4931" s="71"/>
    </row>
    <row r="4932" spans="1:2" ht="18" customHeight="1">
      <c r="A4932" s="67"/>
      <c r="B4932" s="71"/>
    </row>
    <row r="4933" spans="1:2" ht="18" customHeight="1">
      <c r="A4933" s="67"/>
      <c r="B4933" s="71"/>
    </row>
    <row r="4934" spans="1:2" ht="18" customHeight="1">
      <c r="A4934" s="67"/>
      <c r="B4934" s="71"/>
    </row>
    <row r="4935" spans="1:2" ht="18" customHeight="1">
      <c r="A4935" s="67"/>
      <c r="B4935" s="71"/>
    </row>
    <row r="4936" spans="1:2" ht="18" customHeight="1">
      <c r="A4936" s="67"/>
      <c r="B4936" s="71"/>
    </row>
    <row r="4937" spans="1:2" ht="18" customHeight="1">
      <c r="A4937" s="67"/>
      <c r="B4937" s="71"/>
    </row>
    <row r="4938" spans="1:2" ht="18" customHeight="1">
      <c r="A4938" s="67"/>
      <c r="B4938" s="71"/>
    </row>
    <row r="4939" spans="1:2" ht="18" customHeight="1">
      <c r="A4939" s="67"/>
      <c r="B4939" s="71"/>
    </row>
    <row r="4940" spans="1:2" ht="18" customHeight="1">
      <c r="A4940" s="67"/>
      <c r="B4940" s="71"/>
    </row>
    <row r="4941" spans="1:2" ht="18" customHeight="1">
      <c r="A4941" s="67"/>
      <c r="B4941" s="71"/>
    </row>
    <row r="4942" spans="1:2" ht="18" customHeight="1">
      <c r="A4942" s="67"/>
      <c r="B4942" s="71"/>
    </row>
    <row r="4943" spans="1:2" ht="18" customHeight="1">
      <c r="A4943" s="67"/>
      <c r="B4943" s="71"/>
    </row>
    <row r="4944" spans="1:2" ht="18" customHeight="1">
      <c r="A4944" s="67"/>
      <c r="B4944" s="71"/>
    </row>
    <row r="4945" spans="1:2" ht="18" customHeight="1">
      <c r="A4945" s="67"/>
      <c r="B4945" s="71"/>
    </row>
    <row r="4946" spans="1:2" ht="18" customHeight="1">
      <c r="A4946" s="67"/>
      <c r="B4946" s="71"/>
    </row>
    <row r="4947" spans="1:2" ht="18" customHeight="1">
      <c r="A4947" s="67"/>
      <c r="B4947" s="71"/>
    </row>
    <row r="4948" spans="1:2" ht="18" customHeight="1">
      <c r="A4948" s="67"/>
      <c r="B4948" s="71"/>
    </row>
    <row r="4949" spans="1:2" ht="18" customHeight="1">
      <c r="A4949" s="67"/>
      <c r="B4949" s="71"/>
    </row>
    <row r="4950" spans="1:2" ht="18" customHeight="1">
      <c r="A4950" s="67"/>
      <c r="B4950" s="71"/>
    </row>
    <row r="4951" spans="1:2" ht="18" customHeight="1">
      <c r="A4951" s="67"/>
      <c r="B4951" s="71"/>
    </row>
    <row r="4952" spans="1:2" ht="18" customHeight="1">
      <c r="A4952" s="67"/>
      <c r="B4952" s="71"/>
    </row>
    <row r="4953" spans="1:2" ht="18" customHeight="1">
      <c r="A4953" s="67"/>
      <c r="B4953" s="71"/>
    </row>
    <row r="4954" spans="1:2" ht="18" customHeight="1">
      <c r="A4954" s="67"/>
      <c r="B4954" s="71"/>
    </row>
    <row r="4955" spans="1:2" ht="18" customHeight="1">
      <c r="A4955" s="67"/>
      <c r="B4955" s="71"/>
    </row>
    <row r="4956" spans="1:2" ht="18" customHeight="1">
      <c r="A4956" s="67"/>
      <c r="B4956" s="71"/>
    </row>
    <row r="4957" spans="1:2" ht="18" customHeight="1">
      <c r="A4957" s="67"/>
      <c r="B4957" s="71"/>
    </row>
    <row r="4958" spans="1:2" ht="18" customHeight="1">
      <c r="A4958" s="67"/>
      <c r="B4958" s="71"/>
    </row>
    <row r="4959" spans="1:2" ht="18" customHeight="1">
      <c r="A4959" s="67"/>
      <c r="B4959" s="71"/>
    </row>
    <row r="4960" spans="1:2" ht="18" customHeight="1">
      <c r="A4960" s="67"/>
      <c r="B4960" s="71"/>
    </row>
    <row r="4961" spans="1:2" ht="18" customHeight="1">
      <c r="A4961" s="67"/>
      <c r="B4961" s="71"/>
    </row>
    <row r="4962" spans="1:2" ht="18" customHeight="1">
      <c r="A4962" s="67"/>
      <c r="B4962" s="71"/>
    </row>
    <row r="4963" spans="1:2" ht="18" customHeight="1">
      <c r="A4963" s="67"/>
      <c r="B4963" s="71"/>
    </row>
    <row r="4964" spans="1:2" ht="18" customHeight="1">
      <c r="A4964" s="67"/>
      <c r="B4964" s="71"/>
    </row>
    <row r="4965" spans="1:2" ht="18" customHeight="1">
      <c r="A4965" s="67"/>
      <c r="B4965" s="71"/>
    </row>
    <row r="4966" spans="1:2" ht="18" customHeight="1">
      <c r="A4966" s="67"/>
      <c r="B4966" s="71"/>
    </row>
    <row r="4967" spans="1:2" ht="18" customHeight="1">
      <c r="A4967" s="67"/>
      <c r="B4967" s="71"/>
    </row>
    <row r="4968" spans="1:2" ht="18" customHeight="1">
      <c r="A4968" s="67"/>
      <c r="B4968" s="71"/>
    </row>
    <row r="4969" spans="1:2" ht="18" customHeight="1">
      <c r="A4969" s="67"/>
      <c r="B4969" s="71"/>
    </row>
    <row r="4970" spans="1:2" ht="18" customHeight="1">
      <c r="A4970" s="67"/>
      <c r="B4970" s="71"/>
    </row>
    <row r="4971" spans="1:2" ht="18" customHeight="1">
      <c r="A4971" s="67"/>
      <c r="B4971" s="71"/>
    </row>
    <row r="4972" spans="1:2" ht="18" customHeight="1">
      <c r="A4972" s="67"/>
      <c r="B4972" s="71"/>
    </row>
    <row r="4973" spans="1:2" ht="18" customHeight="1">
      <c r="A4973" s="67"/>
      <c r="B4973" s="71"/>
    </row>
    <row r="4974" spans="1:2" ht="18" customHeight="1">
      <c r="A4974" s="67"/>
      <c r="B4974" s="71"/>
    </row>
    <row r="4975" spans="1:2" ht="18" customHeight="1">
      <c r="A4975" s="67"/>
      <c r="B4975" s="71"/>
    </row>
    <row r="4976" spans="1:2" ht="18" customHeight="1">
      <c r="A4976" s="67"/>
      <c r="B4976" s="71"/>
    </row>
    <row r="4977" spans="1:2" ht="18" customHeight="1">
      <c r="A4977" s="67"/>
      <c r="B4977" s="71"/>
    </row>
    <row r="4978" spans="1:2" ht="18" customHeight="1">
      <c r="A4978" s="67"/>
      <c r="B4978" s="71"/>
    </row>
    <row r="4979" spans="1:2" ht="18" customHeight="1">
      <c r="A4979" s="67"/>
      <c r="B4979" s="71"/>
    </row>
    <row r="4980" spans="1:2" ht="18" customHeight="1">
      <c r="A4980" s="67"/>
      <c r="B4980" s="71"/>
    </row>
    <row r="4981" spans="1:2" ht="18" customHeight="1">
      <c r="A4981" s="67"/>
      <c r="B4981" s="71"/>
    </row>
    <row r="4982" spans="1:2" ht="18" customHeight="1">
      <c r="A4982" s="67"/>
      <c r="B4982" s="71"/>
    </row>
    <row r="4983" spans="1:2" ht="18" customHeight="1">
      <c r="A4983" s="67"/>
      <c r="B4983" s="71"/>
    </row>
    <row r="4984" spans="1:2" ht="18" customHeight="1">
      <c r="A4984" s="67"/>
      <c r="B4984" s="71"/>
    </row>
    <row r="4985" spans="1:2" ht="18" customHeight="1">
      <c r="A4985" s="67"/>
      <c r="B4985" s="71"/>
    </row>
    <row r="4986" spans="1:2" ht="18" customHeight="1">
      <c r="A4986" s="67"/>
      <c r="B4986" s="71"/>
    </row>
    <row r="4987" spans="1:2" ht="18" customHeight="1">
      <c r="A4987" s="67"/>
      <c r="B4987" s="71"/>
    </row>
    <row r="4988" spans="1:2" ht="18" customHeight="1">
      <c r="A4988" s="67"/>
      <c r="B4988" s="71"/>
    </row>
    <row r="4989" spans="1:2" ht="18" customHeight="1">
      <c r="A4989" s="67"/>
      <c r="B4989" s="71"/>
    </row>
    <row r="4990" spans="1:2" ht="18" customHeight="1">
      <c r="A4990" s="67"/>
      <c r="B4990" s="71"/>
    </row>
    <row r="4991" spans="1:2" ht="18" customHeight="1">
      <c r="A4991" s="67"/>
      <c r="B4991" s="71"/>
    </row>
    <row r="4992" spans="1:2" ht="18" customHeight="1">
      <c r="A4992" s="67"/>
      <c r="B4992" s="71"/>
    </row>
    <row r="4993" spans="1:2" ht="18" customHeight="1">
      <c r="A4993" s="67"/>
      <c r="B4993" s="71"/>
    </row>
    <row r="4994" spans="1:2" ht="18" customHeight="1">
      <c r="A4994" s="67"/>
      <c r="B4994" s="71"/>
    </row>
    <row r="4995" spans="1:2" ht="18" customHeight="1">
      <c r="A4995" s="67"/>
      <c r="B4995" s="71"/>
    </row>
    <row r="4996" spans="1:2" ht="18" customHeight="1">
      <c r="A4996" s="67"/>
      <c r="B4996" s="71"/>
    </row>
    <row r="4997" spans="1:2" ht="18" customHeight="1">
      <c r="A4997" s="67"/>
      <c r="B4997" s="71"/>
    </row>
    <row r="4998" spans="1:2" ht="18" customHeight="1">
      <c r="A4998" s="67"/>
      <c r="B4998" s="71"/>
    </row>
    <row r="4999" spans="1:2" ht="18" customHeight="1">
      <c r="A4999" s="67"/>
      <c r="B4999" s="71"/>
    </row>
    <row r="5000" spans="1:2" ht="18" customHeight="1">
      <c r="A5000" s="67"/>
      <c r="B5000" s="71"/>
    </row>
    <row r="5001" spans="1:2" ht="18" customHeight="1">
      <c r="A5001" s="67"/>
      <c r="B5001" s="71"/>
    </row>
    <row r="5002" spans="1:2" ht="18" customHeight="1">
      <c r="A5002" s="67"/>
      <c r="B5002" s="71"/>
    </row>
    <row r="5003" spans="1:2" ht="18" customHeight="1">
      <c r="A5003" s="67"/>
      <c r="B5003" s="71"/>
    </row>
    <row r="5004" spans="1:2" ht="18" customHeight="1">
      <c r="A5004" s="67"/>
      <c r="B5004" s="71"/>
    </row>
    <row r="5005" spans="1:2" ht="18" customHeight="1">
      <c r="A5005" s="67"/>
      <c r="B5005" s="71"/>
    </row>
    <row r="5006" spans="1:2" ht="18" customHeight="1">
      <c r="A5006" s="67"/>
      <c r="B5006" s="71"/>
    </row>
    <row r="5007" spans="1:2" ht="18" customHeight="1">
      <c r="A5007" s="67"/>
      <c r="B5007" s="71"/>
    </row>
    <row r="5008" spans="1:2" ht="18" customHeight="1">
      <c r="A5008" s="67"/>
      <c r="B5008" s="71"/>
    </row>
    <row r="5009" spans="1:2" ht="18" customHeight="1">
      <c r="A5009" s="67"/>
      <c r="B5009" s="71"/>
    </row>
    <row r="5010" spans="1:2" ht="18" customHeight="1">
      <c r="A5010" s="67"/>
      <c r="B5010" s="71"/>
    </row>
    <row r="5011" spans="1:2" ht="18" customHeight="1">
      <c r="A5011" s="67"/>
      <c r="B5011" s="71"/>
    </row>
    <row r="5012" spans="1:2" ht="18" customHeight="1">
      <c r="A5012" s="67"/>
      <c r="B5012" s="71"/>
    </row>
    <row r="5013" spans="1:2" ht="18" customHeight="1">
      <c r="A5013" s="67"/>
      <c r="B5013" s="71"/>
    </row>
    <row r="5014" spans="1:2" ht="18" customHeight="1">
      <c r="A5014" s="67"/>
      <c r="B5014" s="71"/>
    </row>
    <row r="5015" spans="1:2" ht="18" customHeight="1">
      <c r="A5015" s="67"/>
      <c r="B5015" s="71"/>
    </row>
    <row r="5016" spans="1:2" ht="18" customHeight="1">
      <c r="A5016" s="67"/>
      <c r="B5016" s="71"/>
    </row>
    <row r="5017" spans="1:2" ht="18" customHeight="1">
      <c r="A5017" s="67"/>
      <c r="B5017" s="71"/>
    </row>
    <row r="5018" spans="1:2" ht="18" customHeight="1">
      <c r="A5018" s="67"/>
      <c r="B5018" s="71"/>
    </row>
    <row r="5019" spans="1:2" ht="18" customHeight="1">
      <c r="A5019" s="67"/>
      <c r="B5019" s="71"/>
    </row>
    <row r="5020" spans="1:2" ht="18" customHeight="1">
      <c r="A5020" s="67"/>
      <c r="B5020" s="71"/>
    </row>
    <row r="5021" spans="1:2" ht="18" customHeight="1">
      <c r="A5021" s="67"/>
      <c r="B5021" s="71"/>
    </row>
    <row r="5022" spans="1:2" ht="18" customHeight="1">
      <c r="A5022" s="67"/>
      <c r="B5022" s="71"/>
    </row>
    <row r="5023" spans="1:2" ht="18" customHeight="1">
      <c r="A5023" s="67"/>
      <c r="B5023" s="71"/>
    </row>
    <row r="5024" spans="1:2" ht="18" customHeight="1">
      <c r="A5024" s="67"/>
      <c r="B5024" s="71"/>
    </row>
    <row r="5025" spans="1:2" ht="18" customHeight="1">
      <c r="A5025" s="67"/>
      <c r="B5025" s="71"/>
    </row>
    <row r="5026" spans="1:2" ht="18" customHeight="1">
      <c r="A5026" s="67"/>
      <c r="B5026" s="71"/>
    </row>
    <row r="5027" spans="1:2" ht="18" customHeight="1">
      <c r="A5027" s="67"/>
      <c r="B5027" s="71"/>
    </row>
    <row r="5028" spans="1:2" ht="18" customHeight="1">
      <c r="A5028" s="67"/>
      <c r="B5028" s="71"/>
    </row>
    <row r="5029" spans="1:2" ht="18" customHeight="1">
      <c r="A5029" s="67"/>
      <c r="B5029" s="71"/>
    </row>
    <row r="5030" spans="1:2" ht="18" customHeight="1">
      <c r="A5030" s="67"/>
      <c r="B5030" s="71"/>
    </row>
    <row r="5031" spans="1:2" ht="18" customHeight="1">
      <c r="A5031" s="67"/>
      <c r="B5031" s="71"/>
    </row>
    <row r="5032" spans="1:2" ht="18" customHeight="1">
      <c r="A5032" s="67"/>
      <c r="B5032" s="71"/>
    </row>
    <row r="5033" spans="1:2" ht="18" customHeight="1">
      <c r="A5033" s="67"/>
      <c r="B5033" s="71"/>
    </row>
    <row r="5034" spans="1:2" ht="18" customHeight="1">
      <c r="A5034" s="67"/>
      <c r="B5034" s="71"/>
    </row>
    <row r="5035" spans="1:2" ht="18" customHeight="1">
      <c r="A5035" s="67"/>
      <c r="B5035" s="71"/>
    </row>
    <row r="5036" spans="1:2" ht="18" customHeight="1">
      <c r="A5036" s="67"/>
      <c r="B5036" s="71"/>
    </row>
    <row r="5037" spans="1:2" ht="18" customHeight="1">
      <c r="A5037" s="67"/>
      <c r="B5037" s="71"/>
    </row>
    <row r="5038" spans="1:2" ht="18" customHeight="1">
      <c r="A5038" s="67"/>
      <c r="B5038" s="71"/>
    </row>
    <row r="5039" spans="1:2" ht="18" customHeight="1">
      <c r="A5039" s="67"/>
      <c r="B5039" s="71"/>
    </row>
    <row r="5040" spans="1:2" ht="18" customHeight="1">
      <c r="A5040" s="67"/>
      <c r="B5040" s="71"/>
    </row>
    <row r="5041" spans="1:2" ht="18" customHeight="1">
      <c r="A5041" s="67"/>
      <c r="B5041" s="71"/>
    </row>
    <row r="5042" spans="1:2" ht="18" customHeight="1">
      <c r="A5042" s="67"/>
      <c r="B5042" s="71"/>
    </row>
    <row r="5043" spans="1:2" ht="18" customHeight="1">
      <c r="A5043" s="67"/>
      <c r="B5043" s="71"/>
    </row>
    <row r="5044" spans="1:2" ht="18" customHeight="1">
      <c r="A5044" s="67"/>
      <c r="B5044" s="71"/>
    </row>
    <row r="5045" spans="1:2" ht="18" customHeight="1">
      <c r="A5045" s="67"/>
      <c r="B5045" s="71"/>
    </row>
    <row r="5046" spans="1:2" ht="18" customHeight="1">
      <c r="A5046" s="67"/>
      <c r="B5046" s="71"/>
    </row>
    <row r="5047" spans="1:2" ht="18" customHeight="1">
      <c r="A5047" s="67"/>
      <c r="B5047" s="71"/>
    </row>
    <row r="5048" spans="1:2" ht="18" customHeight="1">
      <c r="A5048" s="67"/>
      <c r="B5048" s="71"/>
    </row>
    <row r="5049" spans="1:2" ht="18" customHeight="1">
      <c r="A5049" s="67"/>
      <c r="B5049" s="71"/>
    </row>
    <row r="5050" spans="1:2" ht="18" customHeight="1">
      <c r="A5050" s="67"/>
      <c r="B5050" s="71"/>
    </row>
    <row r="5051" spans="1:2" ht="18" customHeight="1">
      <c r="A5051" s="67"/>
      <c r="B5051" s="71"/>
    </row>
    <row r="5052" spans="1:2" ht="18" customHeight="1">
      <c r="A5052" s="67"/>
      <c r="B5052" s="71"/>
    </row>
    <row r="5053" spans="1:2" ht="18" customHeight="1">
      <c r="A5053" s="67"/>
      <c r="B5053" s="71"/>
    </row>
    <row r="5054" spans="1:2" ht="18" customHeight="1">
      <c r="A5054" s="67"/>
      <c r="B5054" s="71"/>
    </row>
    <row r="5055" spans="1:2" ht="18" customHeight="1">
      <c r="A5055" s="67"/>
      <c r="B5055" s="71"/>
    </row>
    <row r="5056" spans="1:2" ht="18" customHeight="1">
      <c r="A5056" s="67"/>
      <c r="B5056" s="71"/>
    </row>
    <row r="5057" spans="1:2" ht="18" customHeight="1">
      <c r="A5057" s="67"/>
      <c r="B5057" s="71"/>
    </row>
    <row r="5058" spans="1:2" ht="18" customHeight="1">
      <c r="A5058" s="67"/>
      <c r="B5058" s="71"/>
    </row>
    <row r="5059" spans="1:2" ht="18" customHeight="1">
      <c r="A5059" s="67"/>
      <c r="B5059" s="71"/>
    </row>
    <row r="5060" spans="1:2" ht="18" customHeight="1">
      <c r="A5060" s="67"/>
      <c r="B5060" s="71"/>
    </row>
    <row r="5061" spans="1:2" ht="18" customHeight="1">
      <c r="A5061" s="67"/>
      <c r="B5061" s="71"/>
    </row>
    <row r="5062" spans="1:2" ht="18" customHeight="1">
      <c r="A5062" s="67"/>
      <c r="B5062" s="71"/>
    </row>
    <row r="5063" spans="1:2" ht="18" customHeight="1">
      <c r="A5063" s="67"/>
      <c r="B5063" s="71"/>
    </row>
    <row r="5064" spans="1:2" ht="18" customHeight="1">
      <c r="A5064" s="67"/>
      <c r="B5064" s="71"/>
    </row>
    <row r="5065" spans="1:2" ht="18" customHeight="1">
      <c r="A5065" s="67"/>
      <c r="B5065" s="71"/>
    </row>
    <row r="5066" spans="1:2" ht="18" customHeight="1">
      <c r="A5066" s="67"/>
      <c r="B5066" s="71"/>
    </row>
    <row r="5067" spans="1:2" ht="18" customHeight="1">
      <c r="A5067" s="67"/>
      <c r="B5067" s="71"/>
    </row>
    <row r="5068" spans="1:2" ht="18" customHeight="1">
      <c r="A5068" s="67"/>
      <c r="B5068" s="71"/>
    </row>
    <row r="5069" spans="1:2" ht="18" customHeight="1">
      <c r="A5069" s="67"/>
      <c r="B5069" s="71"/>
    </row>
    <row r="5070" spans="1:2" ht="18" customHeight="1">
      <c r="A5070" s="67"/>
      <c r="B5070" s="71"/>
    </row>
    <row r="5071" spans="1:2" ht="18" customHeight="1">
      <c r="A5071" s="67"/>
      <c r="B5071" s="71"/>
    </row>
    <row r="5072" spans="1:2" ht="18" customHeight="1">
      <c r="A5072" s="67"/>
      <c r="B5072" s="71"/>
    </row>
    <row r="5073" spans="1:2" ht="18" customHeight="1">
      <c r="A5073" s="67"/>
      <c r="B5073" s="71"/>
    </row>
    <row r="5074" spans="1:2" ht="18" customHeight="1">
      <c r="A5074" s="67"/>
      <c r="B5074" s="71"/>
    </row>
    <row r="5075" spans="1:2" ht="18" customHeight="1">
      <c r="A5075" s="67"/>
      <c r="B5075" s="71"/>
    </row>
    <row r="5076" spans="1:2" ht="18" customHeight="1">
      <c r="A5076" s="67"/>
      <c r="B5076" s="71"/>
    </row>
    <row r="5077" spans="1:2" ht="18" customHeight="1">
      <c r="A5077" s="67"/>
      <c r="B5077" s="71"/>
    </row>
    <row r="5078" spans="1:2" ht="18" customHeight="1">
      <c r="A5078" s="67"/>
      <c r="B5078" s="71"/>
    </row>
    <row r="5079" spans="1:2" ht="18" customHeight="1">
      <c r="A5079" s="67"/>
      <c r="B5079" s="71"/>
    </row>
    <row r="5080" spans="1:2" ht="18" customHeight="1">
      <c r="A5080" s="67"/>
      <c r="B5080" s="71"/>
    </row>
    <row r="5081" spans="1:2" ht="18" customHeight="1">
      <c r="A5081" s="67"/>
      <c r="B5081" s="71"/>
    </row>
    <row r="5082" spans="1:2" ht="18" customHeight="1">
      <c r="A5082" s="67"/>
      <c r="B5082" s="71"/>
    </row>
    <row r="5083" spans="1:2" ht="18" customHeight="1">
      <c r="A5083" s="67"/>
      <c r="B5083" s="71"/>
    </row>
    <row r="5084" spans="1:2" ht="18" customHeight="1">
      <c r="A5084" s="67"/>
      <c r="B5084" s="71"/>
    </row>
    <row r="5085" spans="1:2" ht="18" customHeight="1">
      <c r="A5085" s="67"/>
      <c r="B5085" s="71"/>
    </row>
    <row r="5086" spans="1:2" ht="18" customHeight="1">
      <c r="A5086" s="67"/>
      <c r="B5086" s="71"/>
    </row>
    <row r="5087" spans="1:2" ht="18" customHeight="1">
      <c r="A5087" s="67"/>
      <c r="B5087" s="71"/>
    </row>
    <row r="5088" spans="1:2" ht="18" customHeight="1">
      <c r="A5088" s="67"/>
      <c r="B5088" s="71"/>
    </row>
    <row r="5089" spans="1:2" ht="18" customHeight="1">
      <c r="A5089" s="67"/>
      <c r="B5089" s="71"/>
    </row>
    <row r="5090" spans="1:2" ht="18" customHeight="1">
      <c r="A5090" s="67"/>
      <c r="B5090" s="71"/>
    </row>
    <row r="5091" spans="1:2" ht="18" customHeight="1">
      <c r="A5091" s="67"/>
      <c r="B5091" s="71"/>
    </row>
    <row r="5092" spans="1:2" ht="18" customHeight="1">
      <c r="A5092" s="67"/>
      <c r="B5092" s="71"/>
    </row>
    <row r="5093" spans="1:2" ht="18" customHeight="1">
      <c r="A5093" s="67"/>
      <c r="B5093" s="71"/>
    </row>
    <row r="5094" spans="1:2" ht="18" customHeight="1">
      <c r="A5094" s="67"/>
      <c r="B5094" s="71"/>
    </row>
    <row r="5095" spans="1:2" ht="18" customHeight="1">
      <c r="A5095" s="67"/>
      <c r="B5095" s="71"/>
    </row>
    <row r="5096" spans="1:2" ht="18" customHeight="1">
      <c r="A5096" s="67"/>
      <c r="B5096" s="71"/>
    </row>
    <row r="5097" spans="1:2" ht="18" customHeight="1">
      <c r="A5097" s="67"/>
      <c r="B5097" s="71"/>
    </row>
    <row r="5098" spans="1:2" ht="18" customHeight="1">
      <c r="A5098" s="67"/>
      <c r="B5098" s="71"/>
    </row>
    <row r="5099" spans="1:2" ht="18" customHeight="1">
      <c r="A5099" s="67"/>
      <c r="B5099" s="71"/>
    </row>
    <row r="5100" spans="1:2" ht="18" customHeight="1">
      <c r="A5100" s="67"/>
      <c r="B5100" s="71"/>
    </row>
    <row r="5101" spans="1:2" ht="18" customHeight="1">
      <c r="A5101" s="67"/>
      <c r="B5101" s="71"/>
    </row>
    <row r="5102" spans="1:2" ht="18" customHeight="1">
      <c r="A5102" s="67"/>
      <c r="B5102" s="71"/>
    </row>
    <row r="5103" spans="1:2" ht="18" customHeight="1">
      <c r="A5103" s="67"/>
      <c r="B5103" s="71"/>
    </row>
    <row r="5104" spans="1:2" ht="18" customHeight="1">
      <c r="A5104" s="67"/>
      <c r="B5104" s="71"/>
    </row>
    <row r="5105" spans="1:2" ht="18" customHeight="1">
      <c r="A5105" s="67"/>
      <c r="B5105" s="71"/>
    </row>
    <row r="5106" spans="1:2" ht="18" customHeight="1">
      <c r="A5106" s="67"/>
      <c r="B5106" s="71"/>
    </row>
    <row r="5107" spans="1:2" ht="18" customHeight="1">
      <c r="A5107" s="67"/>
      <c r="B5107" s="71"/>
    </row>
    <row r="5108" spans="1:2" ht="18" customHeight="1">
      <c r="A5108" s="67"/>
      <c r="B5108" s="71"/>
    </row>
    <row r="5109" spans="1:2" ht="18" customHeight="1">
      <c r="A5109" s="67"/>
      <c r="B5109" s="71"/>
    </row>
    <row r="5110" spans="1:2" ht="18" customHeight="1">
      <c r="A5110" s="67"/>
      <c r="B5110" s="71"/>
    </row>
    <row r="5111" spans="1:2" ht="18" customHeight="1">
      <c r="A5111" s="67"/>
      <c r="B5111" s="71"/>
    </row>
    <row r="5112" spans="1:2" ht="18" customHeight="1">
      <c r="A5112" s="67"/>
      <c r="B5112" s="71"/>
    </row>
    <row r="5113" spans="1:2" ht="18" customHeight="1">
      <c r="A5113" s="67"/>
      <c r="B5113" s="71"/>
    </row>
    <row r="5114" spans="1:2" ht="18" customHeight="1">
      <c r="A5114" s="67"/>
      <c r="B5114" s="71"/>
    </row>
    <row r="5115" spans="1:2" ht="18" customHeight="1">
      <c r="A5115" s="67"/>
      <c r="B5115" s="71"/>
    </row>
    <row r="5116" spans="1:2" ht="18" customHeight="1">
      <c r="A5116" s="67"/>
      <c r="B5116" s="71"/>
    </row>
    <row r="5117" spans="1:2" ht="18" customHeight="1">
      <c r="A5117" s="67"/>
      <c r="B5117" s="71"/>
    </row>
    <row r="5118" spans="1:2" ht="18" customHeight="1">
      <c r="A5118" s="67"/>
      <c r="B5118" s="71"/>
    </row>
    <row r="5119" spans="1:2" ht="18" customHeight="1">
      <c r="A5119" s="67"/>
      <c r="B5119" s="71"/>
    </row>
    <row r="5120" spans="1:2" ht="18" customHeight="1">
      <c r="A5120" s="67"/>
      <c r="B5120" s="71"/>
    </row>
    <row r="5121" spans="1:2" ht="18" customHeight="1">
      <c r="A5121" s="67"/>
      <c r="B5121" s="71"/>
    </row>
    <row r="5122" spans="1:2" ht="18" customHeight="1">
      <c r="A5122" s="67"/>
      <c r="B5122" s="71"/>
    </row>
    <row r="5123" spans="1:2" ht="18" customHeight="1">
      <c r="A5123" s="67"/>
      <c r="B5123" s="71"/>
    </row>
    <row r="5124" spans="1:2" ht="18" customHeight="1">
      <c r="A5124" s="67"/>
      <c r="B5124" s="71"/>
    </row>
    <row r="5125" spans="1:2" ht="18" customHeight="1">
      <c r="A5125" s="67"/>
      <c r="B5125" s="71"/>
    </row>
    <row r="5126" spans="1:2" ht="18" customHeight="1">
      <c r="A5126" s="67"/>
      <c r="B5126" s="71"/>
    </row>
    <row r="5127" spans="1:2" ht="18" customHeight="1">
      <c r="A5127" s="67"/>
      <c r="B5127" s="71"/>
    </row>
    <row r="5128" spans="1:2" ht="18" customHeight="1">
      <c r="A5128" s="67"/>
      <c r="B5128" s="71"/>
    </row>
    <row r="5129" spans="1:2" ht="18" customHeight="1">
      <c r="A5129" s="67"/>
      <c r="B5129" s="71"/>
    </row>
    <row r="5130" spans="1:2" ht="18" customHeight="1">
      <c r="A5130" s="67"/>
      <c r="B5130" s="71"/>
    </row>
    <row r="5131" spans="1:2" ht="18" customHeight="1">
      <c r="A5131" s="67"/>
      <c r="B5131" s="71"/>
    </row>
    <row r="5132" spans="1:2" ht="18" customHeight="1">
      <c r="A5132" s="67"/>
      <c r="B5132" s="71"/>
    </row>
    <row r="5133" spans="1:2" ht="18" customHeight="1">
      <c r="A5133" s="67"/>
      <c r="B5133" s="71"/>
    </row>
    <row r="5134" spans="1:2" ht="18" customHeight="1">
      <c r="A5134" s="67"/>
      <c r="B5134" s="71"/>
    </row>
    <row r="5135" spans="1:2" ht="18" customHeight="1">
      <c r="A5135" s="67"/>
      <c r="B5135" s="71"/>
    </row>
    <row r="5136" spans="1:2" ht="18" customHeight="1">
      <c r="A5136" s="67"/>
      <c r="B5136" s="71"/>
    </row>
    <row r="5137" spans="1:2" ht="18" customHeight="1">
      <c r="A5137" s="67"/>
      <c r="B5137" s="71"/>
    </row>
    <row r="5138" spans="1:2" ht="18" customHeight="1">
      <c r="A5138" s="67"/>
      <c r="B5138" s="71"/>
    </row>
    <row r="5139" spans="1:2" ht="18" customHeight="1">
      <c r="A5139" s="67"/>
      <c r="B5139" s="71"/>
    </row>
    <row r="5140" spans="1:2" ht="18" customHeight="1">
      <c r="A5140" s="67"/>
      <c r="B5140" s="71"/>
    </row>
    <row r="5141" spans="1:2" ht="18" customHeight="1">
      <c r="A5141" s="67"/>
      <c r="B5141" s="71"/>
    </row>
    <row r="5142" spans="1:2" ht="18" customHeight="1">
      <c r="A5142" s="67"/>
      <c r="B5142" s="71"/>
    </row>
    <row r="5143" spans="1:2" ht="18" customHeight="1">
      <c r="A5143" s="67"/>
      <c r="B5143" s="71"/>
    </row>
    <row r="5144" spans="1:2" ht="18" customHeight="1">
      <c r="A5144" s="67"/>
      <c r="B5144" s="71"/>
    </row>
    <row r="5145" spans="1:2" ht="18" customHeight="1">
      <c r="A5145" s="67"/>
      <c r="B5145" s="71"/>
    </row>
    <row r="5146" spans="1:2" ht="18" customHeight="1">
      <c r="A5146" s="67"/>
      <c r="B5146" s="71"/>
    </row>
    <row r="5147" spans="1:2" ht="18" customHeight="1">
      <c r="A5147" s="67"/>
      <c r="B5147" s="71"/>
    </row>
    <row r="5148" spans="1:2" ht="18" customHeight="1">
      <c r="A5148" s="67"/>
      <c r="B5148" s="71"/>
    </row>
    <row r="5149" spans="1:2" ht="18" customHeight="1">
      <c r="A5149" s="67"/>
      <c r="B5149" s="71"/>
    </row>
    <row r="5150" spans="1:2" ht="18" customHeight="1">
      <c r="A5150" s="67"/>
      <c r="B5150" s="71"/>
    </row>
    <row r="5151" spans="1:2" ht="18" customHeight="1">
      <c r="A5151" s="67"/>
      <c r="B5151" s="71"/>
    </row>
    <row r="5152" spans="1:2" ht="18" customHeight="1">
      <c r="A5152" s="67"/>
      <c r="B5152" s="71"/>
    </row>
    <row r="5153" spans="1:2" ht="18" customHeight="1">
      <c r="A5153" s="67"/>
      <c r="B5153" s="71"/>
    </row>
    <row r="5154" spans="1:2" ht="18" customHeight="1">
      <c r="A5154" s="67"/>
      <c r="B5154" s="71"/>
    </row>
    <row r="5155" spans="1:2" ht="18" customHeight="1">
      <c r="A5155" s="67"/>
      <c r="B5155" s="71"/>
    </row>
    <row r="5156" spans="1:2" ht="18" customHeight="1">
      <c r="A5156" s="67"/>
      <c r="B5156" s="71"/>
    </row>
    <row r="5157" spans="1:2" ht="18" customHeight="1">
      <c r="A5157" s="67"/>
      <c r="B5157" s="71"/>
    </row>
    <row r="5158" spans="1:2" ht="18" customHeight="1">
      <c r="A5158" s="67"/>
      <c r="B5158" s="71"/>
    </row>
    <row r="5159" spans="1:2" ht="18" customHeight="1">
      <c r="A5159" s="67"/>
      <c r="B5159" s="71"/>
    </row>
    <row r="5160" spans="1:2" ht="18" customHeight="1">
      <c r="A5160" s="67"/>
      <c r="B5160" s="71"/>
    </row>
    <row r="5161" spans="1:2" ht="18" customHeight="1">
      <c r="A5161" s="67"/>
      <c r="B5161" s="71"/>
    </row>
    <row r="5162" spans="1:2" ht="18" customHeight="1">
      <c r="A5162" s="67"/>
      <c r="B5162" s="71"/>
    </row>
    <row r="5163" spans="1:2" ht="18" customHeight="1">
      <c r="A5163" s="67"/>
      <c r="B5163" s="71"/>
    </row>
    <row r="5164" spans="1:2" ht="18" customHeight="1">
      <c r="A5164" s="67"/>
      <c r="B5164" s="71"/>
    </row>
    <row r="5165" spans="1:2" ht="18" customHeight="1">
      <c r="A5165" s="67"/>
      <c r="B5165" s="71"/>
    </row>
    <row r="5166" spans="1:2" ht="18" customHeight="1">
      <c r="A5166" s="67"/>
      <c r="B5166" s="71"/>
    </row>
    <row r="5167" spans="1:2" ht="18" customHeight="1">
      <c r="A5167" s="67"/>
      <c r="B5167" s="71"/>
    </row>
    <row r="5168" spans="1:2" ht="18" customHeight="1">
      <c r="A5168" s="67"/>
      <c r="B5168" s="71"/>
    </row>
    <row r="5169" spans="1:2" ht="18" customHeight="1">
      <c r="A5169" s="67"/>
      <c r="B5169" s="71"/>
    </row>
    <row r="5170" spans="1:2" ht="18" customHeight="1">
      <c r="A5170" s="67"/>
      <c r="B5170" s="71"/>
    </row>
    <row r="5171" spans="1:2" ht="18" customHeight="1">
      <c r="A5171" s="67"/>
      <c r="B5171" s="71"/>
    </row>
    <row r="5172" spans="1:2" ht="18" customHeight="1">
      <c r="A5172" s="67"/>
      <c r="B5172" s="71"/>
    </row>
    <row r="5173" spans="1:2" ht="18" customHeight="1">
      <c r="A5173" s="67"/>
      <c r="B5173" s="71"/>
    </row>
    <row r="5174" spans="1:2" ht="18" customHeight="1">
      <c r="A5174" s="67"/>
      <c r="B5174" s="71"/>
    </row>
    <row r="5175" spans="1:2" ht="18" customHeight="1">
      <c r="A5175" s="67"/>
      <c r="B5175" s="71"/>
    </row>
    <row r="5176" spans="1:2" ht="18" customHeight="1">
      <c r="A5176" s="67"/>
      <c r="B5176" s="71"/>
    </row>
    <row r="5177" spans="1:2" ht="18" customHeight="1">
      <c r="A5177" s="67"/>
      <c r="B5177" s="71"/>
    </row>
    <row r="5178" spans="1:2" ht="18" customHeight="1">
      <c r="A5178" s="67"/>
      <c r="B5178" s="71"/>
    </row>
    <row r="5179" spans="1:2" ht="18" customHeight="1">
      <c r="A5179" s="67"/>
      <c r="B5179" s="71"/>
    </row>
    <row r="5180" spans="1:2" ht="18" customHeight="1">
      <c r="A5180" s="67"/>
      <c r="B5180" s="71"/>
    </row>
    <row r="5181" spans="1:2" ht="18" customHeight="1">
      <c r="A5181" s="67"/>
      <c r="B5181" s="71"/>
    </row>
    <row r="5182" spans="1:2" ht="18" customHeight="1">
      <c r="A5182" s="67"/>
      <c r="B5182" s="71"/>
    </row>
    <row r="5183" spans="1:2" ht="18" customHeight="1">
      <c r="A5183" s="67"/>
      <c r="B5183" s="71"/>
    </row>
    <row r="5184" spans="1:2" ht="18" customHeight="1">
      <c r="A5184" s="67"/>
      <c r="B5184" s="71"/>
    </row>
    <row r="5185" spans="1:2" ht="18" customHeight="1">
      <c r="A5185" s="67"/>
      <c r="B5185" s="71"/>
    </row>
    <row r="5186" spans="1:2" ht="18" customHeight="1">
      <c r="A5186" s="67"/>
      <c r="B5186" s="71"/>
    </row>
    <row r="5187" spans="1:2" ht="18" customHeight="1">
      <c r="A5187" s="67"/>
      <c r="B5187" s="71"/>
    </row>
    <row r="5188" spans="1:2" ht="18" customHeight="1">
      <c r="A5188" s="67"/>
      <c r="B5188" s="71"/>
    </row>
    <row r="5189" spans="1:2" ht="18" customHeight="1">
      <c r="A5189" s="67"/>
      <c r="B5189" s="71"/>
    </row>
    <row r="5190" spans="1:2" ht="18" customHeight="1">
      <c r="A5190" s="67"/>
      <c r="B5190" s="71"/>
    </row>
    <row r="5191" spans="1:2" ht="18" customHeight="1">
      <c r="A5191" s="67"/>
      <c r="B5191" s="71"/>
    </row>
    <row r="5192" spans="1:2" ht="18" customHeight="1">
      <c r="A5192" s="67"/>
      <c r="B5192" s="71"/>
    </row>
    <row r="5193" spans="1:2" ht="18" customHeight="1">
      <c r="A5193" s="67"/>
      <c r="B5193" s="71"/>
    </row>
    <row r="5194" spans="1:2" ht="18" customHeight="1">
      <c r="A5194" s="67"/>
      <c r="B5194" s="71"/>
    </row>
    <row r="5195" spans="1:2" ht="18" customHeight="1">
      <c r="A5195" s="67"/>
      <c r="B5195" s="71"/>
    </row>
    <row r="5196" spans="1:2" ht="18" customHeight="1">
      <c r="A5196" s="67"/>
      <c r="B5196" s="71"/>
    </row>
    <row r="5197" spans="1:2" ht="18" customHeight="1">
      <c r="A5197" s="67"/>
      <c r="B5197" s="71"/>
    </row>
    <row r="5198" spans="1:2" ht="18" customHeight="1">
      <c r="A5198" s="67"/>
      <c r="B5198" s="71"/>
    </row>
    <row r="5199" spans="1:2" ht="18" customHeight="1">
      <c r="A5199" s="67"/>
      <c r="B5199" s="71"/>
    </row>
    <row r="5200" spans="1:2" ht="18" customHeight="1">
      <c r="A5200" s="67"/>
      <c r="B5200" s="71"/>
    </row>
    <row r="5201" spans="1:2" ht="18" customHeight="1">
      <c r="A5201" s="67"/>
      <c r="B5201" s="71"/>
    </row>
    <row r="5202" spans="1:2" ht="18" customHeight="1">
      <c r="A5202" s="67"/>
      <c r="B5202" s="71"/>
    </row>
    <row r="5203" spans="1:2" ht="18" customHeight="1">
      <c r="A5203" s="67"/>
      <c r="B5203" s="71"/>
    </row>
    <row r="5204" spans="1:2" ht="18" customHeight="1">
      <c r="A5204" s="67"/>
      <c r="B5204" s="71"/>
    </row>
    <row r="5205" spans="1:2" ht="18" customHeight="1">
      <c r="A5205" s="67"/>
      <c r="B5205" s="71"/>
    </row>
    <row r="5206" spans="1:2" ht="18" customHeight="1">
      <c r="A5206" s="67"/>
      <c r="B5206" s="71"/>
    </row>
    <row r="5207" spans="1:2" ht="18" customHeight="1">
      <c r="A5207" s="67"/>
      <c r="B5207" s="71"/>
    </row>
    <row r="5208" spans="1:2" ht="18" customHeight="1">
      <c r="A5208" s="67"/>
      <c r="B5208" s="71"/>
    </row>
    <row r="5209" spans="1:2" ht="18" customHeight="1">
      <c r="A5209" s="67"/>
      <c r="B5209" s="71"/>
    </row>
    <row r="5210" spans="1:2" ht="18" customHeight="1">
      <c r="A5210" s="67"/>
      <c r="B5210" s="71"/>
    </row>
    <row r="5211" spans="1:2" ht="18" customHeight="1">
      <c r="A5211" s="67"/>
      <c r="B5211" s="71"/>
    </row>
    <row r="5212" spans="1:2" ht="18" customHeight="1">
      <c r="A5212" s="67"/>
      <c r="B5212" s="71"/>
    </row>
    <row r="5213" spans="1:2" ht="18" customHeight="1">
      <c r="A5213" s="67"/>
      <c r="B5213" s="71"/>
    </row>
    <row r="5214" spans="1:2" ht="18" customHeight="1">
      <c r="A5214" s="67"/>
      <c r="B5214" s="71"/>
    </row>
    <row r="5215" spans="1:2" ht="18" customHeight="1">
      <c r="A5215" s="67"/>
      <c r="B5215" s="71"/>
    </row>
    <row r="5216" spans="1:2" ht="18" customHeight="1">
      <c r="A5216" s="67"/>
      <c r="B5216" s="71"/>
    </row>
    <row r="5217" spans="1:2" ht="18" customHeight="1">
      <c r="A5217" s="67"/>
      <c r="B5217" s="71"/>
    </row>
    <row r="5218" spans="1:2" ht="18" customHeight="1">
      <c r="A5218" s="67"/>
      <c r="B5218" s="71"/>
    </row>
    <row r="5219" spans="1:2" ht="18" customHeight="1">
      <c r="A5219" s="67"/>
      <c r="B5219" s="71"/>
    </row>
    <row r="5220" spans="1:2" ht="18" customHeight="1">
      <c r="A5220" s="67"/>
      <c r="B5220" s="71"/>
    </row>
    <row r="5221" spans="1:2" ht="18" customHeight="1">
      <c r="A5221" s="67"/>
      <c r="B5221" s="71"/>
    </row>
    <row r="5222" spans="1:2" ht="18" customHeight="1">
      <c r="A5222" s="67"/>
      <c r="B5222" s="71"/>
    </row>
    <row r="5223" spans="1:2" ht="18" customHeight="1">
      <c r="A5223" s="67"/>
      <c r="B5223" s="71"/>
    </row>
    <row r="5224" spans="1:2" ht="18" customHeight="1">
      <c r="A5224" s="67"/>
      <c r="B5224" s="71"/>
    </row>
    <row r="5225" spans="1:2" ht="18" customHeight="1">
      <c r="A5225" s="67"/>
      <c r="B5225" s="71"/>
    </row>
    <row r="5226" spans="1:2" ht="18" customHeight="1">
      <c r="A5226" s="67"/>
      <c r="B5226" s="71"/>
    </row>
    <row r="5227" spans="1:2" ht="18" customHeight="1">
      <c r="A5227" s="67"/>
      <c r="B5227" s="71"/>
    </row>
    <row r="5228" spans="1:2" ht="18" customHeight="1">
      <c r="A5228" s="67"/>
      <c r="B5228" s="71"/>
    </row>
    <row r="5229" spans="1:2" ht="18" customHeight="1">
      <c r="A5229" s="67"/>
      <c r="B5229" s="71"/>
    </row>
    <row r="5230" spans="1:2" ht="18" customHeight="1">
      <c r="A5230" s="67"/>
      <c r="B5230" s="71"/>
    </row>
    <row r="5231" spans="1:2" ht="18" customHeight="1">
      <c r="A5231" s="67"/>
      <c r="B5231" s="71"/>
    </row>
    <row r="5232" spans="1:2" ht="18" customHeight="1">
      <c r="A5232" s="67"/>
      <c r="B5232" s="71"/>
    </row>
    <row r="5233" spans="1:2" ht="18" customHeight="1">
      <c r="A5233" s="67"/>
      <c r="B5233" s="71"/>
    </row>
    <row r="5234" spans="1:2" ht="18" customHeight="1">
      <c r="A5234" s="67"/>
      <c r="B5234" s="71"/>
    </row>
    <row r="5235" spans="1:2" ht="18" customHeight="1">
      <c r="A5235" s="67"/>
      <c r="B5235" s="71"/>
    </row>
    <row r="5236" spans="1:2" ht="18" customHeight="1">
      <c r="A5236" s="67"/>
      <c r="B5236" s="71"/>
    </row>
    <row r="5237" spans="1:2" ht="18" customHeight="1">
      <c r="A5237" s="67"/>
      <c r="B5237" s="71"/>
    </row>
    <row r="5238" spans="1:2" ht="18" customHeight="1">
      <c r="A5238" s="67"/>
      <c r="B5238" s="71"/>
    </row>
    <row r="5239" spans="1:2" ht="18" customHeight="1">
      <c r="A5239" s="67"/>
      <c r="B5239" s="71"/>
    </row>
    <row r="5240" spans="1:2" ht="18" customHeight="1">
      <c r="A5240" s="67"/>
      <c r="B5240" s="71"/>
    </row>
    <row r="5241" spans="1:2" ht="18" customHeight="1">
      <c r="A5241" s="67"/>
      <c r="B5241" s="71"/>
    </row>
    <row r="5242" spans="1:2" ht="18" customHeight="1">
      <c r="A5242" s="67"/>
      <c r="B5242" s="71"/>
    </row>
    <row r="5243" spans="1:2" ht="18" customHeight="1">
      <c r="A5243" s="67"/>
      <c r="B5243" s="71"/>
    </row>
    <row r="5244" spans="1:2" ht="18" customHeight="1">
      <c r="A5244" s="67"/>
      <c r="B5244" s="71"/>
    </row>
    <row r="5245" spans="1:2" ht="18" customHeight="1">
      <c r="A5245" s="67"/>
      <c r="B5245" s="71"/>
    </row>
    <row r="5246" spans="1:2" ht="18" customHeight="1">
      <c r="A5246" s="67"/>
      <c r="B5246" s="71"/>
    </row>
    <row r="5247" spans="1:2" ht="18" customHeight="1">
      <c r="A5247" s="67"/>
      <c r="B5247" s="71"/>
    </row>
    <row r="5248" spans="1:2" ht="18" customHeight="1">
      <c r="A5248" s="67"/>
      <c r="B5248" s="71"/>
    </row>
    <row r="5249" spans="1:2" ht="18" customHeight="1">
      <c r="A5249" s="67"/>
      <c r="B5249" s="71"/>
    </row>
    <row r="5250" spans="1:2" ht="18" customHeight="1">
      <c r="A5250" s="67"/>
      <c r="B5250" s="71"/>
    </row>
    <row r="5251" spans="1:2" ht="18" customHeight="1">
      <c r="A5251" s="67"/>
      <c r="B5251" s="71"/>
    </row>
    <row r="5252" spans="1:2" ht="18" customHeight="1">
      <c r="A5252" s="67"/>
      <c r="B5252" s="71"/>
    </row>
    <row r="5253" spans="1:2" ht="18" customHeight="1">
      <c r="A5253" s="67"/>
      <c r="B5253" s="71"/>
    </row>
    <row r="5254" spans="1:2" ht="18" customHeight="1">
      <c r="A5254" s="67"/>
      <c r="B5254" s="71"/>
    </row>
    <row r="5255" spans="1:2" ht="18" customHeight="1">
      <c r="A5255" s="67"/>
      <c r="B5255" s="71"/>
    </row>
    <row r="5256" spans="1:2" ht="18" customHeight="1">
      <c r="A5256" s="67"/>
      <c r="B5256" s="71"/>
    </row>
    <row r="5257" spans="1:2" ht="18" customHeight="1">
      <c r="A5257" s="67"/>
      <c r="B5257" s="71"/>
    </row>
    <row r="5258" spans="1:2" ht="18" customHeight="1">
      <c r="A5258" s="67"/>
      <c r="B5258" s="71"/>
    </row>
    <row r="5259" spans="1:2" ht="18" customHeight="1">
      <c r="A5259" s="67"/>
      <c r="B5259" s="71"/>
    </row>
    <row r="5260" spans="1:2" ht="18" customHeight="1">
      <c r="A5260" s="67"/>
      <c r="B5260" s="71"/>
    </row>
    <row r="5261" spans="1:2" ht="18" customHeight="1">
      <c r="A5261" s="67"/>
      <c r="B5261" s="71"/>
    </row>
    <row r="5262" spans="1:2" ht="18" customHeight="1">
      <c r="A5262" s="67"/>
      <c r="B5262" s="71"/>
    </row>
    <row r="5263" spans="1:2" ht="18" customHeight="1">
      <c r="A5263" s="67"/>
      <c r="B5263" s="71"/>
    </row>
    <row r="5264" spans="1:2" ht="18" customHeight="1">
      <c r="A5264" s="67"/>
      <c r="B5264" s="71"/>
    </row>
    <row r="5265" spans="1:2" ht="18" customHeight="1">
      <c r="A5265" s="67"/>
      <c r="B5265" s="71"/>
    </row>
    <row r="5266" spans="1:2" ht="18" customHeight="1">
      <c r="A5266" s="67"/>
      <c r="B5266" s="71"/>
    </row>
    <row r="5267" spans="1:2" ht="18" customHeight="1">
      <c r="A5267" s="67"/>
      <c r="B5267" s="71"/>
    </row>
    <row r="5268" spans="1:2" ht="18" customHeight="1">
      <c r="A5268" s="67"/>
      <c r="B5268" s="71"/>
    </row>
    <row r="5269" spans="1:2" ht="18" customHeight="1">
      <c r="A5269" s="67"/>
      <c r="B5269" s="71"/>
    </row>
    <row r="5270" spans="1:2" ht="18" customHeight="1">
      <c r="A5270" s="67"/>
      <c r="B5270" s="71"/>
    </row>
    <row r="5271" spans="1:2" ht="18" customHeight="1">
      <c r="A5271" s="67"/>
      <c r="B5271" s="71"/>
    </row>
    <row r="5272" spans="1:2" ht="18" customHeight="1">
      <c r="A5272" s="67"/>
      <c r="B5272" s="71"/>
    </row>
    <row r="5273" spans="1:2" ht="18" customHeight="1">
      <c r="A5273" s="67"/>
      <c r="B5273" s="71"/>
    </row>
    <row r="5274" spans="1:2" ht="18" customHeight="1">
      <c r="A5274" s="67"/>
      <c r="B5274" s="71"/>
    </row>
    <row r="5275" spans="1:2" ht="18" customHeight="1">
      <c r="A5275" s="67"/>
      <c r="B5275" s="71"/>
    </row>
    <row r="5276" spans="1:2" ht="18" customHeight="1">
      <c r="A5276" s="67"/>
      <c r="B5276" s="71"/>
    </row>
    <row r="5277" spans="1:2" ht="18" customHeight="1">
      <c r="A5277" s="67"/>
      <c r="B5277" s="71"/>
    </row>
    <row r="5278" spans="1:2" ht="18" customHeight="1">
      <c r="A5278" s="67"/>
      <c r="B5278" s="71"/>
    </row>
    <row r="5279" spans="1:2" ht="18" customHeight="1">
      <c r="A5279" s="67"/>
      <c r="B5279" s="71"/>
    </row>
    <row r="5280" spans="1:2" ht="18" customHeight="1">
      <c r="A5280" s="67"/>
      <c r="B5280" s="71"/>
    </row>
    <row r="5281" spans="1:2" ht="18" customHeight="1">
      <c r="A5281" s="67"/>
      <c r="B5281" s="71"/>
    </row>
    <row r="5282" spans="1:2" ht="18" customHeight="1">
      <c r="A5282" s="67"/>
      <c r="B5282" s="71"/>
    </row>
    <row r="5283" spans="1:2" ht="18" customHeight="1">
      <c r="A5283" s="67"/>
      <c r="B5283" s="71"/>
    </row>
    <row r="5284" spans="1:2" ht="18" customHeight="1">
      <c r="A5284" s="67"/>
      <c r="B5284" s="71"/>
    </row>
    <row r="5285" spans="1:2" ht="18" customHeight="1">
      <c r="A5285" s="67"/>
      <c r="B5285" s="71"/>
    </row>
    <row r="5286" spans="1:2" ht="18" customHeight="1">
      <c r="A5286" s="67"/>
      <c r="B5286" s="71"/>
    </row>
    <row r="5287" spans="1:2" ht="18" customHeight="1">
      <c r="A5287" s="67"/>
      <c r="B5287" s="71"/>
    </row>
    <row r="5288" spans="1:2" ht="18" customHeight="1">
      <c r="A5288" s="67"/>
      <c r="B5288" s="71"/>
    </row>
    <row r="5289" spans="1:2" ht="18" customHeight="1">
      <c r="A5289" s="67"/>
      <c r="B5289" s="71"/>
    </row>
    <row r="5290" spans="1:2" ht="18" customHeight="1">
      <c r="A5290" s="67"/>
      <c r="B5290" s="71"/>
    </row>
    <row r="5291" spans="1:2" ht="18" customHeight="1">
      <c r="A5291" s="67"/>
      <c r="B5291" s="71"/>
    </row>
    <row r="5292" spans="1:2" ht="18" customHeight="1">
      <c r="A5292" s="67"/>
      <c r="B5292" s="71"/>
    </row>
    <row r="5293" spans="1:2" ht="18" customHeight="1">
      <c r="A5293" s="67"/>
      <c r="B5293" s="71"/>
    </row>
    <row r="5294" spans="1:2" ht="18" customHeight="1">
      <c r="A5294" s="67"/>
      <c r="B5294" s="71"/>
    </row>
    <row r="5295" spans="1:2" ht="18" customHeight="1">
      <c r="A5295" s="67"/>
      <c r="B5295" s="71"/>
    </row>
    <row r="5296" spans="1:2" ht="18" customHeight="1">
      <c r="A5296" s="67"/>
      <c r="B5296" s="71"/>
    </row>
    <row r="5297" spans="1:2" ht="18" customHeight="1">
      <c r="A5297" s="67"/>
      <c r="B5297" s="71"/>
    </row>
    <row r="5298" spans="1:2" ht="18" customHeight="1">
      <c r="A5298" s="67"/>
      <c r="B5298" s="71"/>
    </row>
    <row r="5299" spans="1:2" ht="18" customHeight="1">
      <c r="A5299" s="67"/>
      <c r="B5299" s="71"/>
    </row>
    <row r="5300" spans="1:2" ht="18" customHeight="1">
      <c r="A5300" s="67"/>
      <c r="B5300" s="71"/>
    </row>
    <row r="5301" spans="1:2" ht="18" customHeight="1">
      <c r="A5301" s="67"/>
      <c r="B5301" s="71"/>
    </row>
    <row r="5302" spans="1:2" ht="18" customHeight="1">
      <c r="A5302" s="67"/>
      <c r="B5302" s="71"/>
    </row>
    <row r="5303" spans="1:2" ht="18" customHeight="1">
      <c r="A5303" s="67"/>
      <c r="B5303" s="71"/>
    </row>
    <row r="5304" spans="1:2" ht="18" customHeight="1">
      <c r="A5304" s="67"/>
      <c r="B5304" s="71"/>
    </row>
    <row r="5305" spans="1:2" ht="18" customHeight="1">
      <c r="A5305" s="67"/>
      <c r="B5305" s="71"/>
    </row>
    <row r="5306" spans="1:2" ht="18" customHeight="1">
      <c r="A5306" s="67"/>
      <c r="B5306" s="71"/>
    </row>
    <row r="5307" spans="1:2" ht="18" customHeight="1">
      <c r="A5307" s="67"/>
      <c r="B5307" s="71"/>
    </row>
    <row r="5308" spans="1:2" ht="18" customHeight="1">
      <c r="A5308" s="67"/>
      <c r="B5308" s="71"/>
    </row>
    <row r="5309" spans="1:2" ht="18" customHeight="1">
      <c r="A5309" s="67"/>
      <c r="B5309" s="71"/>
    </row>
    <row r="5310" spans="1:2" ht="18" customHeight="1">
      <c r="A5310" s="67"/>
      <c r="B5310" s="71"/>
    </row>
    <row r="5311" spans="1:2" ht="18" customHeight="1">
      <c r="A5311" s="67"/>
      <c r="B5311" s="71"/>
    </row>
    <row r="5312" spans="1:2" ht="18" customHeight="1">
      <c r="A5312" s="67"/>
      <c r="B5312" s="71"/>
    </row>
    <row r="5313" spans="1:2" ht="18" customHeight="1">
      <c r="A5313" s="67"/>
      <c r="B5313" s="71"/>
    </row>
    <row r="5314" spans="1:2" ht="18" customHeight="1">
      <c r="A5314" s="67"/>
      <c r="B5314" s="71"/>
    </row>
    <row r="5315" spans="1:2" ht="18" customHeight="1">
      <c r="A5315" s="67"/>
      <c r="B5315" s="71"/>
    </row>
    <row r="5316" spans="1:2" ht="18" customHeight="1">
      <c r="A5316" s="67"/>
      <c r="B5316" s="71"/>
    </row>
    <row r="5317" spans="1:2" ht="18" customHeight="1">
      <c r="A5317" s="67"/>
      <c r="B5317" s="71"/>
    </row>
    <row r="5318" spans="1:2" ht="18" customHeight="1">
      <c r="A5318" s="67"/>
      <c r="B5318" s="71"/>
    </row>
    <row r="5319" spans="1:2" ht="18" customHeight="1">
      <c r="A5319" s="67"/>
      <c r="B5319" s="71"/>
    </row>
    <row r="5320" spans="1:2" ht="18" customHeight="1">
      <c r="A5320" s="67"/>
      <c r="B5320" s="71"/>
    </row>
    <row r="5321" spans="1:2" ht="18" customHeight="1">
      <c r="A5321" s="67"/>
      <c r="B5321" s="71"/>
    </row>
    <row r="5322" spans="1:2" ht="18" customHeight="1">
      <c r="A5322" s="67"/>
      <c r="B5322" s="71"/>
    </row>
    <row r="5323" spans="1:2" ht="18" customHeight="1">
      <c r="A5323" s="67"/>
      <c r="B5323" s="71"/>
    </row>
    <row r="5324" spans="1:2" ht="18" customHeight="1">
      <c r="A5324" s="67"/>
      <c r="B5324" s="71"/>
    </row>
    <row r="5325" spans="1:2" ht="18" customHeight="1">
      <c r="A5325" s="67"/>
      <c r="B5325" s="71"/>
    </row>
    <row r="5326" spans="1:2" ht="18" customHeight="1">
      <c r="A5326" s="67"/>
      <c r="B5326" s="71"/>
    </row>
    <row r="5327" spans="1:2" ht="18" customHeight="1">
      <c r="A5327" s="67"/>
      <c r="B5327" s="71"/>
    </row>
    <row r="5328" spans="1:2" ht="18" customHeight="1">
      <c r="A5328" s="67"/>
      <c r="B5328" s="71"/>
    </row>
    <row r="5329" spans="1:2" ht="18" customHeight="1">
      <c r="A5329" s="67"/>
      <c r="B5329" s="71"/>
    </row>
    <row r="5330" spans="1:2" ht="18" customHeight="1">
      <c r="A5330" s="67"/>
      <c r="B5330" s="71"/>
    </row>
    <row r="5331" spans="1:2" ht="18" customHeight="1">
      <c r="A5331" s="67"/>
      <c r="B5331" s="71"/>
    </row>
    <row r="5332" spans="1:2" ht="18" customHeight="1">
      <c r="A5332" s="67"/>
      <c r="B5332" s="71"/>
    </row>
    <row r="5333" spans="1:2" ht="18" customHeight="1">
      <c r="A5333" s="67"/>
      <c r="B5333" s="71"/>
    </row>
    <row r="5334" spans="1:2" ht="18" customHeight="1">
      <c r="A5334" s="67"/>
      <c r="B5334" s="71"/>
    </row>
    <row r="5335" spans="1:2" ht="18" customHeight="1">
      <c r="A5335" s="67"/>
      <c r="B5335" s="71"/>
    </row>
    <row r="5336" spans="1:2" ht="18" customHeight="1">
      <c r="A5336" s="67"/>
      <c r="B5336" s="71"/>
    </row>
    <row r="5337" spans="1:2" ht="18" customHeight="1">
      <c r="A5337" s="67"/>
      <c r="B5337" s="71"/>
    </row>
    <row r="5338" spans="1:2" ht="18" customHeight="1">
      <c r="A5338" s="67"/>
      <c r="B5338" s="71"/>
    </row>
    <row r="5339" spans="1:2" ht="18" customHeight="1">
      <c r="A5339" s="67"/>
      <c r="B5339" s="71"/>
    </row>
    <row r="5340" spans="1:2" ht="18" customHeight="1">
      <c r="A5340" s="67"/>
      <c r="B5340" s="71"/>
    </row>
    <row r="5341" spans="1:2" ht="18" customHeight="1">
      <c r="A5341" s="67"/>
      <c r="B5341" s="71"/>
    </row>
    <row r="5342" spans="1:2" ht="18" customHeight="1">
      <c r="A5342" s="67"/>
      <c r="B5342" s="71"/>
    </row>
    <row r="5343" spans="1:2" ht="18" customHeight="1">
      <c r="A5343" s="67"/>
      <c r="B5343" s="71"/>
    </row>
    <row r="5344" spans="1:2" ht="18" customHeight="1">
      <c r="A5344" s="67"/>
      <c r="B5344" s="71"/>
    </row>
    <row r="5345" spans="1:2" ht="18" customHeight="1">
      <c r="A5345" s="67"/>
      <c r="B5345" s="71"/>
    </row>
    <row r="5346" spans="1:2" ht="18" customHeight="1">
      <c r="A5346" s="67"/>
      <c r="B5346" s="71"/>
    </row>
    <row r="5347" spans="1:2" ht="18" customHeight="1">
      <c r="A5347" s="67"/>
      <c r="B5347" s="71"/>
    </row>
    <row r="5348" spans="1:2" ht="18" customHeight="1">
      <c r="A5348" s="67"/>
      <c r="B5348" s="71"/>
    </row>
    <row r="5349" spans="1:2" ht="18" customHeight="1">
      <c r="A5349" s="67"/>
      <c r="B5349" s="71"/>
    </row>
    <row r="5350" spans="1:2" ht="18" customHeight="1">
      <c r="A5350" s="67"/>
      <c r="B5350" s="71"/>
    </row>
    <row r="5351" spans="1:2" ht="18" customHeight="1">
      <c r="A5351" s="67"/>
      <c r="B5351" s="71"/>
    </row>
    <row r="5352" spans="1:2" ht="18" customHeight="1">
      <c r="A5352" s="67"/>
      <c r="B5352" s="71"/>
    </row>
    <row r="5353" spans="1:2" ht="18" customHeight="1">
      <c r="A5353" s="67"/>
      <c r="B5353" s="71"/>
    </row>
    <row r="5354" spans="1:2" ht="18" customHeight="1">
      <c r="A5354" s="67"/>
      <c r="B5354" s="71"/>
    </row>
    <row r="5355" spans="1:2" ht="18" customHeight="1">
      <c r="A5355" s="67"/>
      <c r="B5355" s="71"/>
    </row>
    <row r="5356" spans="1:2" ht="18" customHeight="1">
      <c r="A5356" s="67"/>
      <c r="B5356" s="71"/>
    </row>
    <row r="5357" spans="1:2" ht="18" customHeight="1">
      <c r="A5357" s="67"/>
      <c r="B5357" s="71"/>
    </row>
    <row r="5358" spans="1:2" ht="18" customHeight="1">
      <c r="A5358" s="67"/>
      <c r="B5358" s="71"/>
    </row>
    <row r="5359" spans="1:2" ht="18" customHeight="1">
      <c r="A5359" s="67"/>
      <c r="B5359" s="71"/>
    </row>
    <row r="5360" spans="1:2" ht="18" customHeight="1">
      <c r="A5360" s="67"/>
      <c r="B5360" s="71"/>
    </row>
    <row r="5361" spans="1:2" ht="18" customHeight="1">
      <c r="A5361" s="67"/>
      <c r="B5361" s="71"/>
    </row>
    <row r="5362" spans="1:2" ht="18" customHeight="1">
      <c r="A5362" s="67"/>
      <c r="B5362" s="71"/>
    </row>
    <row r="5363" spans="1:2" ht="18" customHeight="1">
      <c r="A5363" s="67"/>
      <c r="B5363" s="71"/>
    </row>
    <row r="5364" spans="1:2" ht="18" customHeight="1">
      <c r="A5364" s="67"/>
      <c r="B5364" s="71"/>
    </row>
    <row r="5365" spans="1:2" ht="18" customHeight="1">
      <c r="A5365" s="67"/>
      <c r="B5365" s="71"/>
    </row>
    <row r="5366" spans="1:2" ht="18" customHeight="1">
      <c r="A5366" s="67"/>
      <c r="B5366" s="71"/>
    </row>
    <row r="5367" spans="1:2" ht="18" customHeight="1">
      <c r="A5367" s="67"/>
      <c r="B5367" s="71"/>
    </row>
    <row r="5368" spans="1:2" ht="18" customHeight="1">
      <c r="A5368" s="67"/>
      <c r="B5368" s="71"/>
    </row>
    <row r="5369" spans="1:2" ht="18" customHeight="1">
      <c r="A5369" s="67"/>
      <c r="B5369" s="71"/>
    </row>
    <row r="5370" spans="1:2" ht="18" customHeight="1">
      <c r="A5370" s="67"/>
      <c r="B5370" s="71"/>
    </row>
    <row r="5371" spans="1:2" ht="18" customHeight="1">
      <c r="A5371" s="67"/>
      <c r="B5371" s="71"/>
    </row>
    <row r="5372" spans="1:2" ht="18" customHeight="1">
      <c r="A5372" s="67"/>
      <c r="B5372" s="71"/>
    </row>
    <row r="5373" spans="1:2" ht="18" customHeight="1">
      <c r="A5373" s="67"/>
      <c r="B5373" s="71"/>
    </row>
    <row r="5374" spans="1:2" ht="18" customHeight="1">
      <c r="A5374" s="67"/>
      <c r="B5374" s="71"/>
    </row>
    <row r="5375" spans="1:2" ht="18" customHeight="1">
      <c r="A5375" s="67"/>
      <c r="B5375" s="71"/>
    </row>
    <row r="5376" spans="1:2" ht="18" customHeight="1">
      <c r="A5376" s="67"/>
      <c r="B5376" s="71"/>
    </row>
    <row r="5377" spans="1:2" ht="18" customHeight="1">
      <c r="A5377" s="67"/>
      <c r="B5377" s="71"/>
    </row>
    <row r="5378" spans="1:2" ht="18" customHeight="1">
      <c r="A5378" s="67"/>
      <c r="B5378" s="71"/>
    </row>
    <row r="5379" spans="1:2" ht="18" customHeight="1">
      <c r="A5379" s="67"/>
      <c r="B5379" s="71"/>
    </row>
    <row r="5380" spans="1:2" ht="18" customHeight="1">
      <c r="A5380" s="67"/>
      <c r="B5380" s="71"/>
    </row>
    <row r="5381" spans="1:2" ht="18" customHeight="1">
      <c r="A5381" s="67"/>
      <c r="B5381" s="71"/>
    </row>
    <row r="5382" spans="1:2" ht="18" customHeight="1">
      <c r="A5382" s="67"/>
      <c r="B5382" s="71"/>
    </row>
    <row r="5383" spans="1:2" ht="18" customHeight="1">
      <c r="A5383" s="67"/>
      <c r="B5383" s="71"/>
    </row>
    <row r="5384" spans="1:2" ht="18" customHeight="1">
      <c r="A5384" s="67"/>
      <c r="B5384" s="71"/>
    </row>
    <row r="5385" spans="1:2" ht="18" customHeight="1">
      <c r="A5385" s="67"/>
      <c r="B5385" s="71"/>
    </row>
    <row r="5386" spans="1:2" ht="18" customHeight="1">
      <c r="A5386" s="67"/>
      <c r="B5386" s="71"/>
    </row>
    <row r="5387" spans="1:2" ht="18" customHeight="1">
      <c r="A5387" s="67"/>
      <c r="B5387" s="71"/>
    </row>
    <row r="5388" spans="1:2" ht="18" customHeight="1">
      <c r="A5388" s="67"/>
      <c r="B5388" s="71"/>
    </row>
    <row r="5389" spans="1:2" ht="18" customHeight="1">
      <c r="A5389" s="67"/>
      <c r="B5389" s="71"/>
    </row>
    <row r="5390" spans="1:2" ht="18" customHeight="1">
      <c r="A5390" s="67"/>
      <c r="B5390" s="71"/>
    </row>
    <row r="5391" spans="1:2" ht="18" customHeight="1">
      <c r="A5391" s="67"/>
      <c r="B5391" s="71"/>
    </row>
    <row r="5392" spans="1:2" ht="18" customHeight="1">
      <c r="A5392" s="67"/>
      <c r="B5392" s="71"/>
    </row>
    <row r="5393" spans="1:2" ht="18" customHeight="1">
      <c r="A5393" s="67"/>
      <c r="B5393" s="71"/>
    </row>
    <row r="5394" spans="1:2" ht="18" customHeight="1">
      <c r="A5394" s="67"/>
      <c r="B5394" s="71"/>
    </row>
    <row r="5395" spans="1:2" ht="18" customHeight="1">
      <c r="A5395" s="67"/>
      <c r="B5395" s="71"/>
    </row>
    <row r="5396" spans="1:2" ht="18" customHeight="1">
      <c r="A5396" s="67"/>
      <c r="B5396" s="71"/>
    </row>
    <row r="5397" spans="1:2" ht="18" customHeight="1">
      <c r="A5397" s="67"/>
      <c r="B5397" s="71"/>
    </row>
    <row r="5398" spans="1:2" ht="18" customHeight="1">
      <c r="A5398" s="67"/>
      <c r="B5398" s="71"/>
    </row>
    <row r="5399" spans="1:2" ht="18" customHeight="1">
      <c r="A5399" s="67"/>
      <c r="B5399" s="71"/>
    </row>
    <row r="5400" spans="1:2" ht="18" customHeight="1">
      <c r="A5400" s="67"/>
      <c r="B5400" s="71"/>
    </row>
    <row r="5401" spans="1:2" ht="18" customHeight="1">
      <c r="A5401" s="67"/>
      <c r="B5401" s="71"/>
    </row>
    <row r="5402" spans="1:2" ht="18" customHeight="1">
      <c r="A5402" s="67"/>
      <c r="B5402" s="71"/>
    </row>
    <row r="5403" spans="1:2" ht="18" customHeight="1">
      <c r="A5403" s="67"/>
      <c r="B5403" s="71"/>
    </row>
    <row r="5404" spans="1:2" ht="18" customHeight="1">
      <c r="A5404" s="67"/>
      <c r="B5404" s="71"/>
    </row>
    <row r="5405" spans="1:2" ht="18" customHeight="1">
      <c r="A5405" s="67"/>
      <c r="B5405" s="71"/>
    </row>
    <row r="5406" spans="1:2" ht="18" customHeight="1">
      <c r="A5406" s="67"/>
      <c r="B5406" s="71"/>
    </row>
    <row r="5407" spans="1:2" ht="18" customHeight="1">
      <c r="A5407" s="67"/>
      <c r="B5407" s="71"/>
    </row>
    <row r="5408" spans="1:2" ht="18" customHeight="1">
      <c r="A5408" s="67"/>
      <c r="B5408" s="71"/>
    </row>
    <row r="5409" spans="1:2" ht="18" customHeight="1">
      <c r="A5409" s="67"/>
      <c r="B5409" s="71"/>
    </row>
    <row r="5410" spans="1:2" ht="18" customHeight="1">
      <c r="A5410" s="67"/>
      <c r="B5410" s="71"/>
    </row>
    <row r="5411" spans="1:2" ht="18" customHeight="1">
      <c r="A5411" s="67"/>
      <c r="B5411" s="71"/>
    </row>
    <row r="5412" spans="1:2" ht="18" customHeight="1">
      <c r="A5412" s="67"/>
      <c r="B5412" s="71"/>
    </row>
    <row r="5413" spans="1:2" ht="18" customHeight="1">
      <c r="A5413" s="67"/>
      <c r="B5413" s="71"/>
    </row>
    <row r="5414" spans="1:2" ht="18" customHeight="1">
      <c r="A5414" s="67"/>
      <c r="B5414" s="71"/>
    </row>
    <row r="5415" spans="1:2" ht="18" customHeight="1">
      <c r="A5415" s="67"/>
      <c r="B5415" s="71"/>
    </row>
    <row r="5416" spans="1:2" ht="18" customHeight="1">
      <c r="A5416" s="67"/>
      <c r="B5416" s="71"/>
    </row>
    <row r="5417" spans="1:2" ht="18" customHeight="1">
      <c r="A5417" s="67"/>
      <c r="B5417" s="71"/>
    </row>
    <row r="5418" spans="1:2" ht="18" customHeight="1">
      <c r="A5418" s="67"/>
      <c r="B5418" s="71"/>
    </row>
    <row r="5419" spans="1:2" ht="18" customHeight="1">
      <c r="A5419" s="67"/>
      <c r="B5419" s="71"/>
    </row>
    <row r="5420" spans="1:2" ht="18" customHeight="1">
      <c r="A5420" s="67"/>
      <c r="B5420" s="71"/>
    </row>
    <row r="5421" spans="1:2" ht="18" customHeight="1">
      <c r="A5421" s="67"/>
      <c r="B5421" s="71"/>
    </row>
    <row r="5422" spans="1:2" ht="18" customHeight="1">
      <c r="A5422" s="67"/>
      <c r="B5422" s="71"/>
    </row>
    <row r="5423" spans="1:2" ht="18" customHeight="1">
      <c r="A5423" s="67"/>
      <c r="B5423" s="71"/>
    </row>
    <row r="5424" spans="1:2" ht="18" customHeight="1">
      <c r="A5424" s="67"/>
      <c r="B5424" s="71"/>
    </row>
    <row r="5425" spans="1:2" ht="18" customHeight="1">
      <c r="A5425" s="67"/>
      <c r="B5425" s="71"/>
    </row>
    <row r="5426" spans="1:2" ht="18" customHeight="1">
      <c r="A5426" s="67"/>
      <c r="B5426" s="71"/>
    </row>
    <row r="5427" spans="1:2" ht="18" customHeight="1">
      <c r="A5427" s="67"/>
      <c r="B5427" s="71"/>
    </row>
    <row r="5428" spans="1:2" ht="18" customHeight="1">
      <c r="A5428" s="67"/>
      <c r="B5428" s="71"/>
    </row>
    <row r="5429" spans="1:2" ht="18" customHeight="1">
      <c r="A5429" s="67"/>
      <c r="B5429" s="71"/>
    </row>
    <row r="5430" spans="1:2" ht="18" customHeight="1">
      <c r="A5430" s="67"/>
      <c r="B5430" s="71"/>
    </row>
    <row r="5431" spans="1:2" ht="18" customHeight="1">
      <c r="A5431" s="67"/>
      <c r="B5431" s="71"/>
    </row>
    <row r="5432" spans="1:2" ht="18" customHeight="1">
      <c r="A5432" s="67"/>
      <c r="B5432" s="71"/>
    </row>
    <row r="5433" spans="1:2" ht="18" customHeight="1">
      <c r="A5433" s="67"/>
      <c r="B5433" s="71"/>
    </row>
    <row r="5434" spans="1:2" ht="18" customHeight="1">
      <c r="A5434" s="67"/>
      <c r="B5434" s="71"/>
    </row>
    <row r="5435" spans="1:2" ht="18" customHeight="1">
      <c r="A5435" s="67"/>
      <c r="B5435" s="71"/>
    </row>
    <row r="5436" spans="1:2" ht="18" customHeight="1">
      <c r="A5436" s="67"/>
      <c r="B5436" s="71"/>
    </row>
    <row r="5437" spans="1:2" ht="18" customHeight="1">
      <c r="A5437" s="67"/>
      <c r="B5437" s="71"/>
    </row>
    <row r="5438" spans="1:2" ht="18" customHeight="1">
      <c r="A5438" s="67"/>
      <c r="B5438" s="71"/>
    </row>
    <row r="5439" spans="1:2" ht="18" customHeight="1">
      <c r="A5439" s="67"/>
      <c r="B5439" s="71"/>
    </row>
    <row r="5440" spans="1:2" ht="18" customHeight="1">
      <c r="A5440" s="67"/>
      <c r="B5440" s="71"/>
    </row>
    <row r="5441" spans="1:2" ht="18" customHeight="1">
      <c r="A5441" s="67"/>
      <c r="B5441" s="71"/>
    </row>
    <row r="5442" spans="1:2" ht="18" customHeight="1">
      <c r="A5442" s="67"/>
      <c r="B5442" s="71"/>
    </row>
    <row r="5443" spans="1:2" ht="18" customHeight="1">
      <c r="A5443" s="67"/>
      <c r="B5443" s="71"/>
    </row>
    <row r="5444" spans="1:2" ht="18" customHeight="1">
      <c r="A5444" s="67"/>
      <c r="B5444" s="71"/>
    </row>
    <row r="5445" spans="1:2" ht="18" customHeight="1">
      <c r="A5445" s="67"/>
      <c r="B5445" s="71"/>
    </row>
    <row r="5446" spans="1:2" ht="18" customHeight="1">
      <c r="A5446" s="67"/>
      <c r="B5446" s="71"/>
    </row>
    <row r="5447" spans="1:2" ht="18" customHeight="1">
      <c r="A5447" s="67"/>
      <c r="B5447" s="71"/>
    </row>
    <row r="5448" spans="1:2" ht="18" customHeight="1">
      <c r="A5448" s="67"/>
      <c r="B5448" s="71"/>
    </row>
    <row r="5449" spans="1:2" ht="18" customHeight="1">
      <c r="A5449" s="67"/>
      <c r="B5449" s="71"/>
    </row>
    <row r="5450" spans="1:2" ht="18" customHeight="1">
      <c r="A5450" s="67"/>
      <c r="B5450" s="71"/>
    </row>
    <row r="5451" spans="1:2" ht="18" customHeight="1">
      <c r="A5451" s="67"/>
      <c r="B5451" s="71"/>
    </row>
    <row r="5452" spans="1:2" ht="18" customHeight="1">
      <c r="A5452" s="67"/>
      <c r="B5452" s="71"/>
    </row>
    <row r="5453" spans="1:2" ht="18" customHeight="1">
      <c r="A5453" s="67"/>
      <c r="B5453" s="71"/>
    </row>
    <row r="5454" spans="1:2" ht="18" customHeight="1">
      <c r="A5454" s="67"/>
      <c r="B5454" s="71"/>
    </row>
    <row r="5455" spans="1:2" ht="18" customHeight="1">
      <c r="A5455" s="67"/>
      <c r="B5455" s="71"/>
    </row>
    <row r="5456" spans="1:2" ht="18" customHeight="1">
      <c r="A5456" s="67"/>
      <c r="B5456" s="71"/>
    </row>
    <row r="5457" spans="1:2" ht="18" customHeight="1">
      <c r="A5457" s="67"/>
      <c r="B5457" s="71"/>
    </row>
    <row r="5458" spans="1:2" ht="18" customHeight="1">
      <c r="A5458" s="67"/>
      <c r="B5458" s="71"/>
    </row>
    <row r="5459" spans="1:2" ht="18" customHeight="1">
      <c r="A5459" s="67"/>
      <c r="B5459" s="71"/>
    </row>
    <row r="5460" spans="1:2" ht="18" customHeight="1">
      <c r="A5460" s="67"/>
      <c r="B5460" s="71"/>
    </row>
    <row r="5461" spans="1:2" ht="18" customHeight="1">
      <c r="A5461" s="67"/>
      <c r="B5461" s="71"/>
    </row>
    <row r="5462" spans="1:2" ht="18" customHeight="1">
      <c r="A5462" s="67"/>
      <c r="B5462" s="71"/>
    </row>
    <row r="5463" spans="1:2" ht="18" customHeight="1">
      <c r="A5463" s="67"/>
      <c r="B5463" s="71"/>
    </row>
    <row r="5464" spans="1:2" ht="18" customHeight="1">
      <c r="A5464" s="67"/>
      <c r="B5464" s="71"/>
    </row>
    <row r="5465" spans="1:2" ht="18" customHeight="1">
      <c r="A5465" s="67"/>
      <c r="B5465" s="71"/>
    </row>
    <row r="5466" spans="1:2" ht="18" customHeight="1">
      <c r="A5466" s="67"/>
      <c r="B5466" s="71"/>
    </row>
    <row r="5467" spans="1:2" ht="18" customHeight="1">
      <c r="A5467" s="67"/>
      <c r="B5467" s="71"/>
    </row>
    <row r="5468" spans="1:2" ht="18" customHeight="1">
      <c r="A5468" s="67"/>
      <c r="B5468" s="71"/>
    </row>
    <row r="5469" spans="1:2" ht="18" customHeight="1">
      <c r="A5469" s="67"/>
      <c r="B5469" s="71"/>
    </row>
    <row r="5470" spans="1:2" ht="18" customHeight="1">
      <c r="A5470" s="67"/>
      <c r="B5470" s="71"/>
    </row>
    <row r="5471" spans="1:2" ht="18" customHeight="1">
      <c r="A5471" s="67"/>
      <c r="B5471" s="71"/>
    </row>
    <row r="5472" spans="1:2" ht="18" customHeight="1">
      <c r="A5472" s="67"/>
      <c r="B5472" s="71"/>
    </row>
    <row r="5473" spans="1:2" ht="18" customHeight="1">
      <c r="A5473" s="67"/>
      <c r="B5473" s="71"/>
    </row>
    <row r="5474" spans="1:2" ht="18" customHeight="1">
      <c r="A5474" s="67"/>
      <c r="B5474" s="71"/>
    </row>
    <row r="5475" spans="1:2" ht="18" customHeight="1">
      <c r="A5475" s="67"/>
      <c r="B5475" s="71"/>
    </row>
    <row r="5476" spans="1:2" ht="18" customHeight="1">
      <c r="A5476" s="67"/>
      <c r="B5476" s="71"/>
    </row>
    <row r="5477" spans="1:2" ht="18" customHeight="1">
      <c r="A5477" s="67"/>
      <c r="B5477" s="71"/>
    </row>
    <row r="5478" spans="1:2" ht="18" customHeight="1">
      <c r="A5478" s="67"/>
      <c r="B5478" s="71"/>
    </row>
    <row r="5479" spans="1:2" ht="18" customHeight="1">
      <c r="A5479" s="67"/>
      <c r="B5479" s="71"/>
    </row>
    <row r="5480" spans="1:2" ht="18" customHeight="1">
      <c r="A5480" s="67"/>
      <c r="B5480" s="71"/>
    </row>
    <row r="5481" spans="1:2" ht="18" customHeight="1">
      <c r="A5481" s="67"/>
      <c r="B5481" s="71"/>
    </row>
    <row r="5482" spans="1:2" ht="18" customHeight="1">
      <c r="A5482" s="67"/>
      <c r="B5482" s="71"/>
    </row>
    <row r="5483" spans="1:2" ht="18" customHeight="1">
      <c r="A5483" s="67"/>
      <c r="B5483" s="71"/>
    </row>
    <row r="5484" spans="1:2" ht="18" customHeight="1">
      <c r="A5484" s="67"/>
      <c r="B5484" s="71"/>
    </row>
    <row r="5485" spans="1:2" ht="18" customHeight="1">
      <c r="A5485" s="67"/>
      <c r="B5485" s="71"/>
    </row>
    <row r="5486" spans="1:2" ht="18" customHeight="1">
      <c r="A5486" s="67"/>
      <c r="B5486" s="71"/>
    </row>
    <row r="5487" spans="1:2" ht="18" customHeight="1">
      <c r="A5487" s="67"/>
      <c r="B5487" s="71"/>
    </row>
    <row r="5488" spans="1:2" ht="18" customHeight="1">
      <c r="A5488" s="67"/>
      <c r="B5488" s="71"/>
    </row>
    <row r="5489" spans="1:2" ht="18" customHeight="1">
      <c r="A5489" s="67"/>
      <c r="B5489" s="71"/>
    </row>
    <row r="5490" spans="1:2" ht="18" customHeight="1">
      <c r="A5490" s="67"/>
      <c r="B5490" s="71"/>
    </row>
    <row r="5491" spans="1:2" ht="18" customHeight="1">
      <c r="A5491" s="67"/>
      <c r="B5491" s="71"/>
    </row>
    <row r="5492" spans="1:2" ht="18" customHeight="1">
      <c r="A5492" s="67"/>
      <c r="B5492" s="71"/>
    </row>
    <row r="5493" spans="1:2" ht="18" customHeight="1">
      <c r="A5493" s="67"/>
      <c r="B5493" s="71"/>
    </row>
    <row r="5494" spans="1:2" ht="18" customHeight="1">
      <c r="A5494" s="67"/>
      <c r="B5494" s="71"/>
    </row>
    <row r="5495" spans="1:2" ht="18" customHeight="1">
      <c r="A5495" s="67"/>
      <c r="B5495" s="71"/>
    </row>
    <row r="5496" spans="1:2" ht="18" customHeight="1">
      <c r="A5496" s="67"/>
      <c r="B5496" s="71"/>
    </row>
    <row r="5497" spans="1:2" ht="18" customHeight="1">
      <c r="A5497" s="67"/>
      <c r="B5497" s="71"/>
    </row>
    <row r="5498" spans="1:2" ht="18" customHeight="1">
      <c r="A5498" s="67"/>
      <c r="B5498" s="71"/>
    </row>
    <row r="5499" spans="1:2" ht="18" customHeight="1">
      <c r="A5499" s="67"/>
      <c r="B5499" s="71"/>
    </row>
    <row r="5500" spans="1:2" ht="18" customHeight="1">
      <c r="A5500" s="67"/>
      <c r="B5500" s="71"/>
    </row>
    <row r="5501" spans="1:2" ht="18" customHeight="1">
      <c r="A5501" s="67"/>
      <c r="B5501" s="71"/>
    </row>
    <row r="5502" spans="1:2" ht="18" customHeight="1">
      <c r="A5502" s="67"/>
      <c r="B5502" s="71"/>
    </row>
    <row r="5503" spans="1:2" ht="18" customHeight="1">
      <c r="A5503" s="67"/>
      <c r="B5503" s="71"/>
    </row>
    <row r="5504" spans="1:2" ht="18" customHeight="1">
      <c r="A5504" s="67"/>
      <c r="B5504" s="71"/>
    </row>
    <row r="5505" spans="1:2" ht="18" customHeight="1">
      <c r="A5505" s="67"/>
      <c r="B5505" s="71"/>
    </row>
    <row r="5506" spans="1:2" ht="18" customHeight="1">
      <c r="A5506" s="67"/>
      <c r="B5506" s="71"/>
    </row>
    <row r="5507" spans="1:2" ht="18" customHeight="1">
      <c r="A5507" s="67"/>
      <c r="B5507" s="71"/>
    </row>
    <row r="5508" spans="1:2" ht="18" customHeight="1">
      <c r="A5508" s="67"/>
      <c r="B5508" s="71"/>
    </row>
    <row r="5509" spans="1:2" ht="18" customHeight="1">
      <c r="A5509" s="67"/>
      <c r="B5509" s="71"/>
    </row>
    <row r="5510" spans="1:2" ht="18" customHeight="1">
      <c r="A5510" s="67"/>
      <c r="B5510" s="71"/>
    </row>
    <row r="5511" spans="1:2" ht="18" customHeight="1">
      <c r="A5511" s="67"/>
      <c r="B5511" s="71"/>
    </row>
    <row r="5512" spans="1:2" ht="18" customHeight="1">
      <c r="A5512" s="67"/>
      <c r="B5512" s="71"/>
    </row>
    <row r="5513" spans="1:2" ht="18" customHeight="1">
      <c r="A5513" s="67"/>
      <c r="B5513" s="71"/>
    </row>
    <row r="5514" spans="1:2" ht="18" customHeight="1">
      <c r="A5514" s="67"/>
      <c r="B5514" s="71"/>
    </row>
    <row r="5515" spans="1:2" ht="18" customHeight="1">
      <c r="A5515" s="67"/>
      <c r="B5515" s="71"/>
    </row>
    <row r="5516" spans="1:2" ht="18" customHeight="1">
      <c r="A5516" s="67"/>
      <c r="B5516" s="71"/>
    </row>
    <row r="5517" spans="1:2" ht="18" customHeight="1">
      <c r="A5517" s="67"/>
      <c r="B5517" s="71"/>
    </row>
    <row r="5518" spans="1:2" ht="18" customHeight="1">
      <c r="A5518" s="67"/>
      <c r="B5518" s="71"/>
    </row>
    <row r="5519" spans="1:2" ht="18" customHeight="1">
      <c r="A5519" s="67"/>
      <c r="B5519" s="71"/>
    </row>
    <row r="5520" spans="1:2" ht="18" customHeight="1">
      <c r="A5520" s="67"/>
      <c r="B5520" s="71"/>
    </row>
    <row r="5521" spans="1:2" ht="18" customHeight="1">
      <c r="A5521" s="67"/>
      <c r="B5521" s="71"/>
    </row>
    <row r="5522" spans="1:2" ht="18" customHeight="1">
      <c r="A5522" s="67"/>
      <c r="B5522" s="71"/>
    </row>
    <row r="5523" spans="1:2" ht="18" customHeight="1">
      <c r="A5523" s="67"/>
      <c r="B5523" s="71"/>
    </row>
    <row r="5524" spans="1:2" ht="18" customHeight="1">
      <c r="A5524" s="67"/>
      <c r="B5524" s="71"/>
    </row>
    <row r="5525" spans="1:2" ht="18" customHeight="1">
      <c r="A5525" s="67"/>
      <c r="B5525" s="71"/>
    </row>
    <row r="5526" spans="1:2" ht="18" customHeight="1">
      <c r="A5526" s="67"/>
      <c r="B5526" s="71"/>
    </row>
    <row r="5527" spans="1:2" ht="18" customHeight="1">
      <c r="A5527" s="67"/>
      <c r="B5527" s="71"/>
    </row>
    <row r="5528" spans="1:2" ht="18" customHeight="1">
      <c r="A5528" s="67"/>
      <c r="B5528" s="71"/>
    </row>
    <row r="5529" spans="1:2" ht="18" customHeight="1">
      <c r="A5529" s="67"/>
      <c r="B5529" s="71"/>
    </row>
    <row r="5530" spans="1:2" ht="18" customHeight="1">
      <c r="A5530" s="67"/>
      <c r="B5530" s="71"/>
    </row>
    <row r="5531" spans="1:2" ht="18" customHeight="1">
      <c r="A5531" s="67"/>
      <c r="B5531" s="71"/>
    </row>
    <row r="5532" spans="1:2" ht="18" customHeight="1">
      <c r="A5532" s="67"/>
      <c r="B5532" s="71"/>
    </row>
    <row r="5533" spans="1:2" ht="18" customHeight="1">
      <c r="A5533" s="67"/>
      <c r="B5533" s="71"/>
    </row>
    <row r="5534" spans="1:2" ht="18" customHeight="1">
      <c r="A5534" s="67"/>
      <c r="B5534" s="71"/>
    </row>
    <row r="5535" spans="1:2" ht="18" customHeight="1">
      <c r="A5535" s="67"/>
      <c r="B5535" s="71"/>
    </row>
    <row r="5536" spans="1:2" ht="18" customHeight="1">
      <c r="A5536" s="67"/>
      <c r="B5536" s="71"/>
    </row>
    <row r="5537" spans="1:2" ht="18" customHeight="1">
      <c r="A5537" s="67"/>
      <c r="B5537" s="71"/>
    </row>
    <row r="5538" spans="1:2" ht="18" customHeight="1">
      <c r="A5538" s="67"/>
      <c r="B5538" s="71"/>
    </row>
    <row r="5539" spans="1:2" ht="18" customHeight="1">
      <c r="A5539" s="67"/>
      <c r="B5539" s="71"/>
    </row>
    <row r="5540" spans="1:2" ht="18" customHeight="1">
      <c r="A5540" s="67"/>
      <c r="B5540" s="71"/>
    </row>
    <row r="5541" spans="1:2" ht="18" customHeight="1">
      <c r="A5541" s="67"/>
      <c r="B5541" s="71"/>
    </row>
    <row r="5542" spans="1:2" ht="18" customHeight="1">
      <c r="A5542" s="67"/>
      <c r="B5542" s="71"/>
    </row>
    <row r="5543" spans="1:2" ht="18" customHeight="1">
      <c r="A5543" s="67"/>
      <c r="B5543" s="71"/>
    </row>
    <row r="5544" spans="1:2" ht="18" customHeight="1">
      <c r="A5544" s="67"/>
      <c r="B5544" s="71"/>
    </row>
    <row r="5545" spans="1:2" ht="18" customHeight="1">
      <c r="A5545" s="67"/>
      <c r="B5545" s="71"/>
    </row>
    <row r="5546" spans="1:2" ht="18" customHeight="1">
      <c r="A5546" s="67"/>
      <c r="B5546" s="71"/>
    </row>
    <row r="5547" spans="1:2" ht="18" customHeight="1">
      <c r="A5547" s="67"/>
      <c r="B5547" s="71"/>
    </row>
    <row r="5548" spans="1:2" ht="18" customHeight="1">
      <c r="A5548" s="67"/>
      <c r="B5548" s="71"/>
    </row>
    <row r="5549" spans="1:2" ht="18" customHeight="1">
      <c r="A5549" s="67"/>
      <c r="B5549" s="71"/>
    </row>
    <row r="5550" spans="1:2" ht="18" customHeight="1">
      <c r="A5550" s="67"/>
      <c r="B5550" s="71"/>
    </row>
    <row r="5551" spans="1:2" ht="18" customHeight="1">
      <c r="A5551" s="67"/>
      <c r="B5551" s="71"/>
    </row>
    <row r="5552" spans="1:2" ht="18" customHeight="1">
      <c r="A5552" s="67"/>
      <c r="B5552" s="71"/>
    </row>
    <row r="5553" spans="1:2" ht="18" customHeight="1">
      <c r="A5553" s="67"/>
      <c r="B5553" s="71"/>
    </row>
    <row r="5554" spans="1:2" ht="18" customHeight="1">
      <c r="A5554" s="67"/>
      <c r="B5554" s="71"/>
    </row>
    <row r="5555" spans="1:2" ht="18" customHeight="1">
      <c r="A5555" s="67"/>
      <c r="B5555" s="71"/>
    </row>
    <row r="5556" spans="1:2" ht="18" customHeight="1">
      <c r="A5556" s="67"/>
      <c r="B5556" s="71"/>
    </row>
    <row r="5557" spans="1:2" ht="18" customHeight="1">
      <c r="A5557" s="67"/>
      <c r="B5557" s="71"/>
    </row>
    <row r="5558" spans="1:2" ht="18" customHeight="1">
      <c r="A5558" s="67"/>
      <c r="B5558" s="71"/>
    </row>
    <row r="5559" spans="1:2" ht="18" customHeight="1">
      <c r="A5559" s="67"/>
      <c r="B5559" s="71"/>
    </row>
    <row r="5560" spans="1:2" ht="18" customHeight="1">
      <c r="A5560" s="67"/>
      <c r="B5560" s="71"/>
    </row>
    <row r="5561" spans="1:2" ht="18" customHeight="1">
      <c r="A5561" s="67"/>
      <c r="B5561" s="71"/>
    </row>
    <row r="5562" spans="1:2" ht="18" customHeight="1">
      <c r="A5562" s="67"/>
      <c r="B5562" s="71"/>
    </row>
    <row r="5563" spans="1:2" ht="18" customHeight="1">
      <c r="A5563" s="67"/>
      <c r="B5563" s="71"/>
    </row>
    <row r="5564" spans="1:2" ht="18" customHeight="1">
      <c r="A5564" s="67"/>
      <c r="B5564" s="71"/>
    </row>
    <row r="5565" spans="1:2" ht="18" customHeight="1">
      <c r="A5565" s="67"/>
      <c r="B5565" s="71"/>
    </row>
    <row r="5566" spans="1:2" ht="18" customHeight="1">
      <c r="A5566" s="67"/>
      <c r="B5566" s="71"/>
    </row>
    <row r="5567" spans="1:2" ht="18" customHeight="1">
      <c r="A5567" s="67"/>
      <c r="B5567" s="71"/>
    </row>
    <row r="5568" spans="1:2" ht="18" customHeight="1">
      <c r="A5568" s="67"/>
      <c r="B5568" s="71"/>
    </row>
    <row r="5569" spans="1:2" ht="18" customHeight="1">
      <c r="A5569" s="67"/>
      <c r="B5569" s="71"/>
    </row>
    <row r="5570" spans="1:2" ht="18" customHeight="1">
      <c r="A5570" s="67"/>
      <c r="B5570" s="71"/>
    </row>
    <row r="5571" spans="1:2" ht="18" customHeight="1">
      <c r="A5571" s="67"/>
      <c r="B5571" s="71"/>
    </row>
    <row r="5572" spans="1:2" ht="18" customHeight="1">
      <c r="A5572" s="67"/>
      <c r="B5572" s="71"/>
    </row>
    <row r="5573" spans="1:2" ht="18" customHeight="1">
      <c r="A5573" s="67"/>
      <c r="B5573" s="71"/>
    </row>
    <row r="5574" spans="1:2" ht="18" customHeight="1">
      <c r="A5574" s="67"/>
      <c r="B5574" s="71"/>
    </row>
    <row r="5575" spans="1:2" ht="18" customHeight="1">
      <c r="A5575" s="67"/>
      <c r="B5575" s="71"/>
    </row>
    <row r="5576" spans="1:2" ht="18" customHeight="1">
      <c r="A5576" s="67"/>
      <c r="B5576" s="71"/>
    </row>
    <row r="5577" spans="1:2" ht="18" customHeight="1">
      <c r="A5577" s="67"/>
      <c r="B5577" s="71"/>
    </row>
    <row r="5578" spans="1:2" ht="18" customHeight="1">
      <c r="A5578" s="67"/>
      <c r="B5578" s="71"/>
    </row>
    <row r="5579" spans="1:2" ht="18" customHeight="1">
      <c r="A5579" s="67"/>
      <c r="B5579" s="71"/>
    </row>
    <row r="5580" spans="1:2" ht="18" customHeight="1">
      <c r="A5580" s="67"/>
      <c r="B5580" s="71"/>
    </row>
    <row r="5581" spans="1:2" ht="18" customHeight="1">
      <c r="A5581" s="67"/>
      <c r="B5581" s="71"/>
    </row>
    <row r="5582" spans="1:2" ht="18" customHeight="1">
      <c r="A5582" s="67"/>
      <c r="B5582" s="71"/>
    </row>
    <row r="5583" spans="1:2" ht="18" customHeight="1">
      <c r="A5583" s="67"/>
      <c r="B5583" s="71"/>
    </row>
    <row r="5584" spans="1:2" ht="18" customHeight="1">
      <c r="A5584" s="67"/>
      <c r="B5584" s="71"/>
    </row>
    <row r="5585" spans="1:2" ht="18" customHeight="1">
      <c r="A5585" s="67"/>
      <c r="B5585" s="71"/>
    </row>
    <row r="5586" spans="1:2" ht="18" customHeight="1">
      <c r="A5586" s="67"/>
      <c r="B5586" s="71"/>
    </row>
    <row r="5587" spans="1:2" ht="18" customHeight="1">
      <c r="A5587" s="67"/>
      <c r="B5587" s="71"/>
    </row>
    <row r="5588" spans="1:2" ht="18" customHeight="1">
      <c r="A5588" s="67"/>
      <c r="B5588" s="71"/>
    </row>
    <row r="5589" spans="1:2" ht="18" customHeight="1">
      <c r="A5589" s="67"/>
      <c r="B5589" s="71"/>
    </row>
    <row r="5590" spans="1:2" ht="18" customHeight="1">
      <c r="A5590" s="67"/>
      <c r="B5590" s="71"/>
    </row>
    <row r="5591" spans="1:2" ht="18" customHeight="1">
      <c r="A5591" s="67"/>
      <c r="B5591" s="71"/>
    </row>
    <row r="5592" spans="1:2" ht="18" customHeight="1">
      <c r="A5592" s="67"/>
      <c r="B5592" s="71"/>
    </row>
    <row r="5593" spans="1:2" ht="18" customHeight="1">
      <c r="A5593" s="67"/>
      <c r="B5593" s="71"/>
    </row>
    <row r="5594" spans="1:2" ht="18" customHeight="1">
      <c r="A5594" s="67"/>
      <c r="B5594" s="71"/>
    </row>
    <row r="5595" spans="1:2" ht="18" customHeight="1">
      <c r="A5595" s="67"/>
      <c r="B5595" s="71"/>
    </row>
    <row r="5596" spans="1:2" ht="18" customHeight="1">
      <c r="A5596" s="67"/>
      <c r="B5596" s="71"/>
    </row>
    <row r="5597" spans="1:2" ht="18" customHeight="1">
      <c r="A5597" s="67"/>
      <c r="B5597" s="71"/>
    </row>
    <row r="5598" spans="1:2" ht="18" customHeight="1">
      <c r="A5598" s="67"/>
      <c r="B5598" s="71"/>
    </row>
    <row r="5599" spans="1:2" ht="18" customHeight="1">
      <c r="A5599" s="67"/>
      <c r="B5599" s="71"/>
    </row>
    <row r="5600" spans="1:2" ht="18" customHeight="1">
      <c r="A5600" s="67"/>
      <c r="B5600" s="71"/>
    </row>
    <row r="5601" spans="1:2" ht="18" customHeight="1">
      <c r="A5601" s="67"/>
      <c r="B5601" s="71"/>
    </row>
    <row r="5602" spans="1:2" ht="18" customHeight="1">
      <c r="A5602" s="67"/>
      <c r="B5602" s="71"/>
    </row>
    <row r="5603" spans="1:2" ht="18" customHeight="1">
      <c r="A5603" s="67"/>
      <c r="B5603" s="71"/>
    </row>
    <row r="5604" spans="1:2" ht="18" customHeight="1">
      <c r="A5604" s="67"/>
      <c r="B5604" s="71"/>
    </row>
    <row r="5605" spans="1:2" ht="18" customHeight="1">
      <c r="A5605" s="67"/>
      <c r="B5605" s="71"/>
    </row>
    <row r="5606" spans="1:2" ht="18" customHeight="1">
      <c r="A5606" s="67"/>
      <c r="B5606" s="71"/>
    </row>
    <row r="5607" spans="1:2" ht="18" customHeight="1">
      <c r="A5607" s="67"/>
      <c r="B5607" s="71"/>
    </row>
    <row r="5608" spans="1:2" ht="18" customHeight="1">
      <c r="A5608" s="67"/>
      <c r="B5608" s="71"/>
    </row>
    <row r="5609" spans="1:2" ht="18" customHeight="1">
      <c r="A5609" s="67"/>
      <c r="B5609" s="71"/>
    </row>
    <row r="5610" spans="1:2" ht="18" customHeight="1">
      <c r="A5610" s="67"/>
      <c r="B5610" s="71"/>
    </row>
    <row r="5611" spans="1:2" ht="18" customHeight="1">
      <c r="A5611" s="67"/>
      <c r="B5611" s="71"/>
    </row>
    <row r="5612" spans="1:2" ht="18" customHeight="1">
      <c r="A5612" s="67"/>
      <c r="B5612" s="71"/>
    </row>
    <row r="5613" spans="1:2" ht="18" customHeight="1">
      <c r="A5613" s="67"/>
      <c r="B5613" s="71"/>
    </row>
    <row r="5614" spans="1:2" ht="18" customHeight="1">
      <c r="A5614" s="67"/>
      <c r="B5614" s="71"/>
    </row>
    <row r="5615" spans="1:2" ht="18" customHeight="1">
      <c r="A5615" s="67"/>
      <c r="B5615" s="71"/>
    </row>
    <row r="5616" spans="1:2" ht="18" customHeight="1">
      <c r="A5616" s="67"/>
      <c r="B5616" s="71"/>
    </row>
    <row r="5617" spans="1:2" ht="18" customHeight="1">
      <c r="A5617" s="67"/>
      <c r="B5617" s="71"/>
    </row>
    <row r="5618" spans="1:2" ht="18" customHeight="1">
      <c r="A5618" s="67"/>
      <c r="B5618" s="71"/>
    </row>
    <row r="5619" spans="1:2" ht="18" customHeight="1">
      <c r="A5619" s="67"/>
      <c r="B5619" s="71"/>
    </row>
    <row r="5620" spans="1:2" ht="18" customHeight="1">
      <c r="A5620" s="67"/>
      <c r="B5620" s="71"/>
    </row>
    <row r="5621" spans="1:2" ht="18" customHeight="1">
      <c r="A5621" s="67"/>
      <c r="B5621" s="71"/>
    </row>
    <row r="5622" spans="1:2" ht="18" customHeight="1">
      <c r="A5622" s="67"/>
      <c r="B5622" s="71"/>
    </row>
    <row r="5623" spans="1:2" ht="18" customHeight="1">
      <c r="A5623" s="67"/>
      <c r="B5623" s="71"/>
    </row>
    <row r="5624" spans="1:2" ht="18" customHeight="1">
      <c r="A5624" s="67"/>
      <c r="B5624" s="71"/>
    </row>
    <row r="5625" spans="1:2" ht="18" customHeight="1">
      <c r="A5625" s="67"/>
      <c r="B5625" s="71"/>
    </row>
    <row r="5626" spans="1:2" ht="18" customHeight="1">
      <c r="A5626" s="67"/>
      <c r="B5626" s="71"/>
    </row>
    <row r="5627" spans="1:2" ht="18" customHeight="1">
      <c r="A5627" s="67"/>
      <c r="B5627" s="71"/>
    </row>
    <row r="5628" spans="1:2" ht="18" customHeight="1">
      <c r="A5628" s="67"/>
      <c r="B5628" s="71"/>
    </row>
    <row r="5629" spans="1:2" ht="18" customHeight="1">
      <c r="A5629" s="67"/>
      <c r="B5629" s="71"/>
    </row>
    <row r="5630" spans="1:2" ht="18" customHeight="1">
      <c r="A5630" s="67"/>
      <c r="B5630" s="71"/>
    </row>
    <row r="5631" spans="1:2" ht="18" customHeight="1">
      <c r="A5631" s="67"/>
      <c r="B5631" s="71"/>
    </row>
    <row r="5632" spans="1:2" ht="18" customHeight="1">
      <c r="A5632" s="67"/>
      <c r="B5632" s="71"/>
    </row>
    <row r="5633" spans="1:2" ht="18" customHeight="1">
      <c r="A5633" s="67"/>
      <c r="B5633" s="71"/>
    </row>
    <row r="5634" spans="1:2" ht="18" customHeight="1">
      <c r="A5634" s="67"/>
      <c r="B5634" s="71"/>
    </row>
    <row r="5635" spans="1:2" ht="18" customHeight="1">
      <c r="A5635" s="67"/>
      <c r="B5635" s="71"/>
    </row>
    <row r="5636" spans="1:2" ht="18" customHeight="1">
      <c r="A5636" s="67"/>
      <c r="B5636" s="71"/>
    </row>
    <row r="5637" spans="1:2" ht="18" customHeight="1">
      <c r="A5637" s="67"/>
      <c r="B5637" s="71"/>
    </row>
    <row r="5638" spans="1:2" ht="18" customHeight="1">
      <c r="A5638" s="67"/>
      <c r="B5638" s="71"/>
    </row>
    <row r="5639" spans="1:2" ht="18" customHeight="1">
      <c r="A5639" s="67"/>
      <c r="B5639" s="71"/>
    </row>
    <row r="5640" spans="1:2" ht="18" customHeight="1">
      <c r="A5640" s="67"/>
      <c r="B5640" s="71"/>
    </row>
    <row r="5641" spans="1:2" ht="18" customHeight="1">
      <c r="A5641" s="67"/>
      <c r="B5641" s="71"/>
    </row>
    <row r="5642" spans="1:2" ht="18" customHeight="1">
      <c r="A5642" s="67"/>
      <c r="B5642" s="71"/>
    </row>
    <row r="5643" spans="1:2" ht="18" customHeight="1">
      <c r="A5643" s="67"/>
      <c r="B5643" s="71"/>
    </row>
    <row r="5644" spans="1:2" ht="18" customHeight="1">
      <c r="A5644" s="67"/>
      <c r="B5644" s="71"/>
    </row>
    <row r="5645" spans="1:2" ht="18" customHeight="1">
      <c r="A5645" s="67"/>
      <c r="B5645" s="71"/>
    </row>
    <row r="5646" spans="1:2" ht="18" customHeight="1">
      <c r="A5646" s="67"/>
      <c r="B5646" s="71"/>
    </row>
    <row r="5647" spans="1:2" ht="18" customHeight="1">
      <c r="A5647" s="67"/>
      <c r="B5647" s="71"/>
    </row>
    <row r="5648" spans="1:2" ht="18" customHeight="1">
      <c r="A5648" s="67"/>
      <c r="B5648" s="71"/>
    </row>
    <row r="5649" spans="1:2" ht="18" customHeight="1">
      <c r="A5649" s="67"/>
      <c r="B5649" s="71"/>
    </row>
    <row r="5650" spans="1:2" ht="18" customHeight="1">
      <c r="A5650" s="67"/>
      <c r="B5650" s="71"/>
    </row>
    <row r="5651" spans="1:2" ht="18" customHeight="1">
      <c r="A5651" s="67"/>
      <c r="B5651" s="71"/>
    </row>
    <row r="5652" spans="1:2" ht="18" customHeight="1">
      <c r="A5652" s="67"/>
      <c r="B5652" s="71"/>
    </row>
    <row r="5653" spans="1:2" ht="18" customHeight="1">
      <c r="A5653" s="67"/>
      <c r="B5653" s="71"/>
    </row>
    <row r="5654" spans="1:2" ht="18" customHeight="1">
      <c r="A5654" s="67"/>
      <c r="B5654" s="71"/>
    </row>
    <row r="5655" spans="1:2" ht="18" customHeight="1">
      <c r="A5655" s="67"/>
      <c r="B5655" s="71"/>
    </row>
    <row r="5656" spans="1:2" ht="18" customHeight="1">
      <c r="A5656" s="67"/>
      <c r="B5656" s="71"/>
    </row>
    <row r="5657" spans="1:2" ht="18" customHeight="1">
      <c r="A5657" s="67"/>
      <c r="B5657" s="71"/>
    </row>
    <row r="5658" spans="1:2" ht="18" customHeight="1">
      <c r="A5658" s="67"/>
      <c r="B5658" s="71"/>
    </row>
    <row r="5659" spans="1:2" ht="18" customHeight="1">
      <c r="A5659" s="67"/>
      <c r="B5659" s="71"/>
    </row>
    <row r="5660" spans="1:2" ht="18" customHeight="1">
      <c r="A5660" s="67"/>
      <c r="B5660" s="71"/>
    </row>
    <row r="5661" spans="1:2" ht="18" customHeight="1">
      <c r="A5661" s="67"/>
      <c r="B5661" s="71"/>
    </row>
    <row r="5662" spans="1:2" ht="18" customHeight="1">
      <c r="A5662" s="67"/>
      <c r="B5662" s="71"/>
    </row>
    <row r="5663" spans="1:2" ht="18" customHeight="1">
      <c r="A5663" s="67"/>
      <c r="B5663" s="71"/>
    </row>
    <row r="5664" spans="1:2" ht="18" customHeight="1">
      <c r="A5664" s="67"/>
      <c r="B5664" s="71"/>
    </row>
    <row r="5665" spans="1:2" ht="18" customHeight="1">
      <c r="A5665" s="67"/>
      <c r="B5665" s="71"/>
    </row>
    <row r="5666" spans="1:2" ht="18" customHeight="1">
      <c r="A5666" s="67"/>
      <c r="B5666" s="71"/>
    </row>
    <row r="5667" spans="1:2" ht="18" customHeight="1">
      <c r="A5667" s="67"/>
      <c r="B5667" s="71"/>
    </row>
    <row r="5668" spans="1:2" ht="18" customHeight="1">
      <c r="A5668" s="67"/>
      <c r="B5668" s="71"/>
    </row>
    <row r="5669" spans="1:2" ht="18" customHeight="1">
      <c r="A5669" s="67"/>
      <c r="B5669" s="71"/>
    </row>
    <row r="5670" spans="1:2" ht="18" customHeight="1">
      <c r="A5670" s="67"/>
      <c r="B5670" s="71"/>
    </row>
    <row r="5671" spans="1:2" ht="18" customHeight="1">
      <c r="A5671" s="67"/>
      <c r="B5671" s="71"/>
    </row>
    <row r="5672" spans="1:2" ht="18" customHeight="1">
      <c r="A5672" s="67"/>
      <c r="B5672" s="71"/>
    </row>
    <row r="5673" spans="1:2" ht="18" customHeight="1">
      <c r="A5673" s="67"/>
      <c r="B5673" s="71"/>
    </row>
    <row r="5674" spans="1:2" ht="18" customHeight="1">
      <c r="A5674" s="67"/>
      <c r="B5674" s="71"/>
    </row>
    <row r="5675" spans="1:2" ht="18" customHeight="1">
      <c r="A5675" s="67"/>
      <c r="B5675" s="71"/>
    </row>
    <row r="5676" spans="1:2" ht="18" customHeight="1">
      <c r="A5676" s="67"/>
      <c r="B5676" s="71"/>
    </row>
    <row r="5677" spans="1:2" ht="18" customHeight="1">
      <c r="A5677" s="67"/>
      <c r="B5677" s="71"/>
    </row>
    <row r="5678" spans="1:2" ht="18" customHeight="1">
      <c r="A5678" s="67"/>
      <c r="B5678" s="71"/>
    </row>
    <row r="5679" spans="1:2" ht="18" customHeight="1">
      <c r="A5679" s="67"/>
      <c r="B5679" s="71"/>
    </row>
    <row r="5680" spans="1:2" ht="18" customHeight="1">
      <c r="A5680" s="67"/>
      <c r="B5680" s="71"/>
    </row>
    <row r="5681" spans="1:2" ht="18" customHeight="1">
      <c r="A5681" s="67"/>
      <c r="B5681" s="71"/>
    </row>
    <row r="5682" spans="1:2" ht="18" customHeight="1">
      <c r="A5682" s="67"/>
      <c r="B5682" s="71"/>
    </row>
    <row r="5683" spans="1:2" ht="18" customHeight="1">
      <c r="A5683" s="67"/>
      <c r="B5683" s="71"/>
    </row>
    <row r="5684" spans="1:2" ht="18" customHeight="1">
      <c r="A5684" s="67"/>
      <c r="B5684" s="71"/>
    </row>
    <row r="5685" spans="1:2" ht="18" customHeight="1">
      <c r="A5685" s="67"/>
      <c r="B5685" s="71"/>
    </row>
    <row r="5686" spans="1:2" ht="18" customHeight="1">
      <c r="A5686" s="67"/>
      <c r="B5686" s="71"/>
    </row>
    <row r="5687" spans="1:2" ht="18" customHeight="1">
      <c r="A5687" s="67"/>
      <c r="B5687" s="71"/>
    </row>
    <row r="5688" spans="1:2" ht="18" customHeight="1">
      <c r="A5688" s="67"/>
      <c r="B5688" s="71"/>
    </row>
    <row r="5689" spans="1:2" ht="18" customHeight="1">
      <c r="A5689" s="67"/>
      <c r="B5689" s="71"/>
    </row>
    <row r="5690" spans="1:2" ht="18" customHeight="1">
      <c r="A5690" s="67"/>
      <c r="B5690" s="71"/>
    </row>
    <row r="5691" spans="1:2" ht="18" customHeight="1">
      <c r="A5691" s="67"/>
      <c r="B5691" s="71"/>
    </row>
    <row r="5692" spans="1:2" ht="18" customHeight="1">
      <c r="A5692" s="67"/>
      <c r="B5692" s="71"/>
    </row>
    <row r="5693" spans="1:2" ht="18" customHeight="1">
      <c r="A5693" s="67"/>
      <c r="B5693" s="71"/>
    </row>
    <row r="5694" spans="1:2" ht="18" customHeight="1">
      <c r="A5694" s="67"/>
      <c r="B5694" s="71"/>
    </row>
    <row r="5695" spans="1:2" ht="18" customHeight="1">
      <c r="A5695" s="67"/>
      <c r="B5695" s="71"/>
    </row>
    <row r="5696" spans="1:2" ht="18" customHeight="1">
      <c r="A5696" s="67"/>
      <c r="B5696" s="71"/>
    </row>
    <row r="5697" spans="1:2" ht="18" customHeight="1">
      <c r="A5697" s="67"/>
      <c r="B5697" s="71"/>
    </row>
    <row r="5698" spans="1:2" ht="18" customHeight="1">
      <c r="A5698" s="67"/>
      <c r="B5698" s="71"/>
    </row>
    <row r="5699" spans="1:2" ht="18" customHeight="1">
      <c r="A5699" s="67"/>
      <c r="B5699" s="71"/>
    </row>
    <row r="5700" spans="1:2" ht="18" customHeight="1">
      <c r="A5700" s="67"/>
      <c r="B5700" s="71"/>
    </row>
    <row r="5701" spans="1:2" ht="18" customHeight="1">
      <c r="A5701" s="67"/>
      <c r="B5701" s="71"/>
    </row>
    <row r="5702" spans="1:2" ht="18" customHeight="1">
      <c r="A5702" s="67"/>
      <c r="B5702" s="71"/>
    </row>
    <row r="5703" spans="1:2" ht="18" customHeight="1">
      <c r="A5703" s="67"/>
      <c r="B5703" s="71"/>
    </row>
    <row r="5704" spans="1:2" ht="18" customHeight="1">
      <c r="A5704" s="67"/>
      <c r="B5704" s="71"/>
    </row>
    <row r="5705" spans="1:2" ht="18" customHeight="1">
      <c r="A5705" s="67"/>
      <c r="B5705" s="71"/>
    </row>
    <row r="5706" spans="1:2" ht="18" customHeight="1">
      <c r="A5706" s="67"/>
      <c r="B5706" s="71"/>
    </row>
    <row r="5707" spans="1:2" ht="18" customHeight="1">
      <c r="A5707" s="67"/>
      <c r="B5707" s="71"/>
    </row>
    <row r="5708" spans="1:2" ht="18" customHeight="1">
      <c r="A5708" s="67"/>
      <c r="B5708" s="71"/>
    </row>
    <row r="5709" spans="1:2" ht="18" customHeight="1">
      <c r="A5709" s="67"/>
      <c r="B5709" s="71"/>
    </row>
    <row r="5710" spans="1:2" ht="18" customHeight="1">
      <c r="A5710" s="67"/>
      <c r="B5710" s="71"/>
    </row>
    <row r="5711" spans="1:2" ht="18" customHeight="1">
      <c r="A5711" s="67"/>
      <c r="B5711" s="71"/>
    </row>
    <row r="5712" spans="1:2" ht="18" customHeight="1">
      <c r="A5712" s="67"/>
      <c r="B5712" s="71"/>
    </row>
    <row r="5713" spans="1:2" ht="18" customHeight="1">
      <c r="A5713" s="67"/>
      <c r="B5713" s="71"/>
    </row>
    <row r="5714" spans="1:2" ht="18" customHeight="1">
      <c r="A5714" s="67"/>
      <c r="B5714" s="71"/>
    </row>
    <row r="5715" spans="1:2" ht="18" customHeight="1">
      <c r="A5715" s="67"/>
      <c r="B5715" s="71"/>
    </row>
    <row r="5716" spans="1:2" ht="18" customHeight="1">
      <c r="A5716" s="67"/>
      <c r="B5716" s="71"/>
    </row>
    <row r="5717" spans="1:2" ht="18" customHeight="1">
      <c r="A5717" s="67"/>
      <c r="B5717" s="71"/>
    </row>
    <row r="5718" spans="1:2" ht="18" customHeight="1">
      <c r="A5718" s="67"/>
      <c r="B5718" s="71"/>
    </row>
    <row r="5719" spans="1:2" ht="18" customHeight="1">
      <c r="A5719" s="67"/>
      <c r="B5719" s="71"/>
    </row>
    <row r="5720" spans="1:2" ht="18" customHeight="1">
      <c r="A5720" s="67"/>
      <c r="B5720" s="71"/>
    </row>
    <row r="5721" spans="1:2" ht="18" customHeight="1">
      <c r="A5721" s="67"/>
      <c r="B5721" s="71"/>
    </row>
    <row r="5722" spans="1:2" ht="18" customHeight="1">
      <c r="A5722" s="67"/>
      <c r="B5722" s="71"/>
    </row>
    <row r="5723" spans="1:2" ht="18" customHeight="1">
      <c r="A5723" s="67"/>
      <c r="B5723" s="71"/>
    </row>
    <row r="5724" spans="1:2" ht="18" customHeight="1">
      <c r="A5724" s="67"/>
      <c r="B5724" s="71"/>
    </row>
    <row r="5725" spans="1:2" ht="18" customHeight="1">
      <c r="A5725" s="67"/>
      <c r="B5725" s="71"/>
    </row>
    <row r="5726" spans="1:2" ht="18" customHeight="1">
      <c r="A5726" s="67"/>
      <c r="B5726" s="71"/>
    </row>
    <row r="5727" spans="1:2" ht="18" customHeight="1">
      <c r="A5727" s="67"/>
      <c r="B5727" s="71"/>
    </row>
    <row r="5728" spans="1:2" ht="18" customHeight="1">
      <c r="A5728" s="67"/>
      <c r="B5728" s="71"/>
    </row>
    <row r="5729" spans="1:2" ht="18" customHeight="1">
      <c r="A5729" s="67"/>
      <c r="B5729" s="71"/>
    </row>
    <row r="5730" spans="1:2" ht="18" customHeight="1">
      <c r="A5730" s="67"/>
      <c r="B5730" s="71"/>
    </row>
    <row r="5731" spans="1:2" ht="18" customHeight="1">
      <c r="A5731" s="67"/>
      <c r="B5731" s="71"/>
    </row>
    <row r="5732" spans="1:2" ht="18" customHeight="1">
      <c r="A5732" s="67"/>
      <c r="B5732" s="71"/>
    </row>
    <row r="5733" spans="1:2" ht="18" customHeight="1">
      <c r="A5733" s="67"/>
      <c r="B5733" s="71"/>
    </row>
    <row r="5734" spans="1:2" ht="18" customHeight="1">
      <c r="A5734" s="67"/>
      <c r="B5734" s="71"/>
    </row>
    <row r="5735" spans="1:2" ht="18" customHeight="1">
      <c r="A5735" s="67"/>
      <c r="B5735" s="71"/>
    </row>
    <row r="5736" spans="1:2" ht="18" customHeight="1">
      <c r="A5736" s="67"/>
      <c r="B5736" s="71"/>
    </row>
    <row r="5737" spans="1:2" ht="18" customHeight="1">
      <c r="A5737" s="67"/>
      <c r="B5737" s="71"/>
    </row>
    <row r="5738" spans="1:2" ht="18" customHeight="1">
      <c r="A5738" s="67"/>
      <c r="B5738" s="71"/>
    </row>
    <row r="5739" spans="1:2" ht="18" customHeight="1">
      <c r="A5739" s="67"/>
      <c r="B5739" s="71"/>
    </row>
    <row r="5740" spans="1:2" ht="18" customHeight="1">
      <c r="A5740" s="67"/>
      <c r="B5740" s="71"/>
    </row>
    <row r="5741" spans="1:2" ht="18" customHeight="1">
      <c r="A5741" s="67"/>
      <c r="B5741" s="71"/>
    </row>
    <row r="5742" spans="1:2" ht="18" customHeight="1">
      <c r="A5742" s="67"/>
      <c r="B5742" s="71"/>
    </row>
    <row r="5743" spans="1:2" ht="18" customHeight="1">
      <c r="A5743" s="67"/>
      <c r="B5743" s="71"/>
    </row>
    <row r="5744" spans="1:2" ht="18" customHeight="1">
      <c r="A5744" s="67"/>
      <c r="B5744" s="71"/>
    </row>
    <row r="5745" spans="1:2" ht="18" customHeight="1">
      <c r="A5745" s="67"/>
      <c r="B5745" s="71"/>
    </row>
    <row r="5746" spans="1:2" ht="18" customHeight="1">
      <c r="A5746" s="67"/>
      <c r="B5746" s="71"/>
    </row>
    <row r="5747" spans="1:2" ht="18" customHeight="1">
      <c r="A5747" s="67"/>
      <c r="B5747" s="71"/>
    </row>
    <row r="5748" spans="1:2" ht="18" customHeight="1">
      <c r="A5748" s="67"/>
      <c r="B5748" s="71"/>
    </row>
    <row r="5749" spans="1:2" ht="18" customHeight="1">
      <c r="A5749" s="67"/>
      <c r="B5749" s="71"/>
    </row>
    <row r="5750" spans="1:2" ht="18" customHeight="1">
      <c r="A5750" s="67"/>
      <c r="B5750" s="71"/>
    </row>
    <row r="5751" spans="1:2" ht="18" customHeight="1">
      <c r="A5751" s="67"/>
      <c r="B5751" s="71"/>
    </row>
    <row r="5752" spans="1:2" ht="18" customHeight="1">
      <c r="A5752" s="67"/>
      <c r="B5752" s="71"/>
    </row>
    <row r="5753" spans="1:2" ht="18" customHeight="1">
      <c r="A5753" s="67"/>
      <c r="B5753" s="71"/>
    </row>
    <row r="5754" spans="1:2" ht="18" customHeight="1">
      <c r="A5754" s="67"/>
      <c r="B5754" s="71"/>
    </row>
    <row r="5755" spans="1:2" ht="18" customHeight="1">
      <c r="A5755" s="67"/>
      <c r="B5755" s="71"/>
    </row>
    <row r="5756" spans="1:2" ht="18" customHeight="1">
      <c r="A5756" s="67"/>
      <c r="B5756" s="71"/>
    </row>
    <row r="5757" spans="1:2" ht="18" customHeight="1">
      <c r="A5757" s="67"/>
      <c r="B5757" s="71"/>
    </row>
    <row r="5758" spans="1:2" ht="18" customHeight="1">
      <c r="A5758" s="67"/>
      <c r="B5758" s="71"/>
    </row>
    <row r="5759" spans="1:2" ht="18" customHeight="1">
      <c r="A5759" s="67"/>
      <c r="B5759" s="71"/>
    </row>
    <row r="5760" spans="1:2" ht="18" customHeight="1">
      <c r="A5760" s="67"/>
      <c r="B5760" s="71"/>
    </row>
    <row r="5761" spans="1:2" ht="18" customHeight="1">
      <c r="A5761" s="67"/>
      <c r="B5761" s="71"/>
    </row>
    <row r="5762" spans="1:2" ht="18" customHeight="1">
      <c r="A5762" s="67"/>
      <c r="B5762" s="71"/>
    </row>
    <row r="5763" spans="1:2" ht="18" customHeight="1">
      <c r="A5763" s="67"/>
      <c r="B5763" s="71"/>
    </row>
    <row r="5764" spans="1:2" ht="18" customHeight="1">
      <c r="A5764" s="67"/>
      <c r="B5764" s="71"/>
    </row>
    <row r="5765" spans="1:2" ht="18" customHeight="1">
      <c r="A5765" s="67"/>
      <c r="B5765" s="71"/>
    </row>
    <row r="5766" spans="1:2" ht="18" customHeight="1">
      <c r="A5766" s="67"/>
      <c r="B5766" s="71"/>
    </row>
    <row r="5767" spans="1:2" ht="18" customHeight="1">
      <c r="A5767" s="67"/>
      <c r="B5767" s="71"/>
    </row>
    <row r="5768" spans="1:2" ht="18" customHeight="1">
      <c r="A5768" s="67"/>
      <c r="B5768" s="71"/>
    </row>
    <row r="5769" spans="1:2" ht="18" customHeight="1">
      <c r="A5769" s="67"/>
      <c r="B5769" s="71"/>
    </row>
    <row r="5770" spans="1:2" ht="18" customHeight="1">
      <c r="A5770" s="67"/>
      <c r="B5770" s="71"/>
    </row>
    <row r="5771" spans="1:2" ht="18" customHeight="1">
      <c r="A5771" s="67"/>
      <c r="B5771" s="71"/>
    </row>
    <row r="5772" spans="1:2" ht="18" customHeight="1">
      <c r="A5772" s="67"/>
      <c r="B5772" s="71"/>
    </row>
    <row r="5773" spans="1:2" ht="18" customHeight="1">
      <c r="A5773" s="67"/>
      <c r="B5773" s="71"/>
    </row>
    <row r="5774" spans="1:2" ht="18" customHeight="1">
      <c r="A5774" s="67"/>
      <c r="B5774" s="71"/>
    </row>
    <row r="5775" spans="1:2" ht="18" customHeight="1">
      <c r="A5775" s="67"/>
      <c r="B5775" s="71"/>
    </row>
    <row r="5776" spans="1:2" ht="18" customHeight="1">
      <c r="A5776" s="67"/>
      <c r="B5776" s="71"/>
    </row>
    <row r="5777" spans="1:2" ht="18" customHeight="1">
      <c r="A5777" s="67"/>
      <c r="B5777" s="71"/>
    </row>
    <row r="5778" spans="1:2" ht="18" customHeight="1">
      <c r="A5778" s="67"/>
      <c r="B5778" s="71"/>
    </row>
    <row r="5779" spans="1:2" ht="18" customHeight="1">
      <c r="A5779" s="67"/>
      <c r="B5779" s="71"/>
    </row>
    <row r="5780" spans="1:2" ht="18" customHeight="1">
      <c r="A5780" s="67"/>
      <c r="B5780" s="71"/>
    </row>
    <row r="5781" spans="1:2" ht="18" customHeight="1">
      <c r="A5781" s="67"/>
      <c r="B5781" s="71"/>
    </row>
    <row r="5782" spans="1:2" ht="18" customHeight="1">
      <c r="A5782" s="67"/>
      <c r="B5782" s="71"/>
    </row>
    <row r="5783" spans="1:2" ht="18" customHeight="1">
      <c r="A5783" s="67"/>
      <c r="B5783" s="71"/>
    </row>
    <row r="5784" spans="1:2" ht="18" customHeight="1">
      <c r="A5784" s="67"/>
      <c r="B5784" s="71"/>
    </row>
    <row r="5785" spans="1:2" ht="18" customHeight="1">
      <c r="A5785" s="67"/>
      <c r="B5785" s="71"/>
    </row>
    <row r="5786" spans="1:2" ht="18" customHeight="1">
      <c r="A5786" s="67"/>
      <c r="B5786" s="71"/>
    </row>
    <row r="5787" spans="1:2" ht="18" customHeight="1">
      <c r="A5787" s="67"/>
      <c r="B5787" s="71"/>
    </row>
    <row r="5788" spans="1:2" ht="18" customHeight="1">
      <c r="A5788" s="67"/>
      <c r="B5788" s="71"/>
    </row>
    <row r="5789" spans="1:2" ht="18" customHeight="1">
      <c r="A5789" s="67"/>
      <c r="B5789" s="71"/>
    </row>
    <row r="5790" spans="1:2" ht="18" customHeight="1">
      <c r="A5790" s="67"/>
      <c r="B5790" s="71"/>
    </row>
    <row r="5791" spans="1:2" ht="18" customHeight="1">
      <c r="A5791" s="67"/>
      <c r="B5791" s="71"/>
    </row>
    <row r="5792" spans="1:2" ht="18" customHeight="1">
      <c r="A5792" s="67"/>
      <c r="B5792" s="71"/>
    </row>
    <row r="5793" spans="1:2" ht="18" customHeight="1">
      <c r="A5793" s="67"/>
      <c r="B5793" s="71"/>
    </row>
    <row r="5794" spans="1:2" ht="18" customHeight="1">
      <c r="A5794" s="67"/>
      <c r="B5794" s="71"/>
    </row>
    <row r="5795" spans="1:2" ht="18" customHeight="1">
      <c r="A5795" s="67"/>
      <c r="B5795" s="71"/>
    </row>
    <row r="5796" spans="1:2" ht="18" customHeight="1">
      <c r="A5796" s="67"/>
      <c r="B5796" s="71"/>
    </row>
    <row r="5797" spans="1:2" ht="18" customHeight="1">
      <c r="A5797" s="67"/>
      <c r="B5797" s="71"/>
    </row>
    <row r="5798" spans="1:2" ht="18" customHeight="1">
      <c r="A5798" s="67"/>
      <c r="B5798" s="71"/>
    </row>
    <row r="5799" spans="1:2" ht="18" customHeight="1">
      <c r="A5799" s="67"/>
      <c r="B5799" s="71"/>
    </row>
    <row r="5800" spans="1:2" ht="18" customHeight="1">
      <c r="A5800" s="67"/>
      <c r="B5800" s="71"/>
    </row>
    <row r="5801" spans="1:2" ht="18" customHeight="1">
      <c r="A5801" s="67"/>
      <c r="B5801" s="71"/>
    </row>
    <row r="5802" spans="1:2" ht="18" customHeight="1">
      <c r="A5802" s="67"/>
      <c r="B5802" s="71"/>
    </row>
    <row r="5803" spans="1:2" ht="18" customHeight="1">
      <c r="A5803" s="67"/>
      <c r="B5803" s="71"/>
    </row>
    <row r="5804" spans="1:2" ht="18" customHeight="1">
      <c r="A5804" s="67"/>
      <c r="B5804" s="71"/>
    </row>
    <row r="5805" spans="1:2" ht="18" customHeight="1">
      <c r="A5805" s="67"/>
      <c r="B5805" s="71"/>
    </row>
    <row r="5806" spans="1:2" ht="18" customHeight="1">
      <c r="A5806" s="67"/>
      <c r="B5806" s="71"/>
    </row>
    <row r="5807" spans="1:2" ht="18" customHeight="1">
      <c r="A5807" s="67"/>
      <c r="B5807" s="71"/>
    </row>
    <row r="5808" spans="1:2" ht="18" customHeight="1">
      <c r="A5808" s="67"/>
      <c r="B5808" s="71"/>
    </row>
    <row r="5809" spans="1:2" ht="18" customHeight="1">
      <c r="A5809" s="67"/>
      <c r="B5809" s="71"/>
    </row>
    <row r="5810" spans="1:2" ht="18" customHeight="1">
      <c r="A5810" s="67"/>
      <c r="B5810" s="71"/>
    </row>
    <row r="5811" spans="1:2" ht="18" customHeight="1">
      <c r="A5811" s="67"/>
      <c r="B5811" s="71"/>
    </row>
    <row r="5812" spans="1:2" ht="18" customHeight="1">
      <c r="A5812" s="67"/>
      <c r="B5812" s="71"/>
    </row>
    <row r="5813" spans="1:2" ht="18" customHeight="1">
      <c r="A5813" s="67"/>
      <c r="B5813" s="71"/>
    </row>
    <row r="5814" spans="1:2" ht="18" customHeight="1">
      <c r="A5814" s="67"/>
      <c r="B5814" s="71"/>
    </row>
    <row r="5815" spans="1:2" ht="18" customHeight="1">
      <c r="A5815" s="67"/>
      <c r="B5815" s="71"/>
    </row>
    <row r="5816" spans="1:2" ht="18" customHeight="1">
      <c r="A5816" s="67"/>
      <c r="B5816" s="71"/>
    </row>
    <row r="5817" spans="1:2" ht="18" customHeight="1">
      <c r="A5817" s="67"/>
      <c r="B5817" s="71"/>
    </row>
    <row r="5818" spans="1:2" ht="18" customHeight="1">
      <c r="A5818" s="67"/>
      <c r="B5818" s="71"/>
    </row>
    <row r="5819" spans="1:2" ht="18" customHeight="1">
      <c r="A5819" s="67"/>
      <c r="B5819" s="71"/>
    </row>
    <row r="5820" spans="1:2" ht="18" customHeight="1">
      <c r="A5820" s="67"/>
      <c r="B5820" s="71"/>
    </row>
    <row r="5821" spans="1:2" ht="18" customHeight="1">
      <c r="A5821" s="67"/>
      <c r="B5821" s="71"/>
    </row>
    <row r="5822" spans="1:2" ht="18" customHeight="1">
      <c r="A5822" s="67"/>
      <c r="B5822" s="71"/>
    </row>
    <row r="5823" spans="1:2" ht="18" customHeight="1">
      <c r="A5823" s="67"/>
      <c r="B5823" s="71"/>
    </row>
    <row r="5824" spans="1:2" ht="18" customHeight="1">
      <c r="A5824" s="67"/>
      <c r="B5824" s="71"/>
    </row>
    <row r="5825" spans="1:2" ht="18" customHeight="1">
      <c r="A5825" s="67"/>
      <c r="B5825" s="71"/>
    </row>
    <row r="5826" spans="1:2" ht="18" customHeight="1">
      <c r="A5826" s="67"/>
      <c r="B5826" s="71"/>
    </row>
    <row r="5827" spans="1:2" ht="18" customHeight="1">
      <c r="A5827" s="67"/>
      <c r="B5827" s="71"/>
    </row>
    <row r="5828" spans="1:2" ht="18" customHeight="1">
      <c r="A5828" s="67"/>
      <c r="B5828" s="71"/>
    </row>
    <row r="5829" spans="1:2" ht="18" customHeight="1">
      <c r="A5829" s="67"/>
      <c r="B5829" s="71"/>
    </row>
    <row r="5830" spans="1:2" ht="18" customHeight="1">
      <c r="A5830" s="67"/>
      <c r="B5830" s="71"/>
    </row>
    <row r="5831" spans="1:2" ht="18" customHeight="1">
      <c r="A5831" s="67"/>
      <c r="B5831" s="71"/>
    </row>
    <row r="5832" spans="1:2" ht="18" customHeight="1">
      <c r="A5832" s="67"/>
      <c r="B5832" s="71"/>
    </row>
    <row r="5833" spans="1:2" ht="18" customHeight="1">
      <c r="A5833" s="67"/>
      <c r="B5833" s="71"/>
    </row>
    <row r="5834" spans="1:2" ht="18" customHeight="1">
      <c r="A5834" s="67"/>
      <c r="B5834" s="71"/>
    </row>
    <row r="5835" spans="1:2" ht="18" customHeight="1">
      <c r="A5835" s="67"/>
      <c r="B5835" s="71"/>
    </row>
    <row r="5836" spans="1:2" ht="18" customHeight="1">
      <c r="A5836" s="67"/>
      <c r="B5836" s="71"/>
    </row>
    <row r="5837" spans="1:2" ht="18" customHeight="1">
      <c r="A5837" s="67"/>
      <c r="B5837" s="71"/>
    </row>
    <row r="5838" spans="1:2" ht="18" customHeight="1">
      <c r="A5838" s="67"/>
      <c r="B5838" s="71"/>
    </row>
    <row r="5839" spans="1:2" ht="18" customHeight="1">
      <c r="A5839" s="67"/>
      <c r="B5839" s="71"/>
    </row>
    <row r="5840" spans="1:2" ht="18" customHeight="1">
      <c r="A5840" s="67"/>
      <c r="B5840" s="71"/>
    </row>
    <row r="5841" spans="1:2" ht="18" customHeight="1">
      <c r="A5841" s="67"/>
      <c r="B5841" s="71"/>
    </row>
    <row r="5842" spans="1:2" ht="18" customHeight="1">
      <c r="A5842" s="67"/>
      <c r="B5842" s="71"/>
    </row>
    <row r="5843" spans="1:2" ht="18" customHeight="1">
      <c r="A5843" s="67"/>
      <c r="B5843" s="71"/>
    </row>
    <row r="5844" spans="1:2" ht="18" customHeight="1">
      <c r="A5844" s="67"/>
      <c r="B5844" s="71"/>
    </row>
    <row r="5845" spans="1:2" ht="18" customHeight="1">
      <c r="A5845" s="67"/>
      <c r="B5845" s="71"/>
    </row>
    <row r="5846" spans="1:2" ht="18" customHeight="1">
      <c r="A5846" s="67"/>
      <c r="B5846" s="71"/>
    </row>
    <row r="5847" spans="1:2" ht="18" customHeight="1">
      <c r="A5847" s="67"/>
      <c r="B5847" s="71"/>
    </row>
    <row r="5848" spans="1:2" ht="18" customHeight="1">
      <c r="A5848" s="67"/>
      <c r="B5848" s="71"/>
    </row>
    <row r="5849" spans="1:2" ht="18" customHeight="1">
      <c r="A5849" s="67"/>
      <c r="B5849" s="71"/>
    </row>
    <row r="5850" spans="1:2" ht="18" customHeight="1">
      <c r="A5850" s="67"/>
      <c r="B5850" s="71"/>
    </row>
    <row r="5851" spans="1:2" ht="18" customHeight="1">
      <c r="A5851" s="67"/>
      <c r="B5851" s="71"/>
    </row>
    <row r="5852" spans="1:2" ht="18" customHeight="1">
      <c r="A5852" s="67"/>
      <c r="B5852" s="71"/>
    </row>
    <row r="5853" spans="1:2" ht="18" customHeight="1">
      <c r="A5853" s="67"/>
      <c r="B5853" s="71"/>
    </row>
    <row r="5854" spans="1:2" ht="18" customHeight="1">
      <c r="A5854" s="67"/>
      <c r="B5854" s="71"/>
    </row>
    <row r="5855" spans="1:2" ht="18" customHeight="1">
      <c r="A5855" s="67"/>
      <c r="B5855" s="71"/>
    </row>
    <row r="5856" spans="1:2" ht="18" customHeight="1">
      <c r="A5856" s="67"/>
      <c r="B5856" s="71"/>
    </row>
    <row r="5857" spans="1:2" ht="18" customHeight="1">
      <c r="A5857" s="67"/>
      <c r="B5857" s="71"/>
    </row>
    <row r="5858" spans="1:2" ht="18" customHeight="1">
      <c r="A5858" s="67"/>
      <c r="B5858" s="71"/>
    </row>
    <row r="5859" spans="1:2" ht="18" customHeight="1">
      <c r="A5859" s="67"/>
      <c r="B5859" s="71"/>
    </row>
    <row r="5860" spans="1:2" ht="18" customHeight="1">
      <c r="A5860" s="67"/>
      <c r="B5860" s="71"/>
    </row>
    <row r="5861" spans="1:2" ht="18" customHeight="1">
      <c r="A5861" s="67"/>
      <c r="B5861" s="71"/>
    </row>
    <row r="5862" spans="1:2" ht="18" customHeight="1">
      <c r="A5862" s="67"/>
      <c r="B5862" s="71"/>
    </row>
    <row r="5863" spans="1:2" ht="18" customHeight="1">
      <c r="A5863" s="67"/>
      <c r="B5863" s="71"/>
    </row>
    <row r="5864" spans="1:2" ht="18" customHeight="1">
      <c r="A5864" s="67"/>
      <c r="B5864" s="71"/>
    </row>
    <row r="5865" spans="1:2" ht="18" customHeight="1">
      <c r="A5865" s="67"/>
      <c r="B5865" s="71"/>
    </row>
    <row r="5866" spans="1:2" ht="18" customHeight="1">
      <c r="A5866" s="67"/>
      <c r="B5866" s="71"/>
    </row>
    <row r="5867" spans="1:2" ht="18" customHeight="1">
      <c r="A5867" s="67"/>
      <c r="B5867" s="71"/>
    </row>
    <row r="5868" spans="1:2" ht="18" customHeight="1">
      <c r="A5868" s="67"/>
      <c r="B5868" s="71"/>
    </row>
    <row r="5869" spans="1:2" ht="18" customHeight="1">
      <c r="A5869" s="67"/>
      <c r="B5869" s="71"/>
    </row>
    <row r="5870" spans="1:2" ht="18" customHeight="1">
      <c r="A5870" s="67"/>
      <c r="B5870" s="71"/>
    </row>
    <row r="5871" spans="1:2" ht="18" customHeight="1">
      <c r="A5871" s="67"/>
      <c r="B5871" s="71"/>
    </row>
    <row r="5872" spans="1:2" ht="18" customHeight="1">
      <c r="A5872" s="67"/>
      <c r="B5872" s="71"/>
    </row>
    <row r="5873" spans="1:2" ht="18" customHeight="1">
      <c r="A5873" s="67"/>
      <c r="B5873" s="71"/>
    </row>
    <row r="5874" spans="1:2" ht="18" customHeight="1">
      <c r="A5874" s="67"/>
      <c r="B5874" s="71"/>
    </row>
    <row r="5875" spans="1:2" ht="18" customHeight="1">
      <c r="A5875" s="67"/>
      <c r="B5875" s="71"/>
    </row>
    <row r="5876" spans="1:2" ht="18" customHeight="1">
      <c r="A5876" s="67"/>
      <c r="B5876" s="71"/>
    </row>
    <row r="5877" spans="1:2" ht="18" customHeight="1">
      <c r="A5877" s="67"/>
      <c r="B5877" s="71"/>
    </row>
    <row r="5878" spans="1:2" ht="18" customHeight="1">
      <c r="A5878" s="67"/>
      <c r="B5878" s="71"/>
    </row>
    <row r="5879" spans="1:2" ht="18" customHeight="1">
      <c r="A5879" s="67"/>
      <c r="B5879" s="71"/>
    </row>
    <row r="5880" spans="1:2" ht="18" customHeight="1">
      <c r="A5880" s="67"/>
      <c r="B5880" s="71"/>
    </row>
    <row r="5881" spans="1:2" ht="18" customHeight="1">
      <c r="A5881" s="67"/>
      <c r="B5881" s="71"/>
    </row>
    <row r="5882" spans="1:2" ht="18" customHeight="1">
      <c r="A5882" s="67"/>
      <c r="B5882" s="71"/>
    </row>
    <row r="5883" spans="1:2" ht="18" customHeight="1">
      <c r="A5883" s="67"/>
      <c r="B5883" s="71"/>
    </row>
    <row r="5884" spans="1:2" ht="18" customHeight="1">
      <c r="A5884" s="67"/>
      <c r="B5884" s="71"/>
    </row>
    <row r="5885" spans="1:2" ht="18" customHeight="1">
      <c r="A5885" s="67"/>
      <c r="B5885" s="71"/>
    </row>
    <row r="5886" spans="1:2" ht="18" customHeight="1">
      <c r="A5886" s="67"/>
      <c r="B5886" s="71"/>
    </row>
    <row r="5887" spans="1:2" ht="18" customHeight="1">
      <c r="A5887" s="67"/>
      <c r="B5887" s="71"/>
    </row>
    <row r="5888" spans="1:2" ht="18" customHeight="1">
      <c r="A5888" s="67"/>
      <c r="B5888" s="71"/>
    </row>
    <row r="5889" spans="1:2" ht="18" customHeight="1">
      <c r="A5889" s="67"/>
      <c r="B5889" s="71"/>
    </row>
    <row r="5890" spans="1:2" ht="18" customHeight="1">
      <c r="A5890" s="67"/>
      <c r="B5890" s="71"/>
    </row>
    <row r="5891" spans="1:2" ht="18" customHeight="1">
      <c r="A5891" s="67"/>
      <c r="B5891" s="71"/>
    </row>
    <row r="5892" spans="1:2" ht="18" customHeight="1">
      <c r="A5892" s="67"/>
      <c r="B5892" s="71"/>
    </row>
    <row r="5893" spans="1:2" ht="18" customHeight="1">
      <c r="A5893" s="67"/>
      <c r="B5893" s="71"/>
    </row>
    <row r="5894" spans="1:2" ht="18" customHeight="1">
      <c r="A5894" s="67"/>
      <c r="B5894" s="71"/>
    </row>
    <row r="5895" spans="1:2" ht="18" customHeight="1">
      <c r="A5895" s="67"/>
      <c r="B5895" s="71"/>
    </row>
    <row r="5896" spans="1:2" ht="18" customHeight="1">
      <c r="A5896" s="67"/>
      <c r="B5896" s="71"/>
    </row>
    <row r="5897" spans="1:2" ht="18" customHeight="1">
      <c r="A5897" s="67"/>
      <c r="B5897" s="71"/>
    </row>
    <row r="5898" spans="1:2" ht="18" customHeight="1">
      <c r="A5898" s="67"/>
      <c r="B5898" s="71"/>
    </row>
    <row r="5899" spans="1:2" ht="18" customHeight="1">
      <c r="A5899" s="67"/>
      <c r="B5899" s="71"/>
    </row>
    <row r="5900" spans="1:2" ht="18" customHeight="1">
      <c r="A5900" s="67"/>
      <c r="B5900" s="71"/>
    </row>
    <row r="5901" spans="1:2" ht="18" customHeight="1">
      <c r="A5901" s="67"/>
      <c r="B5901" s="71"/>
    </row>
    <row r="5902" spans="1:2" ht="18" customHeight="1">
      <c r="A5902" s="67"/>
      <c r="B5902" s="71"/>
    </row>
    <row r="5903" spans="1:2" ht="18" customHeight="1">
      <c r="A5903" s="67"/>
      <c r="B5903" s="71"/>
    </row>
    <row r="5904" spans="1:2" ht="18" customHeight="1">
      <c r="A5904" s="67"/>
      <c r="B5904" s="71"/>
    </row>
    <row r="5905" spans="1:2" ht="18" customHeight="1">
      <c r="A5905" s="67"/>
      <c r="B5905" s="71"/>
    </row>
    <row r="5906" spans="1:2" ht="18" customHeight="1">
      <c r="A5906" s="67"/>
      <c r="B5906" s="71"/>
    </row>
    <row r="5907" spans="1:2" ht="18" customHeight="1">
      <c r="A5907" s="67"/>
      <c r="B5907" s="71"/>
    </row>
    <row r="5908" spans="1:2" ht="18" customHeight="1">
      <c r="A5908" s="67"/>
      <c r="B5908" s="71"/>
    </row>
    <row r="5909" spans="1:2" ht="18" customHeight="1">
      <c r="A5909" s="67"/>
      <c r="B5909" s="71"/>
    </row>
    <row r="5910" spans="1:2" ht="18" customHeight="1">
      <c r="A5910" s="67"/>
      <c r="B5910" s="71"/>
    </row>
    <row r="5911" spans="1:2" ht="18" customHeight="1">
      <c r="A5911" s="67"/>
      <c r="B5911" s="71"/>
    </row>
    <row r="5912" spans="1:2" ht="18" customHeight="1">
      <c r="A5912" s="67"/>
      <c r="B5912" s="71"/>
    </row>
    <row r="5913" spans="1:2" ht="18" customHeight="1">
      <c r="A5913" s="67"/>
      <c r="B5913" s="71"/>
    </row>
    <row r="5914" spans="1:2" ht="18" customHeight="1">
      <c r="A5914" s="67"/>
      <c r="B5914" s="71"/>
    </row>
    <row r="5915" spans="1:2" ht="18" customHeight="1">
      <c r="A5915" s="67"/>
      <c r="B5915" s="71"/>
    </row>
    <row r="5916" spans="1:2" ht="18" customHeight="1">
      <c r="A5916" s="67"/>
      <c r="B5916" s="71"/>
    </row>
    <row r="5917" spans="1:2" ht="18" customHeight="1">
      <c r="A5917" s="67"/>
      <c r="B5917" s="71"/>
    </row>
    <row r="5918" spans="1:2" ht="18" customHeight="1">
      <c r="A5918" s="67"/>
      <c r="B5918" s="71"/>
    </row>
    <row r="5919" spans="1:2" ht="18" customHeight="1">
      <c r="A5919" s="67"/>
      <c r="B5919" s="71"/>
    </row>
    <row r="5920" spans="1:2" ht="18" customHeight="1">
      <c r="A5920" s="67"/>
      <c r="B5920" s="71"/>
    </row>
    <row r="5921" spans="1:2" ht="18" customHeight="1">
      <c r="A5921" s="67"/>
      <c r="B5921" s="71"/>
    </row>
    <row r="5922" spans="1:2" ht="18" customHeight="1">
      <c r="A5922" s="67"/>
      <c r="B5922" s="71"/>
    </row>
    <row r="5923" spans="1:2" ht="18" customHeight="1">
      <c r="A5923" s="67"/>
      <c r="B5923" s="71"/>
    </row>
    <row r="5924" spans="1:2" ht="18" customHeight="1">
      <c r="A5924" s="67"/>
      <c r="B5924" s="71"/>
    </row>
    <row r="5925" spans="1:2" ht="18" customHeight="1">
      <c r="A5925" s="67"/>
      <c r="B5925" s="71"/>
    </row>
    <row r="5926" spans="1:2" ht="18" customHeight="1">
      <c r="A5926" s="67"/>
      <c r="B5926" s="71"/>
    </row>
    <row r="5927" spans="1:2" ht="18" customHeight="1">
      <c r="A5927" s="67"/>
      <c r="B5927" s="71"/>
    </row>
    <row r="5928" spans="1:2" ht="18" customHeight="1">
      <c r="A5928" s="67"/>
      <c r="B5928" s="71"/>
    </row>
    <row r="5929" spans="1:2" ht="18" customHeight="1">
      <c r="A5929" s="67"/>
      <c r="B5929" s="71"/>
    </row>
    <row r="5930" spans="1:2" ht="18" customHeight="1">
      <c r="A5930" s="67"/>
      <c r="B5930" s="71"/>
    </row>
    <row r="5931" spans="1:2" ht="18" customHeight="1">
      <c r="A5931" s="67"/>
      <c r="B5931" s="71"/>
    </row>
    <row r="5932" spans="1:2" ht="18" customHeight="1">
      <c r="A5932" s="67"/>
      <c r="B5932" s="71"/>
    </row>
    <row r="5933" spans="1:2" ht="18" customHeight="1">
      <c r="A5933" s="67"/>
      <c r="B5933" s="71"/>
    </row>
    <row r="5934" spans="1:2" ht="18" customHeight="1">
      <c r="A5934" s="67"/>
      <c r="B5934" s="71"/>
    </row>
    <row r="5935" spans="1:2" ht="18" customHeight="1">
      <c r="A5935" s="67"/>
      <c r="B5935" s="71"/>
    </row>
    <row r="5936" spans="1:2" ht="18" customHeight="1">
      <c r="A5936" s="67"/>
      <c r="B5936" s="71"/>
    </row>
    <row r="5937" spans="1:2" ht="18" customHeight="1">
      <c r="A5937" s="67"/>
      <c r="B5937" s="71"/>
    </row>
    <row r="5938" spans="1:2" ht="18" customHeight="1">
      <c r="A5938" s="67"/>
      <c r="B5938" s="71"/>
    </row>
    <row r="5939" spans="1:2" ht="18" customHeight="1">
      <c r="A5939" s="67"/>
      <c r="B5939" s="71"/>
    </row>
    <row r="5940" spans="1:2" ht="18" customHeight="1">
      <c r="A5940" s="67"/>
      <c r="B5940" s="71"/>
    </row>
    <row r="5941" spans="1:2" ht="18" customHeight="1">
      <c r="A5941" s="67"/>
      <c r="B5941" s="71"/>
    </row>
    <row r="5942" spans="1:2" ht="18" customHeight="1">
      <c r="A5942" s="67"/>
      <c r="B5942" s="71"/>
    </row>
    <row r="5943" spans="1:2" ht="18" customHeight="1">
      <c r="A5943" s="67"/>
      <c r="B5943" s="71"/>
    </row>
    <row r="5944" spans="1:2" ht="18" customHeight="1">
      <c r="A5944" s="67"/>
      <c r="B5944" s="71"/>
    </row>
    <row r="5945" spans="1:2" ht="18" customHeight="1">
      <c r="A5945" s="67"/>
      <c r="B5945" s="71"/>
    </row>
    <row r="5946" spans="1:2" ht="18" customHeight="1">
      <c r="A5946" s="67"/>
      <c r="B5946" s="71"/>
    </row>
    <row r="5947" spans="1:2" ht="18" customHeight="1">
      <c r="A5947" s="67"/>
      <c r="B5947" s="71"/>
    </row>
    <row r="5948" spans="1:2" ht="18" customHeight="1">
      <c r="A5948" s="67"/>
      <c r="B5948" s="71"/>
    </row>
    <row r="5949" spans="1:2" ht="18" customHeight="1">
      <c r="A5949" s="67"/>
      <c r="B5949" s="71"/>
    </row>
    <row r="5950" spans="1:2" ht="18" customHeight="1">
      <c r="A5950" s="67"/>
      <c r="B5950" s="71"/>
    </row>
    <row r="5951" spans="1:2" ht="18" customHeight="1">
      <c r="A5951" s="67"/>
      <c r="B5951" s="71"/>
    </row>
    <row r="5952" spans="1:2" ht="18" customHeight="1">
      <c r="A5952" s="67"/>
      <c r="B5952" s="71"/>
    </row>
    <row r="5953" spans="1:2" ht="18" customHeight="1">
      <c r="A5953" s="67"/>
      <c r="B5953" s="71"/>
    </row>
    <row r="5954" spans="1:2" ht="18" customHeight="1">
      <c r="A5954" s="67"/>
      <c r="B5954" s="71"/>
    </row>
    <row r="5955" spans="1:2" ht="18" customHeight="1">
      <c r="A5955" s="67"/>
      <c r="B5955" s="71"/>
    </row>
    <row r="5956" spans="1:2" ht="18" customHeight="1">
      <c r="A5956" s="67"/>
      <c r="B5956" s="71"/>
    </row>
    <row r="5957" spans="1:2" ht="18" customHeight="1">
      <c r="A5957" s="67"/>
      <c r="B5957" s="71"/>
    </row>
    <row r="5958" spans="1:2" ht="18" customHeight="1">
      <c r="A5958" s="67"/>
      <c r="B5958" s="71"/>
    </row>
    <row r="5959" spans="1:2" ht="18" customHeight="1">
      <c r="A5959" s="67"/>
      <c r="B5959" s="71"/>
    </row>
    <row r="5960" spans="1:2" ht="18" customHeight="1">
      <c r="A5960" s="67"/>
      <c r="B5960" s="71"/>
    </row>
    <row r="5961" spans="1:2" ht="18" customHeight="1">
      <c r="A5961" s="67"/>
      <c r="B5961" s="71"/>
    </row>
    <row r="5962" spans="1:2" ht="18" customHeight="1">
      <c r="A5962" s="67"/>
      <c r="B5962" s="71"/>
    </row>
    <row r="5963" spans="1:2" ht="18" customHeight="1">
      <c r="A5963" s="67"/>
      <c r="B5963" s="71"/>
    </row>
    <row r="5964" spans="1:2" ht="18" customHeight="1">
      <c r="A5964" s="67"/>
      <c r="B5964" s="71"/>
    </row>
    <row r="5965" spans="1:2" ht="18" customHeight="1">
      <c r="A5965" s="67"/>
      <c r="B5965" s="71"/>
    </row>
    <row r="5966" spans="1:2" ht="18" customHeight="1">
      <c r="A5966" s="67"/>
      <c r="B5966" s="71"/>
    </row>
    <row r="5967" spans="1:2" ht="18" customHeight="1">
      <c r="A5967" s="67"/>
      <c r="B5967" s="71"/>
    </row>
    <row r="5968" spans="1:2" ht="18" customHeight="1">
      <c r="A5968" s="67"/>
      <c r="B5968" s="71"/>
    </row>
    <row r="5969" spans="1:2" ht="18" customHeight="1">
      <c r="A5969" s="67"/>
      <c r="B5969" s="71"/>
    </row>
    <row r="5970" spans="1:2" ht="18" customHeight="1">
      <c r="A5970" s="67"/>
      <c r="B5970" s="71"/>
    </row>
    <row r="5971" spans="1:2" ht="18" customHeight="1">
      <c r="A5971" s="67"/>
      <c r="B5971" s="71"/>
    </row>
    <row r="5972" spans="1:2" ht="18" customHeight="1">
      <c r="A5972" s="67"/>
      <c r="B5972" s="71"/>
    </row>
    <row r="5973" spans="1:2" ht="18" customHeight="1">
      <c r="A5973" s="67"/>
      <c r="B5973" s="71"/>
    </row>
    <row r="5974" spans="1:2" ht="18" customHeight="1">
      <c r="A5974" s="67"/>
      <c r="B5974" s="71"/>
    </row>
    <row r="5975" spans="1:2" ht="18" customHeight="1">
      <c r="A5975" s="67"/>
      <c r="B5975" s="71"/>
    </row>
    <row r="5976" spans="1:2" ht="18" customHeight="1">
      <c r="A5976" s="67"/>
      <c r="B5976" s="71"/>
    </row>
    <row r="5977" spans="1:2" ht="18" customHeight="1">
      <c r="A5977" s="67"/>
      <c r="B5977" s="71"/>
    </row>
    <row r="5978" spans="1:2" ht="18" customHeight="1">
      <c r="A5978" s="67"/>
      <c r="B5978" s="71"/>
    </row>
    <row r="5979" spans="1:2" ht="18" customHeight="1">
      <c r="A5979" s="67"/>
      <c r="B5979" s="71"/>
    </row>
    <row r="5980" spans="1:2" ht="18" customHeight="1">
      <c r="A5980" s="67"/>
      <c r="B5980" s="71"/>
    </row>
    <row r="5981" spans="1:2" ht="18" customHeight="1">
      <c r="A5981" s="67"/>
      <c r="B5981" s="71"/>
    </row>
    <row r="5982" spans="1:2" ht="18" customHeight="1">
      <c r="A5982" s="67"/>
      <c r="B5982" s="71"/>
    </row>
    <row r="5983" spans="1:2" ht="18" customHeight="1">
      <c r="A5983" s="67"/>
      <c r="B5983" s="71"/>
    </row>
    <row r="5984" spans="1:2" ht="18" customHeight="1">
      <c r="A5984" s="67"/>
      <c r="B5984" s="71"/>
    </row>
    <row r="5985" spans="1:2" ht="18" customHeight="1">
      <c r="A5985" s="67"/>
      <c r="B5985" s="71"/>
    </row>
    <row r="5986" spans="1:2" ht="18" customHeight="1">
      <c r="A5986" s="67"/>
      <c r="B5986" s="71"/>
    </row>
    <row r="5987" spans="1:2" ht="18" customHeight="1">
      <c r="A5987" s="67"/>
      <c r="B5987" s="71"/>
    </row>
    <row r="5988" spans="1:2" ht="18" customHeight="1">
      <c r="A5988" s="67"/>
      <c r="B5988" s="71"/>
    </row>
    <row r="5989" spans="1:2" ht="18" customHeight="1">
      <c r="A5989" s="67"/>
      <c r="B5989" s="71"/>
    </row>
    <row r="5990" spans="1:2" ht="18" customHeight="1">
      <c r="A5990" s="67"/>
      <c r="B5990" s="71"/>
    </row>
    <row r="5991" spans="1:2" ht="18" customHeight="1">
      <c r="A5991" s="67"/>
      <c r="B5991" s="71"/>
    </row>
    <row r="5992" spans="1:2" ht="18" customHeight="1">
      <c r="A5992" s="67"/>
      <c r="B5992" s="71"/>
    </row>
    <row r="5993" spans="1:2" ht="18" customHeight="1">
      <c r="A5993" s="67"/>
      <c r="B5993" s="71"/>
    </row>
    <row r="5994" spans="1:2" ht="18" customHeight="1">
      <c r="A5994" s="67"/>
      <c r="B5994" s="71"/>
    </row>
    <row r="5995" spans="1:2" ht="18" customHeight="1">
      <c r="A5995" s="67"/>
      <c r="B5995" s="71"/>
    </row>
    <row r="5996" spans="1:2" ht="18" customHeight="1">
      <c r="A5996" s="67"/>
      <c r="B5996" s="71"/>
    </row>
    <row r="5997" spans="1:2" ht="18" customHeight="1">
      <c r="A5997" s="67"/>
      <c r="B5997" s="71"/>
    </row>
    <row r="5998" spans="1:2" ht="18" customHeight="1">
      <c r="A5998" s="67"/>
      <c r="B5998" s="71"/>
    </row>
    <row r="5999" spans="1:2" ht="18" customHeight="1">
      <c r="A5999" s="67"/>
      <c r="B5999" s="71"/>
    </row>
    <row r="6000" spans="1:2" ht="18" customHeight="1">
      <c r="A6000" s="67"/>
      <c r="B6000" s="71"/>
    </row>
    <row r="6001" spans="1:2" ht="18" customHeight="1">
      <c r="A6001" s="67"/>
      <c r="B6001" s="71"/>
    </row>
    <row r="6002" spans="1:2" ht="18" customHeight="1">
      <c r="A6002" s="67"/>
      <c r="B6002" s="71"/>
    </row>
    <row r="6003" spans="1:2" ht="18" customHeight="1">
      <c r="A6003" s="67"/>
      <c r="B6003" s="71"/>
    </row>
    <row r="6004" spans="1:2" ht="18" customHeight="1">
      <c r="A6004" s="67"/>
      <c r="B6004" s="71"/>
    </row>
    <row r="6005" spans="1:2" ht="18" customHeight="1">
      <c r="A6005" s="67"/>
      <c r="B6005" s="71"/>
    </row>
    <row r="6006" spans="1:2" ht="18" customHeight="1">
      <c r="A6006" s="67"/>
      <c r="B6006" s="71"/>
    </row>
    <row r="6007" spans="1:2" ht="18" customHeight="1">
      <c r="A6007" s="67"/>
      <c r="B6007" s="71"/>
    </row>
    <row r="6008" spans="1:2" ht="18" customHeight="1">
      <c r="A6008" s="67"/>
      <c r="B6008" s="71"/>
    </row>
    <row r="6009" spans="1:2" ht="18" customHeight="1">
      <c r="A6009" s="67"/>
      <c r="B6009" s="71"/>
    </row>
    <row r="6010" spans="1:2" ht="18" customHeight="1">
      <c r="A6010" s="67"/>
      <c r="B6010" s="71"/>
    </row>
    <row r="6011" spans="1:2" ht="18" customHeight="1">
      <c r="A6011" s="67"/>
      <c r="B6011" s="71"/>
    </row>
    <row r="6012" spans="1:2" ht="18" customHeight="1">
      <c r="A6012" s="67"/>
      <c r="B6012" s="71"/>
    </row>
    <row r="6013" spans="1:2" ht="18" customHeight="1">
      <c r="A6013" s="67"/>
      <c r="B6013" s="71"/>
    </row>
    <row r="6014" spans="1:2" ht="18" customHeight="1">
      <c r="A6014" s="67"/>
      <c r="B6014" s="71"/>
    </row>
    <row r="6015" spans="1:2" ht="18" customHeight="1">
      <c r="A6015" s="67"/>
      <c r="B6015" s="71"/>
    </row>
    <row r="6016" spans="1:2" ht="18" customHeight="1">
      <c r="A6016" s="67"/>
      <c r="B6016" s="71"/>
    </row>
    <row r="6017" spans="1:2" ht="18" customHeight="1">
      <c r="A6017" s="67"/>
      <c r="B6017" s="71"/>
    </row>
    <row r="6018" spans="1:2" ht="18" customHeight="1">
      <c r="A6018" s="67"/>
      <c r="B6018" s="71"/>
    </row>
    <row r="6019" spans="1:2" ht="18" customHeight="1">
      <c r="A6019" s="67"/>
      <c r="B6019" s="71"/>
    </row>
    <row r="6020" spans="1:2" ht="18" customHeight="1">
      <c r="A6020" s="67"/>
      <c r="B6020" s="71"/>
    </row>
    <row r="6021" spans="1:2" ht="18" customHeight="1">
      <c r="A6021" s="67"/>
      <c r="B6021" s="71"/>
    </row>
    <row r="6022" spans="1:2" ht="18" customHeight="1">
      <c r="A6022" s="67"/>
      <c r="B6022" s="71"/>
    </row>
    <row r="6023" spans="1:2" ht="18" customHeight="1">
      <c r="A6023" s="67"/>
      <c r="B6023" s="71"/>
    </row>
    <row r="6024" spans="1:2" ht="18" customHeight="1">
      <c r="A6024" s="67"/>
      <c r="B6024" s="71"/>
    </row>
    <row r="6025" spans="1:2" ht="18" customHeight="1">
      <c r="A6025" s="67"/>
      <c r="B6025" s="71"/>
    </row>
    <row r="6026" spans="1:2" ht="18" customHeight="1">
      <c r="A6026" s="67"/>
      <c r="B6026" s="71"/>
    </row>
    <row r="6027" spans="1:2" ht="18" customHeight="1">
      <c r="A6027" s="67"/>
      <c r="B6027" s="71"/>
    </row>
    <row r="6028" spans="1:2" ht="18" customHeight="1">
      <c r="A6028" s="67"/>
      <c r="B6028" s="71"/>
    </row>
    <row r="6029" spans="1:2" ht="18" customHeight="1">
      <c r="A6029" s="67"/>
      <c r="B6029" s="71"/>
    </row>
    <row r="6030" spans="1:2" ht="18" customHeight="1">
      <c r="A6030" s="67"/>
      <c r="B6030" s="71"/>
    </row>
    <row r="6031" spans="1:2" ht="18" customHeight="1">
      <c r="A6031" s="67"/>
      <c r="B6031" s="71"/>
    </row>
    <row r="6032" spans="1:2" ht="18" customHeight="1">
      <c r="A6032" s="67"/>
      <c r="B6032" s="71"/>
    </row>
    <row r="6033" spans="1:2" ht="18" customHeight="1">
      <c r="A6033" s="67"/>
      <c r="B6033" s="71"/>
    </row>
    <row r="6034" spans="1:2" ht="18" customHeight="1">
      <c r="A6034" s="67"/>
      <c r="B6034" s="71"/>
    </row>
    <row r="6035" spans="1:2" ht="18" customHeight="1">
      <c r="A6035" s="67"/>
      <c r="B6035" s="71"/>
    </row>
    <row r="6036" spans="1:2" ht="18" customHeight="1">
      <c r="A6036" s="67"/>
      <c r="B6036" s="71"/>
    </row>
    <row r="6037" spans="1:2" ht="18" customHeight="1">
      <c r="A6037" s="67"/>
      <c r="B6037" s="71"/>
    </row>
    <row r="6038" spans="1:2" ht="18" customHeight="1">
      <c r="A6038" s="67"/>
      <c r="B6038" s="71"/>
    </row>
    <row r="6039" spans="1:2" ht="18" customHeight="1">
      <c r="A6039" s="67"/>
      <c r="B6039" s="71"/>
    </row>
    <row r="6040" spans="1:2" ht="18" customHeight="1">
      <c r="A6040" s="67"/>
      <c r="B6040" s="71"/>
    </row>
    <row r="6041" spans="1:2" ht="18" customHeight="1">
      <c r="A6041" s="67"/>
      <c r="B6041" s="71"/>
    </row>
    <row r="6042" spans="1:2" ht="18" customHeight="1">
      <c r="A6042" s="67"/>
      <c r="B6042" s="71"/>
    </row>
    <row r="6043" spans="1:2" ht="18" customHeight="1">
      <c r="A6043" s="67"/>
      <c r="B6043" s="71"/>
    </row>
    <row r="6044" spans="1:2" ht="18" customHeight="1">
      <c r="A6044" s="67"/>
      <c r="B6044" s="71"/>
    </row>
    <row r="6045" spans="1:2" ht="18" customHeight="1">
      <c r="A6045" s="67"/>
      <c r="B6045" s="71"/>
    </row>
    <row r="6046" spans="1:2" ht="18" customHeight="1">
      <c r="A6046" s="67"/>
      <c r="B6046" s="71"/>
    </row>
    <row r="6047" spans="1:2" ht="18" customHeight="1">
      <c r="A6047" s="67"/>
      <c r="B6047" s="71"/>
    </row>
    <row r="6048" spans="1:2" ht="18" customHeight="1">
      <c r="A6048" s="67"/>
      <c r="B6048" s="71"/>
    </row>
    <row r="6049" spans="1:2" ht="18" customHeight="1">
      <c r="A6049" s="67"/>
      <c r="B6049" s="71"/>
    </row>
    <row r="6050" spans="1:2" ht="18" customHeight="1">
      <c r="A6050" s="67"/>
      <c r="B6050" s="71"/>
    </row>
    <row r="6051" spans="1:2" ht="18" customHeight="1">
      <c r="A6051" s="67"/>
      <c r="B6051" s="71"/>
    </row>
    <row r="6052" spans="1:2" ht="18" customHeight="1">
      <c r="A6052" s="67"/>
      <c r="B6052" s="71"/>
    </row>
    <row r="6053" spans="1:2" ht="18" customHeight="1">
      <c r="A6053" s="67"/>
      <c r="B6053" s="71"/>
    </row>
    <row r="6054" spans="1:2" ht="18" customHeight="1">
      <c r="A6054" s="67"/>
      <c r="B6054" s="71"/>
    </row>
    <row r="6055" spans="1:2" ht="18" customHeight="1">
      <c r="A6055" s="67"/>
      <c r="B6055" s="71"/>
    </row>
    <row r="6056" spans="1:2" ht="18" customHeight="1">
      <c r="A6056" s="67"/>
      <c r="B6056" s="71"/>
    </row>
    <row r="6057" spans="1:2" ht="18" customHeight="1">
      <c r="A6057" s="67"/>
      <c r="B6057" s="71"/>
    </row>
    <row r="6058" spans="1:2" ht="18" customHeight="1">
      <c r="A6058" s="67"/>
      <c r="B6058" s="71"/>
    </row>
    <row r="6059" spans="1:2" ht="18" customHeight="1">
      <c r="A6059" s="67"/>
      <c r="B6059" s="71"/>
    </row>
    <row r="6060" spans="1:2" ht="18" customHeight="1">
      <c r="A6060" s="67"/>
      <c r="B6060" s="71"/>
    </row>
    <row r="6061" spans="1:2" ht="18" customHeight="1">
      <c r="A6061" s="67"/>
      <c r="B6061" s="71"/>
    </row>
    <row r="6062" spans="1:2" ht="18" customHeight="1">
      <c r="A6062" s="67"/>
      <c r="B6062" s="71"/>
    </row>
    <row r="6063" spans="1:2" ht="18" customHeight="1">
      <c r="A6063" s="67"/>
      <c r="B6063" s="71"/>
    </row>
    <row r="6064" spans="1:2" ht="18" customHeight="1">
      <c r="A6064" s="67"/>
      <c r="B6064" s="71"/>
    </row>
    <row r="6065" spans="1:2" ht="18" customHeight="1">
      <c r="A6065" s="67"/>
      <c r="B6065" s="71"/>
    </row>
    <row r="6066" spans="1:2" ht="18" customHeight="1">
      <c r="A6066" s="67"/>
      <c r="B6066" s="71"/>
    </row>
    <row r="6067" spans="1:2" ht="18" customHeight="1">
      <c r="A6067" s="67"/>
      <c r="B6067" s="71"/>
    </row>
    <row r="6068" spans="1:2" ht="18" customHeight="1">
      <c r="A6068" s="67"/>
      <c r="B6068" s="71"/>
    </row>
    <row r="6069" spans="1:2" ht="18" customHeight="1">
      <c r="A6069" s="67"/>
      <c r="B6069" s="71"/>
    </row>
    <row r="6070" spans="1:2" ht="18" customHeight="1">
      <c r="A6070" s="67"/>
      <c r="B6070" s="71"/>
    </row>
    <row r="6071" spans="1:2" ht="18" customHeight="1">
      <c r="A6071" s="67"/>
      <c r="B6071" s="71"/>
    </row>
    <row r="6072" spans="1:2" ht="18" customHeight="1">
      <c r="A6072" s="67"/>
      <c r="B6072" s="71"/>
    </row>
    <row r="6073" spans="1:2" ht="18" customHeight="1">
      <c r="A6073" s="67"/>
      <c r="B6073" s="71"/>
    </row>
    <row r="6074" spans="1:2" ht="18" customHeight="1">
      <c r="A6074" s="67"/>
      <c r="B6074" s="71"/>
    </row>
    <row r="6075" spans="1:2" ht="18" customHeight="1">
      <c r="A6075" s="67"/>
      <c r="B6075" s="71"/>
    </row>
    <row r="6076" spans="1:2" ht="18" customHeight="1">
      <c r="A6076" s="67"/>
      <c r="B6076" s="71"/>
    </row>
    <row r="6077" spans="1:2" ht="18" customHeight="1">
      <c r="A6077" s="67"/>
      <c r="B6077" s="71"/>
    </row>
    <row r="6078" spans="1:2" ht="18" customHeight="1">
      <c r="A6078" s="67"/>
      <c r="B6078" s="71"/>
    </row>
    <row r="6079" spans="1:2" ht="18" customHeight="1">
      <c r="A6079" s="67"/>
      <c r="B6079" s="71"/>
    </row>
    <row r="6080" spans="1:2" ht="18" customHeight="1">
      <c r="A6080" s="67"/>
      <c r="B6080" s="71"/>
    </row>
    <row r="6081" spans="1:2" ht="18" customHeight="1">
      <c r="A6081" s="67"/>
      <c r="B6081" s="71"/>
    </row>
    <row r="6082" spans="1:2" ht="18" customHeight="1">
      <c r="A6082" s="67"/>
      <c r="B6082" s="71"/>
    </row>
    <row r="6083" spans="1:2" ht="18" customHeight="1">
      <c r="A6083" s="67"/>
      <c r="B6083" s="71"/>
    </row>
    <row r="6084" spans="1:2" ht="18" customHeight="1">
      <c r="A6084" s="67"/>
      <c r="B6084" s="71"/>
    </row>
    <row r="6085" spans="1:2" ht="18" customHeight="1">
      <c r="A6085" s="67"/>
      <c r="B6085" s="71"/>
    </row>
    <row r="6086" spans="1:2" ht="18" customHeight="1">
      <c r="A6086" s="67"/>
      <c r="B6086" s="71"/>
    </row>
    <row r="6087" spans="1:2" ht="18" customHeight="1">
      <c r="A6087" s="67"/>
      <c r="B6087" s="71"/>
    </row>
    <row r="6088" spans="1:2" ht="18" customHeight="1">
      <c r="A6088" s="67"/>
      <c r="B6088" s="71"/>
    </row>
    <row r="6089" spans="1:2" ht="18" customHeight="1">
      <c r="A6089" s="67"/>
      <c r="B6089" s="71"/>
    </row>
    <row r="6090" spans="1:2" ht="18" customHeight="1">
      <c r="A6090" s="67"/>
      <c r="B6090" s="71"/>
    </row>
    <row r="6091" spans="1:2" ht="18" customHeight="1">
      <c r="A6091" s="67"/>
      <c r="B6091" s="71"/>
    </row>
    <row r="6092" spans="1:2" ht="18" customHeight="1">
      <c r="A6092" s="67"/>
      <c r="B6092" s="71"/>
    </row>
    <row r="6093" spans="1:2" ht="18" customHeight="1">
      <c r="A6093" s="67"/>
      <c r="B6093" s="71"/>
    </row>
    <row r="6094" spans="1:2" ht="18" customHeight="1">
      <c r="A6094" s="67"/>
      <c r="B6094" s="71"/>
    </row>
    <row r="6095" spans="1:2" ht="18" customHeight="1">
      <c r="A6095" s="67"/>
      <c r="B6095" s="71"/>
    </row>
    <row r="6096" spans="1:2" ht="18" customHeight="1">
      <c r="A6096" s="67"/>
      <c r="B6096" s="71"/>
    </row>
    <row r="6097" spans="1:2" ht="18" customHeight="1">
      <c r="A6097" s="67"/>
      <c r="B6097" s="71"/>
    </row>
    <row r="6098" spans="1:2" ht="18" customHeight="1">
      <c r="A6098" s="67"/>
      <c r="B6098" s="71"/>
    </row>
    <row r="6099" spans="1:2" ht="18" customHeight="1">
      <c r="A6099" s="67"/>
      <c r="B6099" s="71"/>
    </row>
    <row r="6100" spans="1:2" ht="18" customHeight="1">
      <c r="A6100" s="67"/>
      <c r="B6100" s="71"/>
    </row>
    <row r="6101" spans="1:2" ht="18" customHeight="1">
      <c r="A6101" s="67"/>
      <c r="B6101" s="71"/>
    </row>
    <row r="6102" spans="1:2" ht="18" customHeight="1">
      <c r="A6102" s="67"/>
      <c r="B6102" s="71"/>
    </row>
    <row r="6103" spans="1:2" ht="18" customHeight="1">
      <c r="A6103" s="67"/>
      <c r="B6103" s="71"/>
    </row>
    <row r="6104" spans="1:2" ht="18" customHeight="1">
      <c r="A6104" s="67"/>
      <c r="B6104" s="71"/>
    </row>
    <row r="6105" spans="1:2" ht="18" customHeight="1">
      <c r="A6105" s="67"/>
      <c r="B6105" s="71"/>
    </row>
    <row r="6106" spans="1:2" ht="18" customHeight="1">
      <c r="A6106" s="67"/>
      <c r="B6106" s="71"/>
    </row>
    <row r="6107" spans="1:2" ht="18" customHeight="1">
      <c r="A6107" s="67"/>
      <c r="B6107" s="71"/>
    </row>
    <row r="6108" spans="1:2" ht="18" customHeight="1">
      <c r="A6108" s="67"/>
      <c r="B6108" s="71"/>
    </row>
    <row r="6109" spans="1:2" ht="18" customHeight="1">
      <c r="A6109" s="67"/>
      <c r="B6109" s="71"/>
    </row>
    <row r="6110" spans="1:2" ht="18" customHeight="1">
      <c r="A6110" s="67"/>
      <c r="B6110" s="71"/>
    </row>
    <row r="6111" spans="1:2" ht="18" customHeight="1">
      <c r="A6111" s="67"/>
      <c r="B6111" s="71"/>
    </row>
    <row r="6112" spans="1:2" ht="18" customHeight="1">
      <c r="A6112" s="67"/>
      <c r="B6112" s="71"/>
    </row>
    <row r="6113" spans="1:2" ht="18" customHeight="1">
      <c r="A6113" s="67"/>
      <c r="B6113" s="71"/>
    </row>
    <row r="6114" spans="1:2" ht="18" customHeight="1">
      <c r="A6114" s="67"/>
      <c r="B6114" s="71"/>
    </row>
    <row r="6115" spans="1:2" ht="18" customHeight="1">
      <c r="A6115" s="67"/>
      <c r="B6115" s="71"/>
    </row>
    <row r="6116" spans="1:2" ht="18" customHeight="1">
      <c r="A6116" s="67"/>
      <c r="B6116" s="71"/>
    </row>
    <row r="6117" spans="1:2" ht="18" customHeight="1">
      <c r="A6117" s="67"/>
      <c r="B6117" s="71"/>
    </row>
    <row r="6118" spans="1:2" ht="18" customHeight="1">
      <c r="A6118" s="67"/>
      <c r="B6118" s="71"/>
    </row>
    <row r="6119" spans="1:2" ht="18" customHeight="1">
      <c r="A6119" s="67"/>
      <c r="B6119" s="71"/>
    </row>
    <row r="6120" spans="1:2" ht="18" customHeight="1">
      <c r="A6120" s="67"/>
      <c r="B6120" s="71"/>
    </row>
    <row r="6121" spans="1:2" ht="18" customHeight="1">
      <c r="A6121" s="67"/>
      <c r="B6121" s="71"/>
    </row>
    <row r="6122" spans="1:2" ht="18" customHeight="1">
      <c r="A6122" s="67"/>
      <c r="B6122" s="71"/>
    </row>
    <row r="6123" spans="1:2" ht="18" customHeight="1">
      <c r="A6123" s="67"/>
      <c r="B6123" s="71"/>
    </row>
    <row r="6124" spans="1:2" ht="18" customHeight="1">
      <c r="A6124" s="67"/>
      <c r="B6124" s="71"/>
    </row>
    <row r="6125" spans="1:2" ht="18" customHeight="1">
      <c r="A6125" s="67"/>
      <c r="B6125" s="71"/>
    </row>
    <row r="6126" spans="1:2" ht="18" customHeight="1">
      <c r="A6126" s="67"/>
      <c r="B6126" s="71"/>
    </row>
    <row r="6127" spans="1:2" ht="18" customHeight="1">
      <c r="A6127" s="67"/>
      <c r="B6127" s="71"/>
    </row>
    <row r="6128" spans="1:2" ht="18" customHeight="1">
      <c r="A6128" s="67"/>
      <c r="B6128" s="71"/>
    </row>
    <row r="6129" spans="1:2" ht="18" customHeight="1">
      <c r="A6129" s="67"/>
      <c r="B6129" s="71"/>
    </row>
    <row r="6130" spans="1:2" ht="18" customHeight="1">
      <c r="A6130" s="67"/>
      <c r="B6130" s="71"/>
    </row>
    <row r="6131" spans="1:2" ht="18" customHeight="1">
      <c r="A6131" s="67"/>
      <c r="B6131" s="71"/>
    </row>
    <row r="6132" spans="1:2" ht="18" customHeight="1">
      <c r="A6132" s="67"/>
      <c r="B6132" s="71"/>
    </row>
    <row r="6133" spans="1:2" ht="18" customHeight="1">
      <c r="A6133" s="67"/>
      <c r="B6133" s="71"/>
    </row>
    <row r="6134" spans="1:2" ht="18" customHeight="1">
      <c r="A6134" s="67"/>
      <c r="B6134" s="71"/>
    </row>
    <row r="6135" spans="1:2" ht="18" customHeight="1">
      <c r="A6135" s="67"/>
      <c r="B6135" s="71"/>
    </row>
    <row r="6136" spans="1:2" ht="18" customHeight="1">
      <c r="A6136" s="67"/>
      <c r="B6136" s="71"/>
    </row>
    <row r="6137" spans="1:2" ht="18" customHeight="1">
      <c r="A6137" s="67"/>
      <c r="B6137" s="71"/>
    </row>
    <row r="6138" spans="1:2" ht="18" customHeight="1">
      <c r="A6138" s="67"/>
      <c r="B6138" s="71"/>
    </row>
    <row r="6139" spans="1:2" ht="18" customHeight="1">
      <c r="A6139" s="67"/>
      <c r="B6139" s="71"/>
    </row>
    <row r="6140" spans="1:2" ht="18" customHeight="1">
      <c r="A6140" s="67"/>
      <c r="B6140" s="71"/>
    </row>
    <row r="6141" spans="1:2" ht="18" customHeight="1">
      <c r="A6141" s="67"/>
      <c r="B6141" s="71"/>
    </row>
    <row r="6142" spans="1:2" ht="18" customHeight="1">
      <c r="A6142" s="67"/>
      <c r="B6142" s="71"/>
    </row>
    <row r="6143" spans="1:2" ht="18" customHeight="1">
      <c r="A6143" s="67"/>
      <c r="B6143" s="71"/>
    </row>
    <row r="6144" spans="1:2" ht="18" customHeight="1">
      <c r="A6144" s="67"/>
      <c r="B6144" s="71"/>
    </row>
    <row r="6145" spans="1:2" ht="18" customHeight="1">
      <c r="A6145" s="67"/>
      <c r="B6145" s="71"/>
    </row>
    <row r="6146" spans="1:2" ht="18" customHeight="1">
      <c r="A6146" s="67"/>
      <c r="B6146" s="71"/>
    </row>
    <row r="6147" spans="1:2" ht="18" customHeight="1">
      <c r="A6147" s="67"/>
      <c r="B6147" s="71"/>
    </row>
    <row r="6148" spans="1:2" ht="18" customHeight="1">
      <c r="A6148" s="67"/>
      <c r="B6148" s="71"/>
    </row>
    <row r="6149" spans="1:2" ht="18" customHeight="1">
      <c r="A6149" s="67"/>
      <c r="B6149" s="71"/>
    </row>
    <row r="6150" spans="1:2" ht="18" customHeight="1">
      <c r="A6150" s="67"/>
      <c r="B6150" s="71"/>
    </row>
    <row r="6151" spans="1:2" ht="18" customHeight="1">
      <c r="A6151" s="67"/>
      <c r="B6151" s="71"/>
    </row>
    <row r="6152" spans="1:2" ht="18" customHeight="1">
      <c r="A6152" s="67"/>
      <c r="B6152" s="71"/>
    </row>
    <row r="6153" spans="1:2" ht="18" customHeight="1">
      <c r="A6153" s="67"/>
      <c r="B6153" s="71"/>
    </row>
    <row r="6154" spans="1:2" ht="18" customHeight="1">
      <c r="A6154" s="67"/>
      <c r="B6154" s="71"/>
    </row>
    <row r="6155" spans="1:2" ht="18" customHeight="1">
      <c r="A6155" s="67"/>
      <c r="B6155" s="71"/>
    </row>
    <row r="6156" spans="1:2" ht="18" customHeight="1">
      <c r="A6156" s="67"/>
      <c r="B6156" s="71"/>
    </row>
    <row r="6157" spans="1:2" ht="18" customHeight="1">
      <c r="A6157" s="67"/>
      <c r="B6157" s="71"/>
    </row>
    <row r="6158" spans="1:2" ht="18" customHeight="1">
      <c r="A6158" s="67"/>
      <c r="B6158" s="71"/>
    </row>
    <row r="6159" spans="1:2" ht="18" customHeight="1">
      <c r="A6159" s="67"/>
      <c r="B6159" s="71"/>
    </row>
    <row r="6160" spans="1:2" ht="18" customHeight="1">
      <c r="A6160" s="67"/>
      <c r="B6160" s="71"/>
    </row>
    <row r="6161" spans="1:2" ht="18" customHeight="1">
      <c r="A6161" s="67"/>
      <c r="B6161" s="71"/>
    </row>
    <row r="6162" spans="1:2" ht="18" customHeight="1">
      <c r="A6162" s="67"/>
      <c r="B6162" s="71"/>
    </row>
    <row r="6163" spans="1:2" ht="18" customHeight="1">
      <c r="A6163" s="67"/>
      <c r="B6163" s="71"/>
    </row>
    <row r="6164" spans="1:2" ht="18" customHeight="1">
      <c r="A6164" s="67"/>
      <c r="B6164" s="71"/>
    </row>
    <row r="6165" spans="1:2" ht="18" customHeight="1">
      <c r="A6165" s="67"/>
      <c r="B6165" s="71"/>
    </row>
    <row r="6166" spans="1:2" ht="18" customHeight="1">
      <c r="A6166" s="67"/>
      <c r="B6166" s="71"/>
    </row>
    <row r="6167" spans="1:2" ht="18" customHeight="1">
      <c r="A6167" s="67"/>
      <c r="B6167" s="71"/>
    </row>
    <row r="6168" spans="1:2" ht="18" customHeight="1">
      <c r="A6168" s="67"/>
      <c r="B6168" s="71"/>
    </row>
    <row r="6169" spans="1:2" ht="18" customHeight="1">
      <c r="A6169" s="67"/>
      <c r="B6169" s="71"/>
    </row>
    <row r="6170" spans="1:2" ht="18" customHeight="1">
      <c r="A6170" s="67"/>
      <c r="B6170" s="71"/>
    </row>
    <row r="6171" spans="1:2" ht="18" customHeight="1">
      <c r="A6171" s="67"/>
      <c r="B6171" s="71"/>
    </row>
    <row r="6172" spans="1:2" ht="18" customHeight="1">
      <c r="A6172" s="67"/>
      <c r="B6172" s="71"/>
    </row>
    <row r="6173" spans="1:2" ht="18" customHeight="1">
      <c r="A6173" s="67"/>
      <c r="B6173" s="71"/>
    </row>
    <row r="6174" spans="1:2" ht="18" customHeight="1">
      <c r="A6174" s="67"/>
      <c r="B6174" s="71"/>
    </row>
    <row r="6175" spans="1:2" ht="18" customHeight="1">
      <c r="A6175" s="67"/>
      <c r="B6175" s="71"/>
    </row>
    <row r="6176" spans="1:2" ht="18" customHeight="1">
      <c r="A6176" s="67"/>
      <c r="B6176" s="71"/>
    </row>
    <row r="6177" spans="1:2" ht="18" customHeight="1">
      <c r="A6177" s="67"/>
      <c r="B6177" s="71"/>
    </row>
    <row r="6178" spans="1:2" ht="18" customHeight="1">
      <c r="A6178" s="67"/>
      <c r="B6178" s="71"/>
    </row>
    <row r="6179" spans="1:2" ht="18" customHeight="1">
      <c r="A6179" s="67"/>
      <c r="B6179" s="71"/>
    </row>
    <row r="6180" spans="1:2" ht="18" customHeight="1">
      <c r="A6180" s="67"/>
      <c r="B6180" s="71"/>
    </row>
    <row r="6181" spans="1:2" ht="18" customHeight="1">
      <c r="A6181" s="67"/>
      <c r="B6181" s="71"/>
    </row>
    <row r="6182" spans="1:2" ht="18" customHeight="1">
      <c r="A6182" s="67"/>
      <c r="B6182" s="71"/>
    </row>
    <row r="6183" spans="1:2" ht="18" customHeight="1">
      <c r="A6183" s="67"/>
      <c r="B6183" s="71"/>
    </row>
    <row r="6184" spans="1:2" ht="18" customHeight="1">
      <c r="A6184" s="67"/>
      <c r="B6184" s="71"/>
    </row>
    <row r="6185" spans="1:2" ht="18" customHeight="1">
      <c r="A6185" s="67"/>
      <c r="B6185" s="71"/>
    </row>
    <row r="6186" spans="1:2" ht="18" customHeight="1">
      <c r="A6186" s="67"/>
      <c r="B6186" s="71"/>
    </row>
    <row r="6187" spans="1:2" ht="18" customHeight="1">
      <c r="A6187" s="67"/>
      <c r="B6187" s="71"/>
    </row>
    <row r="6188" spans="1:2" ht="18" customHeight="1">
      <c r="A6188" s="67"/>
      <c r="B6188" s="71"/>
    </row>
    <row r="6189" spans="1:2" ht="18" customHeight="1">
      <c r="A6189" s="67"/>
      <c r="B6189" s="71"/>
    </row>
    <row r="6190" spans="1:2" ht="18" customHeight="1">
      <c r="A6190" s="67"/>
      <c r="B6190" s="71"/>
    </row>
    <row r="6191" spans="1:2" ht="18" customHeight="1">
      <c r="A6191" s="67"/>
      <c r="B6191" s="71"/>
    </row>
    <row r="6192" spans="1:2" ht="18" customHeight="1">
      <c r="A6192" s="67"/>
      <c r="B6192" s="71"/>
    </row>
    <row r="6193" spans="1:2" ht="18" customHeight="1">
      <c r="A6193" s="67"/>
      <c r="B6193" s="71"/>
    </row>
    <row r="6194" spans="1:2" ht="18" customHeight="1">
      <c r="A6194" s="67"/>
      <c r="B6194" s="71"/>
    </row>
    <row r="6195" spans="1:2" ht="18" customHeight="1">
      <c r="A6195" s="67"/>
      <c r="B6195" s="71"/>
    </row>
    <row r="6196" spans="1:2" ht="18" customHeight="1">
      <c r="A6196" s="67"/>
      <c r="B6196" s="71"/>
    </row>
    <row r="6197" spans="1:2" ht="18" customHeight="1">
      <c r="A6197" s="67"/>
      <c r="B6197" s="71"/>
    </row>
    <row r="6198" spans="1:2" ht="18" customHeight="1">
      <c r="A6198" s="67"/>
      <c r="B6198" s="71"/>
    </row>
    <row r="6199" spans="1:2" ht="18" customHeight="1">
      <c r="A6199" s="67"/>
      <c r="B6199" s="71"/>
    </row>
    <row r="6200" spans="1:2" ht="18" customHeight="1">
      <c r="A6200" s="67"/>
      <c r="B6200" s="71"/>
    </row>
    <row r="6201" spans="1:2" ht="18" customHeight="1">
      <c r="A6201" s="67"/>
      <c r="B6201" s="71"/>
    </row>
    <row r="6202" spans="1:2" ht="18" customHeight="1">
      <c r="A6202" s="67"/>
      <c r="B6202" s="71"/>
    </row>
    <row r="6203" spans="1:2" ht="18" customHeight="1">
      <c r="A6203" s="67"/>
      <c r="B6203" s="71"/>
    </row>
    <row r="6204" spans="1:2" ht="18" customHeight="1">
      <c r="A6204" s="67"/>
      <c r="B6204" s="71"/>
    </row>
    <row r="6205" spans="1:2" ht="18" customHeight="1">
      <c r="A6205" s="67"/>
      <c r="B6205" s="71"/>
    </row>
    <row r="6206" spans="1:2" ht="18" customHeight="1">
      <c r="A6206" s="67"/>
      <c r="B6206" s="71"/>
    </row>
    <row r="6207" spans="1:2" ht="18" customHeight="1">
      <c r="A6207" s="67"/>
      <c r="B6207" s="71"/>
    </row>
    <row r="6208" spans="1:2" ht="18" customHeight="1">
      <c r="A6208" s="67"/>
      <c r="B6208" s="71"/>
    </row>
    <row r="6209" spans="1:2" ht="18" customHeight="1">
      <c r="A6209" s="67"/>
      <c r="B6209" s="71"/>
    </row>
    <row r="6210" spans="1:2" ht="18" customHeight="1">
      <c r="A6210" s="67"/>
      <c r="B6210" s="71"/>
    </row>
    <row r="6211" spans="1:2" ht="18" customHeight="1">
      <c r="A6211" s="67"/>
      <c r="B6211" s="71"/>
    </row>
    <row r="6212" spans="1:2" ht="18" customHeight="1">
      <c r="A6212" s="67"/>
      <c r="B6212" s="71"/>
    </row>
    <row r="6213" spans="1:2" ht="18" customHeight="1">
      <c r="A6213" s="67"/>
      <c r="B6213" s="71"/>
    </row>
    <row r="6214" spans="1:2" ht="18" customHeight="1">
      <c r="A6214" s="67"/>
      <c r="B6214" s="71"/>
    </row>
    <row r="6215" spans="1:2" ht="18" customHeight="1">
      <c r="A6215" s="67"/>
      <c r="B6215" s="71"/>
    </row>
    <row r="6216" spans="1:2" ht="18" customHeight="1">
      <c r="A6216" s="67"/>
      <c r="B6216" s="71"/>
    </row>
    <row r="6217" spans="1:2" ht="18" customHeight="1">
      <c r="A6217" s="67"/>
      <c r="B6217" s="71"/>
    </row>
    <row r="6218" spans="1:2" ht="18" customHeight="1">
      <c r="A6218" s="67"/>
      <c r="B6218" s="71"/>
    </row>
    <row r="6219" spans="1:2" ht="18" customHeight="1">
      <c r="A6219" s="67"/>
      <c r="B6219" s="71"/>
    </row>
    <row r="6220" spans="1:2" ht="18" customHeight="1">
      <c r="A6220" s="67"/>
      <c r="B6220" s="71"/>
    </row>
    <row r="6221" spans="1:2" ht="18" customHeight="1">
      <c r="A6221" s="67"/>
      <c r="B6221" s="71"/>
    </row>
    <row r="6222" spans="1:2" ht="18" customHeight="1">
      <c r="A6222" s="67"/>
      <c r="B6222" s="71"/>
    </row>
    <row r="6223" spans="1:2" ht="18" customHeight="1">
      <c r="A6223" s="67"/>
      <c r="B6223" s="71"/>
    </row>
    <row r="6224" spans="1:2" ht="18" customHeight="1">
      <c r="A6224" s="67"/>
      <c r="B6224" s="71"/>
    </row>
    <row r="6225" spans="1:2" ht="18" customHeight="1">
      <c r="A6225" s="67"/>
      <c r="B6225" s="71"/>
    </row>
    <row r="6226" spans="1:2" ht="18" customHeight="1">
      <c r="A6226" s="67"/>
      <c r="B6226" s="71"/>
    </row>
    <row r="6227" spans="1:2" ht="18" customHeight="1">
      <c r="A6227" s="67"/>
      <c r="B6227" s="71"/>
    </row>
    <row r="6228" spans="1:2" ht="18" customHeight="1">
      <c r="A6228" s="67"/>
      <c r="B6228" s="71"/>
    </row>
    <row r="6229" spans="1:2" ht="18" customHeight="1">
      <c r="A6229" s="67"/>
      <c r="B6229" s="71"/>
    </row>
    <row r="6230" spans="1:2" ht="18" customHeight="1">
      <c r="A6230" s="67"/>
      <c r="B6230" s="71"/>
    </row>
    <row r="6231" spans="1:2" ht="18" customHeight="1">
      <c r="A6231" s="67"/>
      <c r="B6231" s="71"/>
    </row>
    <row r="6232" spans="1:2" ht="18" customHeight="1">
      <c r="A6232" s="67"/>
      <c r="B6232" s="71"/>
    </row>
    <row r="6233" spans="1:2" ht="18" customHeight="1">
      <c r="A6233" s="67"/>
      <c r="B6233" s="71"/>
    </row>
    <row r="6234" spans="1:2" ht="18" customHeight="1">
      <c r="A6234" s="67"/>
      <c r="B6234" s="71"/>
    </row>
    <row r="6235" spans="1:2" ht="18" customHeight="1">
      <c r="A6235" s="67"/>
      <c r="B6235" s="71"/>
    </row>
    <row r="6236" spans="1:2" ht="18" customHeight="1">
      <c r="A6236" s="67"/>
      <c r="B6236" s="71"/>
    </row>
    <row r="6237" spans="1:2" ht="18" customHeight="1">
      <c r="A6237" s="67"/>
      <c r="B6237" s="71"/>
    </row>
    <row r="6238" spans="1:2" ht="18" customHeight="1">
      <c r="A6238" s="67"/>
      <c r="B6238" s="71"/>
    </row>
    <row r="6239" spans="1:2" ht="18" customHeight="1">
      <c r="A6239" s="67"/>
      <c r="B6239" s="71"/>
    </row>
    <row r="6240" spans="1:2" ht="18" customHeight="1">
      <c r="A6240" s="67"/>
      <c r="B6240" s="71"/>
    </row>
    <row r="6241" spans="1:2" ht="18" customHeight="1">
      <c r="A6241" s="67"/>
      <c r="B6241" s="71"/>
    </row>
    <row r="6242" spans="1:2" ht="18" customHeight="1">
      <c r="A6242" s="67"/>
      <c r="B6242" s="71"/>
    </row>
    <row r="6243" spans="1:2" ht="18" customHeight="1">
      <c r="A6243" s="67"/>
      <c r="B6243" s="71"/>
    </row>
    <row r="6244" spans="1:2" ht="18" customHeight="1">
      <c r="A6244" s="67"/>
    </row>
    <row r="6245" spans="1:2" ht="18" customHeight="1">
      <c r="A6245" s="67"/>
    </row>
    <row r="6246" spans="1:2" ht="18" customHeight="1">
      <c r="A6246" s="67"/>
    </row>
    <row r="6247" spans="1:2" ht="18" customHeight="1">
      <c r="A6247" s="67"/>
    </row>
  </sheetData>
  <mergeCells count="1">
    <mergeCell ref="A2:B2"/>
  </mergeCells>
  <phoneticPr fontId="68"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sheetPr>
    <pageSetUpPr fitToPage="1"/>
  </sheetPr>
  <dimension ref="A1:HT1393"/>
  <sheetViews>
    <sheetView showZeros="0" view="pageBreakPreview" zoomScaleNormal="110" workbookViewId="0">
      <pane ySplit="3" topLeftCell="A1384" activePane="bottomLeft" state="frozen"/>
      <selection pane="bottomLeft" activeCell="I4" sqref="I4"/>
    </sheetView>
  </sheetViews>
  <sheetFormatPr defaultRowHeight="14.25"/>
  <cols>
    <col min="1" max="1" width="21.625" style="307" customWidth="1"/>
    <col min="2" max="4" width="13.625" style="307" customWidth="1"/>
    <col min="5" max="6" width="13.625" style="307" hidden="1" customWidth="1"/>
    <col min="7" max="7" width="13.625" style="307" customWidth="1"/>
    <col min="8" max="8" width="13.375" style="508" customWidth="1"/>
    <col min="9" max="9" width="39.375" style="307" customWidth="1"/>
    <col min="10" max="12" width="13.125" style="307" customWidth="1"/>
    <col min="13" max="13" width="13.125" style="307" hidden="1" customWidth="1"/>
    <col min="14" max="15" width="13.125" style="307" customWidth="1"/>
    <col min="16" max="16" width="36.5" style="441" customWidth="1"/>
    <col min="17" max="228" width="9" style="307"/>
  </cols>
  <sheetData>
    <row r="1" spans="1:16" ht="34.5" customHeight="1">
      <c r="A1" s="593" t="s">
        <v>99</v>
      </c>
      <c r="B1" s="593"/>
      <c r="C1" s="593"/>
      <c r="D1" s="593"/>
      <c r="E1" s="593"/>
      <c r="F1" s="593"/>
      <c r="G1" s="593"/>
      <c r="H1" s="593"/>
      <c r="I1" s="593"/>
      <c r="J1" s="593"/>
      <c r="K1" s="593"/>
      <c r="L1" s="593"/>
      <c r="M1" s="593"/>
      <c r="N1" s="593"/>
      <c r="O1" s="593"/>
      <c r="P1" s="593"/>
    </row>
    <row r="2" spans="1:16" ht="15" customHeight="1">
      <c r="A2" s="109"/>
      <c r="B2" s="109"/>
      <c r="C2" s="109"/>
      <c r="D2" s="109"/>
      <c r="E2" s="109"/>
      <c r="F2" s="109"/>
      <c r="G2" s="109"/>
      <c r="H2" s="509"/>
      <c r="I2" s="109"/>
      <c r="J2" s="442"/>
      <c r="K2" s="442"/>
      <c r="L2" s="442"/>
      <c r="M2" s="442"/>
      <c r="N2" s="443"/>
      <c r="O2" s="443"/>
      <c r="P2" s="444" t="s">
        <v>21</v>
      </c>
    </row>
    <row r="3" spans="1:16" ht="37.9" customHeight="1">
      <c r="A3" s="366" t="s">
        <v>22</v>
      </c>
      <c r="B3" s="446" t="s">
        <v>23</v>
      </c>
      <c r="C3" s="446" t="s">
        <v>100</v>
      </c>
      <c r="D3" s="446" t="s">
        <v>25</v>
      </c>
      <c r="E3" s="446" t="s">
        <v>101</v>
      </c>
      <c r="F3" s="447" t="s">
        <v>26</v>
      </c>
      <c r="G3" s="446" t="s">
        <v>27</v>
      </c>
      <c r="H3" s="446" t="s">
        <v>102</v>
      </c>
      <c r="I3" s="445" t="s">
        <v>103</v>
      </c>
      <c r="J3" s="446" t="s">
        <v>104</v>
      </c>
      <c r="K3" s="446" t="s">
        <v>105</v>
      </c>
      <c r="L3" s="446" t="s">
        <v>106</v>
      </c>
      <c r="M3" s="447" t="s">
        <v>107</v>
      </c>
      <c r="N3" s="446" t="s">
        <v>27</v>
      </c>
      <c r="O3" s="446" t="s">
        <v>102</v>
      </c>
      <c r="P3" s="333" t="s">
        <v>108</v>
      </c>
    </row>
    <row r="4" spans="1:16" s="306" customFormat="1" ht="143.1" customHeight="1">
      <c r="A4" s="490" t="s">
        <v>30</v>
      </c>
      <c r="B4" s="491">
        <v>16785340</v>
      </c>
      <c r="C4" s="491">
        <v>16785340</v>
      </c>
      <c r="D4" s="491">
        <v>17277475</v>
      </c>
      <c r="E4" s="492">
        <f>D4/C4</f>
        <v>1.0293193346098441</v>
      </c>
      <c r="F4" s="491">
        <v>16140440</v>
      </c>
      <c r="G4" s="492">
        <f>D4/F4-1</f>
        <v>7.0446344709313991E-2</v>
      </c>
      <c r="H4" s="493">
        <f>D4/B4-1</f>
        <v>2.931933460984415E-2</v>
      </c>
      <c r="I4" s="448" t="s">
        <v>31</v>
      </c>
      <c r="J4" s="449">
        <v>1832951.7163046382</v>
      </c>
      <c r="K4" s="449">
        <v>2446628</v>
      </c>
      <c r="L4" s="449">
        <v>2441728</v>
      </c>
      <c r="M4" s="449">
        <v>1251634</v>
      </c>
      <c r="N4" s="450">
        <f>L4/M4-1</f>
        <v>0.95083227205397103</v>
      </c>
      <c r="O4" s="450">
        <f>L4/J4-1</f>
        <v>0.33212892531762828</v>
      </c>
      <c r="P4" s="451" t="s">
        <v>109</v>
      </c>
    </row>
    <row r="5" spans="1:16" ht="53.1" customHeight="1">
      <c r="A5" s="494" t="s">
        <v>32</v>
      </c>
      <c r="B5" s="495">
        <v>6250000</v>
      </c>
      <c r="C5" s="495">
        <v>6250000</v>
      </c>
      <c r="D5" s="495">
        <v>6692229</v>
      </c>
      <c r="E5" s="496">
        <f t="shared" ref="E5:E27" si="0">D5/C5</f>
        <v>1.0707566399999999</v>
      </c>
      <c r="F5" s="495">
        <v>5860783</v>
      </c>
      <c r="G5" s="496">
        <f t="shared" ref="G5:G27" si="1">D5/F5-1</f>
        <v>0.14186602711617202</v>
      </c>
      <c r="H5" s="497">
        <f t="shared" ref="H5:H27" si="2">D5/B5-1</f>
        <v>7.0756639999999926E-2</v>
      </c>
      <c r="I5" s="452" t="s">
        <v>110</v>
      </c>
      <c r="J5" s="449">
        <v>5604</v>
      </c>
      <c r="K5" s="449">
        <v>8865</v>
      </c>
      <c r="L5" s="449">
        <v>8843</v>
      </c>
      <c r="M5" s="449">
        <v>6764</v>
      </c>
      <c r="N5" s="453">
        <f t="shared" ref="N5:N67" si="3">L5/M5-1</f>
        <v>0.3073625073920756</v>
      </c>
      <c r="O5" s="453">
        <f t="shared" ref="O5:O66" si="4">L5/J5-1</f>
        <v>0.5779800142755176</v>
      </c>
      <c r="P5" s="451" t="s">
        <v>111</v>
      </c>
    </row>
    <row r="6" spans="1:16" ht="18" customHeight="1">
      <c r="A6" s="494" t="s">
        <v>34</v>
      </c>
      <c r="B6" s="495">
        <v>5160000</v>
      </c>
      <c r="C6" s="495">
        <v>5160000</v>
      </c>
      <c r="D6" s="495">
        <v>5186058</v>
      </c>
      <c r="E6" s="496">
        <f t="shared" si="0"/>
        <v>1.00505</v>
      </c>
      <c r="F6" s="495">
        <v>4692905</v>
      </c>
      <c r="G6" s="496">
        <f t="shared" si="1"/>
        <v>0.10508480354918759</v>
      </c>
      <c r="H6" s="497">
        <f t="shared" si="2"/>
        <v>5.0499999999999989E-3</v>
      </c>
      <c r="I6" s="454" t="s">
        <v>112</v>
      </c>
      <c r="J6" s="455">
        <v>3336</v>
      </c>
      <c r="K6" s="455"/>
      <c r="L6" s="455">
        <v>4519</v>
      </c>
      <c r="M6" s="455">
        <v>3311</v>
      </c>
      <c r="N6" s="450">
        <f t="shared" si="3"/>
        <v>0.36484445786771369</v>
      </c>
      <c r="O6" s="450">
        <f t="shared" si="4"/>
        <v>0.35461630695443636</v>
      </c>
      <c r="P6" s="451"/>
    </row>
    <row r="7" spans="1:16" ht="18" customHeight="1">
      <c r="A7" s="494" t="s">
        <v>36</v>
      </c>
      <c r="B7" s="495">
        <v>1920000</v>
      </c>
      <c r="C7" s="495">
        <v>1920000</v>
      </c>
      <c r="D7" s="495">
        <v>1766991</v>
      </c>
      <c r="E7" s="496">
        <f t="shared" si="0"/>
        <v>0.92030781250000004</v>
      </c>
      <c r="F7" s="495">
        <v>2254601</v>
      </c>
      <c r="G7" s="496">
        <f t="shared" si="1"/>
        <v>-0.21627330068601935</v>
      </c>
      <c r="H7" s="497">
        <f t="shared" si="2"/>
        <v>-7.9692187499999956E-2</v>
      </c>
      <c r="I7" s="454" t="s">
        <v>113</v>
      </c>
      <c r="J7" s="455">
        <v>0</v>
      </c>
      <c r="K7" s="455"/>
      <c r="L7" s="455">
        <v>1</v>
      </c>
      <c r="M7" s="455">
        <v>0</v>
      </c>
      <c r="N7" s="450"/>
      <c r="O7" s="450"/>
      <c r="P7" s="451"/>
    </row>
    <row r="8" spans="1:16" ht="18" customHeight="1">
      <c r="A8" s="494" t="s">
        <v>38</v>
      </c>
      <c r="B8" s="495">
        <v>40</v>
      </c>
      <c r="C8" s="495">
        <v>40</v>
      </c>
      <c r="D8" s="495">
        <v>36</v>
      </c>
      <c r="E8" s="496">
        <f t="shared" si="0"/>
        <v>0.9</v>
      </c>
      <c r="F8" s="495">
        <v>35</v>
      </c>
      <c r="G8" s="496">
        <f t="shared" si="1"/>
        <v>2.857142857142847E-2</v>
      </c>
      <c r="H8" s="497">
        <f t="shared" si="2"/>
        <v>-9.9999999999999978E-2</v>
      </c>
      <c r="I8" s="456" t="s">
        <v>114</v>
      </c>
      <c r="J8" s="455">
        <v>265</v>
      </c>
      <c r="K8" s="455"/>
      <c r="L8" s="455">
        <v>29</v>
      </c>
      <c r="M8" s="457">
        <v>-25</v>
      </c>
      <c r="N8" s="450">
        <f t="shared" si="3"/>
        <v>-2.16</v>
      </c>
      <c r="O8" s="450">
        <f t="shared" si="4"/>
        <v>-0.89056603773584908</v>
      </c>
      <c r="P8" s="451"/>
    </row>
    <row r="9" spans="1:16" ht="18" customHeight="1">
      <c r="A9" s="494" t="s">
        <v>40</v>
      </c>
      <c r="B9" s="495"/>
      <c r="C9" s="495"/>
      <c r="D9" s="495">
        <v>-43</v>
      </c>
      <c r="E9" s="496"/>
      <c r="F9" s="495">
        <v>-159</v>
      </c>
      <c r="G9" s="496">
        <f t="shared" si="1"/>
        <v>-0.72955974842767302</v>
      </c>
      <c r="H9" s="497"/>
      <c r="I9" s="456" t="s">
        <v>115</v>
      </c>
      <c r="J9" s="455">
        <v>285</v>
      </c>
      <c r="K9" s="455"/>
      <c r="L9" s="455">
        <v>285</v>
      </c>
      <c r="M9" s="455">
        <v>273</v>
      </c>
      <c r="N9" s="450">
        <f t="shared" si="3"/>
        <v>4.3956043956044022E-2</v>
      </c>
      <c r="O9" s="450">
        <f t="shared" si="4"/>
        <v>0</v>
      </c>
      <c r="P9" s="451"/>
    </row>
    <row r="10" spans="1:16" ht="18" customHeight="1">
      <c r="A10" s="494" t="s">
        <v>42</v>
      </c>
      <c r="B10" s="495">
        <v>450000</v>
      </c>
      <c r="C10" s="495">
        <v>450000</v>
      </c>
      <c r="D10" s="495">
        <v>350019</v>
      </c>
      <c r="E10" s="496">
        <f t="shared" si="0"/>
        <v>0.77781999999999996</v>
      </c>
      <c r="F10" s="495">
        <v>430218</v>
      </c>
      <c r="G10" s="496">
        <f t="shared" si="1"/>
        <v>-0.18641479436006858</v>
      </c>
      <c r="H10" s="497">
        <f t="shared" si="2"/>
        <v>-0.22218000000000004</v>
      </c>
      <c r="I10" s="456" t="s">
        <v>116</v>
      </c>
      <c r="J10" s="455">
        <v>270</v>
      </c>
      <c r="K10" s="455"/>
      <c r="L10" s="455">
        <v>265</v>
      </c>
      <c r="M10" s="455">
        <v>245</v>
      </c>
      <c r="N10" s="450">
        <f t="shared" si="3"/>
        <v>8.163265306122458E-2</v>
      </c>
      <c r="O10" s="450">
        <f t="shared" si="4"/>
        <v>-1.851851851851849E-2</v>
      </c>
      <c r="P10" s="451"/>
    </row>
    <row r="11" spans="1:16" ht="18" customHeight="1">
      <c r="A11" s="494" t="s">
        <v>44</v>
      </c>
      <c r="B11" s="495"/>
      <c r="C11" s="495"/>
      <c r="D11" s="495">
        <v>7</v>
      </c>
      <c r="E11" s="496"/>
      <c r="F11" s="495">
        <v>51</v>
      </c>
      <c r="G11" s="496">
        <f t="shared" si="1"/>
        <v>-0.86274509803921573</v>
      </c>
      <c r="H11" s="497"/>
      <c r="I11" s="350" t="s">
        <v>117</v>
      </c>
      <c r="J11" s="455">
        <v>165</v>
      </c>
      <c r="K11" s="455"/>
      <c r="L11" s="455">
        <v>1023</v>
      </c>
      <c r="M11" s="455">
        <v>117</v>
      </c>
      <c r="N11" s="450">
        <f t="shared" si="3"/>
        <v>7.7435897435897427</v>
      </c>
      <c r="O11" s="450">
        <f t="shared" si="4"/>
        <v>5.2</v>
      </c>
      <c r="P11" s="451"/>
    </row>
    <row r="12" spans="1:16" ht="18" customHeight="1">
      <c r="A12" s="494" t="s">
        <v>46</v>
      </c>
      <c r="B12" s="495">
        <v>1920000</v>
      </c>
      <c r="C12" s="495">
        <v>1920000</v>
      </c>
      <c r="D12" s="495"/>
      <c r="E12" s="496">
        <f t="shared" si="0"/>
        <v>0</v>
      </c>
      <c r="F12" s="495">
        <v>3</v>
      </c>
      <c r="G12" s="496">
        <f t="shared" si="1"/>
        <v>-1</v>
      </c>
      <c r="H12" s="497">
        <f t="shared" si="2"/>
        <v>-1</v>
      </c>
      <c r="I12" s="350" t="s">
        <v>118</v>
      </c>
      <c r="J12" s="455">
        <v>0</v>
      </c>
      <c r="K12" s="455"/>
      <c r="L12" s="455">
        <v>0</v>
      </c>
      <c r="M12" s="455">
        <v>0</v>
      </c>
      <c r="N12" s="450"/>
      <c r="O12" s="450"/>
      <c r="P12" s="451"/>
    </row>
    <row r="13" spans="1:16" ht="18" customHeight="1">
      <c r="A13" s="494" t="s">
        <v>48</v>
      </c>
      <c r="B13" s="495"/>
      <c r="C13" s="495"/>
      <c r="D13" s="495">
        <v>2249324</v>
      </c>
      <c r="E13" s="496"/>
      <c r="F13" s="495">
        <v>1878653</v>
      </c>
      <c r="G13" s="496">
        <f t="shared" si="1"/>
        <v>0.19730679375062876</v>
      </c>
      <c r="H13" s="497"/>
      <c r="I13" s="350" t="s">
        <v>119</v>
      </c>
      <c r="J13" s="455">
        <v>590</v>
      </c>
      <c r="K13" s="455"/>
      <c r="L13" s="455">
        <v>638</v>
      </c>
      <c r="M13" s="455">
        <v>583</v>
      </c>
      <c r="N13" s="450">
        <f t="shared" si="3"/>
        <v>9.4339622641509413E-2</v>
      </c>
      <c r="O13" s="450">
        <f t="shared" si="4"/>
        <v>8.135593220338988E-2</v>
      </c>
      <c r="P13" s="451"/>
    </row>
    <row r="14" spans="1:16" ht="18" customHeight="1">
      <c r="A14" s="494" t="s">
        <v>50</v>
      </c>
      <c r="B14" s="495">
        <v>160000</v>
      </c>
      <c r="C14" s="495">
        <v>160000</v>
      </c>
      <c r="D14" s="495">
        <v>144193</v>
      </c>
      <c r="E14" s="496">
        <f t="shared" si="0"/>
        <v>0.90120624999999999</v>
      </c>
      <c r="F14" s="495">
        <v>145938</v>
      </c>
      <c r="G14" s="496">
        <f t="shared" si="1"/>
        <v>-1.1957132480916566E-2</v>
      </c>
      <c r="H14" s="497">
        <f t="shared" si="2"/>
        <v>-9.8793750000000014E-2</v>
      </c>
      <c r="I14" s="350" t="s">
        <v>120</v>
      </c>
      <c r="J14" s="455">
        <v>6</v>
      </c>
      <c r="K14" s="455"/>
      <c r="L14" s="455">
        <v>5</v>
      </c>
      <c r="M14" s="455">
        <v>7</v>
      </c>
      <c r="N14" s="450">
        <f t="shared" si="3"/>
        <v>-0.2857142857142857</v>
      </c>
      <c r="O14" s="450">
        <f t="shared" si="4"/>
        <v>-0.16666666666666663</v>
      </c>
      <c r="P14" s="451"/>
    </row>
    <row r="15" spans="1:16" ht="18" customHeight="1">
      <c r="A15" s="494" t="s">
        <v>52</v>
      </c>
      <c r="B15" s="495">
        <v>1300</v>
      </c>
      <c r="C15" s="495">
        <v>1300</v>
      </c>
      <c r="D15" s="495">
        <v>2431</v>
      </c>
      <c r="E15" s="496">
        <f t="shared" si="0"/>
        <v>1.87</v>
      </c>
      <c r="F15" s="495">
        <v>1202</v>
      </c>
      <c r="G15" s="496">
        <f t="shared" si="1"/>
        <v>1.0224625623960066</v>
      </c>
      <c r="H15" s="497">
        <f t="shared" si="2"/>
        <v>0.87000000000000011</v>
      </c>
      <c r="I15" s="350" t="s">
        <v>121</v>
      </c>
      <c r="J15" s="455">
        <v>0</v>
      </c>
      <c r="K15" s="455"/>
      <c r="L15" s="455">
        <v>0</v>
      </c>
      <c r="M15" s="455">
        <v>0</v>
      </c>
      <c r="N15" s="450"/>
      <c r="O15" s="450"/>
      <c r="P15" s="451"/>
    </row>
    <row r="16" spans="1:16" ht="18" customHeight="1">
      <c r="A16" s="494" t="s">
        <v>54</v>
      </c>
      <c r="B16" s="495">
        <v>920000</v>
      </c>
      <c r="C16" s="495">
        <v>920000</v>
      </c>
      <c r="D16" s="495">
        <v>870366</v>
      </c>
      <c r="E16" s="496">
        <f t="shared" si="0"/>
        <v>0.94604999999999995</v>
      </c>
      <c r="F16" s="495">
        <v>872444</v>
      </c>
      <c r="G16" s="496">
        <f t="shared" si="1"/>
        <v>-2.3818147640422005E-3</v>
      </c>
      <c r="H16" s="497">
        <f t="shared" si="2"/>
        <v>-5.3950000000000053E-2</v>
      </c>
      <c r="I16" s="350" t="s">
        <v>122</v>
      </c>
      <c r="J16" s="455">
        <v>687</v>
      </c>
      <c r="K16" s="455"/>
      <c r="L16" s="455">
        <v>2078</v>
      </c>
      <c r="M16" s="455">
        <v>2253</v>
      </c>
      <c r="N16" s="450">
        <f t="shared" si="3"/>
        <v>-7.7674212161562339E-2</v>
      </c>
      <c r="O16" s="450">
        <f t="shared" si="4"/>
        <v>2.024745269286754</v>
      </c>
      <c r="P16" s="451"/>
    </row>
    <row r="17" spans="1:16" ht="51" customHeight="1">
      <c r="A17" s="494" t="s">
        <v>123</v>
      </c>
      <c r="B17" s="495"/>
      <c r="C17" s="495"/>
      <c r="D17" s="495"/>
      <c r="E17" s="496"/>
      <c r="F17" s="495"/>
      <c r="G17" s="496"/>
      <c r="H17" s="497"/>
      <c r="I17" s="452" t="s">
        <v>124</v>
      </c>
      <c r="J17" s="458">
        <v>5140.1020033300001</v>
      </c>
      <c r="K17" s="458">
        <v>7099</v>
      </c>
      <c r="L17" s="458">
        <v>7054</v>
      </c>
      <c r="M17" s="458">
        <v>6226</v>
      </c>
      <c r="N17" s="450">
        <f t="shared" si="3"/>
        <v>0.13299068422743332</v>
      </c>
      <c r="O17" s="450">
        <f t="shared" si="4"/>
        <v>0.37234630663556612</v>
      </c>
      <c r="P17" s="451" t="s">
        <v>125</v>
      </c>
    </row>
    <row r="18" spans="1:16" ht="18" customHeight="1">
      <c r="A18" s="494" t="s">
        <v>56</v>
      </c>
      <c r="B18" s="495">
        <v>4000</v>
      </c>
      <c r="C18" s="495">
        <v>4000</v>
      </c>
      <c r="D18" s="495">
        <v>5915</v>
      </c>
      <c r="E18" s="496">
        <f t="shared" si="0"/>
        <v>1.47875</v>
      </c>
      <c r="F18" s="495">
        <v>3766</v>
      </c>
      <c r="G18" s="496">
        <f t="shared" si="1"/>
        <v>0.57063197026022294</v>
      </c>
      <c r="H18" s="497">
        <f t="shared" si="2"/>
        <v>0.47875000000000001</v>
      </c>
      <c r="I18" s="454" t="s">
        <v>112</v>
      </c>
      <c r="J18" s="281">
        <v>2551</v>
      </c>
      <c r="K18" s="281"/>
      <c r="L18" s="281">
        <v>3531</v>
      </c>
      <c r="M18" s="281">
        <v>2569</v>
      </c>
      <c r="N18" s="450">
        <f t="shared" si="3"/>
        <v>0.37446477228493569</v>
      </c>
      <c r="O18" s="450">
        <f t="shared" si="4"/>
        <v>0.38416307330458643</v>
      </c>
      <c r="P18" s="451"/>
    </row>
    <row r="19" spans="1:16" ht="18" customHeight="1">
      <c r="A19" s="494" t="s">
        <v>58</v>
      </c>
      <c r="B19" s="495"/>
      <c r="C19" s="495"/>
      <c r="D19" s="495">
        <v>9949</v>
      </c>
      <c r="E19" s="496"/>
      <c r="F19" s="495"/>
      <c r="G19" s="496"/>
      <c r="H19" s="497"/>
      <c r="I19" s="454" t="s">
        <v>113</v>
      </c>
      <c r="J19" s="281">
        <v>186</v>
      </c>
      <c r="K19" s="281"/>
      <c r="L19" s="281">
        <v>172</v>
      </c>
      <c r="M19" s="281">
        <v>274</v>
      </c>
      <c r="N19" s="450">
        <f t="shared" si="3"/>
        <v>-0.37226277372262773</v>
      </c>
      <c r="O19" s="450">
        <f t="shared" si="4"/>
        <v>-7.5268817204301119E-2</v>
      </c>
      <c r="P19" s="451"/>
    </row>
    <row r="20" spans="1:16" ht="18" customHeight="1">
      <c r="A20" s="370" t="s">
        <v>60</v>
      </c>
      <c r="B20" s="371">
        <v>5314660</v>
      </c>
      <c r="C20" s="371">
        <v>5314660</v>
      </c>
      <c r="D20" s="371">
        <v>6363993</v>
      </c>
      <c r="E20" s="492">
        <f t="shared" si="0"/>
        <v>1.1974412286016416</v>
      </c>
      <c r="F20" s="371">
        <v>5760893</v>
      </c>
      <c r="G20" s="492">
        <f t="shared" si="1"/>
        <v>0.10468863073832479</v>
      </c>
      <c r="H20" s="493">
        <f t="shared" si="2"/>
        <v>0.19744122860164159</v>
      </c>
      <c r="I20" s="456" t="s">
        <v>114</v>
      </c>
      <c r="J20" s="281">
        <v>50</v>
      </c>
      <c r="K20" s="281"/>
      <c r="L20" s="281">
        <v>39</v>
      </c>
      <c r="M20" s="281">
        <v>42</v>
      </c>
      <c r="N20" s="450">
        <f t="shared" si="3"/>
        <v>-7.1428571428571397E-2</v>
      </c>
      <c r="O20" s="450">
        <f t="shared" si="4"/>
        <v>-0.21999999999999997</v>
      </c>
      <c r="P20" s="451"/>
    </row>
    <row r="21" spans="1:16" ht="18" customHeight="1">
      <c r="A21" s="373" t="s">
        <v>62</v>
      </c>
      <c r="B21" s="374">
        <v>3600000</v>
      </c>
      <c r="C21" s="374">
        <v>3600000</v>
      </c>
      <c r="D21" s="374">
        <v>3414537</v>
      </c>
      <c r="E21" s="496">
        <f t="shared" si="0"/>
        <v>0.94848250000000001</v>
      </c>
      <c r="F21" s="374">
        <v>3891221</v>
      </c>
      <c r="G21" s="496">
        <f t="shared" si="1"/>
        <v>-0.12250242276139034</v>
      </c>
      <c r="H21" s="497">
        <f t="shared" si="2"/>
        <v>-5.1517499999999994E-2</v>
      </c>
      <c r="I21" s="456" t="s">
        <v>126</v>
      </c>
      <c r="J21" s="281">
        <v>279</v>
      </c>
      <c r="K21" s="281"/>
      <c r="L21" s="281">
        <v>279</v>
      </c>
      <c r="M21" s="281">
        <v>279</v>
      </c>
      <c r="N21" s="450">
        <f t="shared" si="3"/>
        <v>0</v>
      </c>
      <c r="O21" s="450">
        <f t="shared" si="4"/>
        <v>0</v>
      </c>
      <c r="P21" s="451"/>
    </row>
    <row r="22" spans="1:16" ht="18" customHeight="1">
      <c r="A22" s="373" t="s">
        <v>64</v>
      </c>
      <c r="B22" s="374">
        <v>250000</v>
      </c>
      <c r="C22" s="374">
        <v>250000</v>
      </c>
      <c r="D22" s="374">
        <v>294095</v>
      </c>
      <c r="E22" s="496">
        <f t="shared" si="0"/>
        <v>1.17638</v>
      </c>
      <c r="F22" s="374">
        <v>267871</v>
      </c>
      <c r="G22" s="496">
        <f t="shared" si="1"/>
        <v>9.7897868750256745E-2</v>
      </c>
      <c r="H22" s="497">
        <f t="shared" si="2"/>
        <v>0.17637999999999998</v>
      </c>
      <c r="I22" s="456" t="s">
        <v>127</v>
      </c>
      <c r="J22" s="281">
        <v>285</v>
      </c>
      <c r="K22" s="281"/>
      <c r="L22" s="281">
        <v>254</v>
      </c>
      <c r="M22" s="281">
        <v>284</v>
      </c>
      <c r="N22" s="450">
        <f t="shared" si="3"/>
        <v>-0.10563380281690138</v>
      </c>
      <c r="O22" s="450">
        <f t="shared" si="4"/>
        <v>-0.10877192982456141</v>
      </c>
      <c r="P22" s="451"/>
    </row>
    <row r="23" spans="1:16" ht="18" customHeight="1">
      <c r="A23" s="373" t="s">
        <v>66</v>
      </c>
      <c r="B23" s="374">
        <v>300000</v>
      </c>
      <c r="C23" s="374">
        <v>300000</v>
      </c>
      <c r="D23" s="374">
        <v>333143</v>
      </c>
      <c r="E23" s="496">
        <f t="shared" si="0"/>
        <v>1.1104766666666666</v>
      </c>
      <c r="F23" s="374">
        <v>365899</v>
      </c>
      <c r="G23" s="496">
        <f t="shared" si="1"/>
        <v>-8.9521971910281217E-2</v>
      </c>
      <c r="H23" s="497">
        <f t="shared" si="2"/>
        <v>0.11047666666666656</v>
      </c>
      <c r="I23" s="456" t="s">
        <v>128</v>
      </c>
      <c r="J23" s="281">
        <v>959</v>
      </c>
      <c r="K23" s="281"/>
      <c r="L23" s="281">
        <v>928</v>
      </c>
      <c r="M23" s="281">
        <v>679</v>
      </c>
      <c r="N23" s="450">
        <f t="shared" si="3"/>
        <v>0.36671575846833582</v>
      </c>
      <c r="O23" s="450">
        <f t="shared" si="4"/>
        <v>-3.2325338894681921E-2</v>
      </c>
      <c r="P23" s="451"/>
    </row>
    <row r="24" spans="1:16" ht="18" customHeight="1">
      <c r="A24" s="373" t="s">
        <v>68</v>
      </c>
      <c r="B24" s="374">
        <v>130000</v>
      </c>
      <c r="C24" s="374">
        <v>130000</v>
      </c>
      <c r="D24" s="374">
        <v>513103</v>
      </c>
      <c r="E24" s="496">
        <f t="shared" si="0"/>
        <v>3.9469461538461537</v>
      </c>
      <c r="F24" s="374">
        <v>126858</v>
      </c>
      <c r="G24" s="496">
        <f t="shared" si="1"/>
        <v>3.0447035267779725</v>
      </c>
      <c r="H24" s="497">
        <f t="shared" si="2"/>
        <v>2.9469461538461537</v>
      </c>
      <c r="I24" s="456" t="s">
        <v>121</v>
      </c>
      <c r="J24" s="281">
        <v>0</v>
      </c>
      <c r="K24" s="281"/>
      <c r="L24" s="281">
        <v>0</v>
      </c>
      <c r="M24" s="281">
        <v>0</v>
      </c>
      <c r="N24" s="450"/>
      <c r="O24" s="450"/>
      <c r="P24" s="451"/>
    </row>
    <row r="25" spans="1:16" ht="27" customHeight="1">
      <c r="A25" s="498" t="s">
        <v>129</v>
      </c>
      <c r="B25" s="374">
        <v>600000</v>
      </c>
      <c r="C25" s="374">
        <v>600000</v>
      </c>
      <c r="D25" s="374">
        <v>1199268</v>
      </c>
      <c r="E25" s="496">
        <f t="shared" si="0"/>
        <v>1.99878</v>
      </c>
      <c r="F25" s="374">
        <v>666954</v>
      </c>
      <c r="G25" s="496">
        <f t="shared" si="1"/>
        <v>0.79812700725987096</v>
      </c>
      <c r="H25" s="497">
        <f t="shared" si="2"/>
        <v>0.99878</v>
      </c>
      <c r="I25" s="456" t="s">
        <v>130</v>
      </c>
      <c r="J25" s="281">
        <v>830.10200333</v>
      </c>
      <c r="K25" s="281"/>
      <c r="L25" s="281">
        <v>1851</v>
      </c>
      <c r="M25" s="281">
        <v>2099</v>
      </c>
      <c r="N25" s="450">
        <f t="shared" si="3"/>
        <v>-0.11815150071462599</v>
      </c>
      <c r="O25" s="450">
        <f t="shared" si="4"/>
        <v>1.2298464436594676</v>
      </c>
      <c r="P25" s="451"/>
    </row>
    <row r="26" spans="1:16" ht="64.5" customHeight="1">
      <c r="A26" s="373" t="s">
        <v>74</v>
      </c>
      <c r="B26" s="374">
        <v>220000</v>
      </c>
      <c r="C26" s="374">
        <v>220000</v>
      </c>
      <c r="D26" s="374">
        <v>357124</v>
      </c>
      <c r="E26" s="496">
        <f t="shared" si="0"/>
        <v>1.6232909090909091</v>
      </c>
      <c r="F26" s="374"/>
      <c r="G26" s="496"/>
      <c r="H26" s="497">
        <f t="shared" si="2"/>
        <v>0.62329090909090912</v>
      </c>
      <c r="I26" s="452" t="s">
        <v>131</v>
      </c>
      <c r="J26" s="458">
        <v>71356.598577833996</v>
      </c>
      <c r="K26" s="458">
        <v>60100</v>
      </c>
      <c r="L26" s="458">
        <v>60100</v>
      </c>
      <c r="M26" s="458">
        <v>35853</v>
      </c>
      <c r="N26" s="453">
        <f t="shared" si="3"/>
        <v>0.67628929238836366</v>
      </c>
      <c r="O26" s="450">
        <f t="shared" si="4"/>
        <v>-0.1577513334741647</v>
      </c>
      <c r="P26" s="451"/>
    </row>
    <row r="27" spans="1:16" ht="18" customHeight="1">
      <c r="A27" s="373" t="s">
        <v>76</v>
      </c>
      <c r="B27" s="374">
        <v>214660</v>
      </c>
      <c r="C27" s="374">
        <v>214660</v>
      </c>
      <c r="D27" s="374">
        <v>252723</v>
      </c>
      <c r="E27" s="496">
        <f t="shared" si="0"/>
        <v>1.1773176185595826</v>
      </c>
      <c r="F27" s="374">
        <v>442090</v>
      </c>
      <c r="G27" s="496">
        <f t="shared" si="1"/>
        <v>-0.4283449071456038</v>
      </c>
      <c r="H27" s="497">
        <f t="shared" si="2"/>
        <v>0.17731761855958261</v>
      </c>
      <c r="I27" s="454" t="s">
        <v>112</v>
      </c>
      <c r="J27" s="281">
        <v>4431</v>
      </c>
      <c r="K27" s="281"/>
      <c r="L27" s="281">
        <v>5497</v>
      </c>
      <c r="M27" s="281">
        <v>4488</v>
      </c>
      <c r="N27" s="450">
        <f t="shared" si="3"/>
        <v>0.22482174688057044</v>
      </c>
      <c r="O27" s="450">
        <f t="shared" si="4"/>
        <v>0.24057774768675233</v>
      </c>
      <c r="P27" s="451"/>
    </row>
    <row r="28" spans="1:16" ht="18" customHeight="1">
      <c r="A28" s="373"/>
      <c r="B28" s="373"/>
      <c r="C28" s="373"/>
      <c r="D28" s="373"/>
      <c r="E28" s="373"/>
      <c r="F28" s="373"/>
      <c r="G28" s="373"/>
      <c r="H28" s="383"/>
      <c r="I28" s="454" t="s">
        <v>113</v>
      </c>
      <c r="J28" s="281">
        <v>2634</v>
      </c>
      <c r="K28" s="281"/>
      <c r="L28" s="281">
        <v>10744</v>
      </c>
      <c r="M28" s="281">
        <v>2488</v>
      </c>
      <c r="N28" s="450">
        <f t="shared" si="3"/>
        <v>3.318327974276527</v>
      </c>
      <c r="O28" s="450">
        <f t="shared" si="4"/>
        <v>3.0789673500379653</v>
      </c>
      <c r="P28" s="451"/>
    </row>
    <row r="29" spans="1:16" ht="18" customHeight="1">
      <c r="A29" s="510"/>
      <c r="B29" s="510"/>
      <c r="C29" s="510"/>
      <c r="D29" s="510"/>
      <c r="E29" s="510"/>
      <c r="F29" s="510"/>
      <c r="G29" s="510"/>
      <c r="H29" s="383"/>
      <c r="I29" s="456" t="s">
        <v>114</v>
      </c>
      <c r="J29" s="281">
        <v>23510.824977834</v>
      </c>
      <c r="K29" s="281"/>
      <c r="L29" s="281">
        <v>272</v>
      </c>
      <c r="M29" s="281">
        <v>798</v>
      </c>
      <c r="N29" s="450">
        <f t="shared" si="3"/>
        <v>-0.65914786967418548</v>
      </c>
      <c r="O29" s="450">
        <f t="shared" si="4"/>
        <v>-0.98843086109243539</v>
      </c>
      <c r="P29" s="451"/>
    </row>
    <row r="30" spans="1:16" ht="18" customHeight="1">
      <c r="A30" s="350"/>
      <c r="B30" s="350"/>
      <c r="C30" s="350"/>
      <c r="D30" s="350"/>
      <c r="E30" s="350"/>
      <c r="F30" s="350"/>
      <c r="G30" s="350"/>
      <c r="H30" s="383"/>
      <c r="I30" s="456" t="s">
        <v>132</v>
      </c>
      <c r="J30" s="281">
        <v>21</v>
      </c>
      <c r="K30" s="281"/>
      <c r="L30" s="281">
        <v>17</v>
      </c>
      <c r="M30" s="281">
        <v>17</v>
      </c>
      <c r="N30" s="450">
        <f t="shared" si="3"/>
        <v>0</v>
      </c>
      <c r="O30" s="450">
        <f t="shared" si="4"/>
        <v>-0.19047619047619047</v>
      </c>
      <c r="P30" s="451"/>
    </row>
    <row r="31" spans="1:16" ht="18" customHeight="1">
      <c r="A31" s="373"/>
      <c r="B31" s="373"/>
      <c r="C31" s="373"/>
      <c r="D31" s="373"/>
      <c r="E31" s="373"/>
      <c r="F31" s="373"/>
      <c r="G31" s="373"/>
      <c r="H31" s="383"/>
      <c r="I31" s="456" t="s">
        <v>133</v>
      </c>
      <c r="J31" s="281">
        <v>729</v>
      </c>
      <c r="K31" s="281"/>
      <c r="L31" s="281">
        <v>24</v>
      </c>
      <c r="M31" s="281">
        <v>1335</v>
      </c>
      <c r="N31" s="450">
        <f t="shared" si="3"/>
        <v>-0.98202247191011238</v>
      </c>
      <c r="O31" s="450">
        <f t="shared" si="4"/>
        <v>-0.96707818930041156</v>
      </c>
      <c r="P31" s="451"/>
    </row>
    <row r="32" spans="1:16" ht="18" customHeight="1">
      <c r="A32" s="373"/>
      <c r="B32" s="373"/>
      <c r="C32" s="373"/>
      <c r="D32" s="373"/>
      <c r="E32" s="373"/>
      <c r="F32" s="373"/>
      <c r="G32" s="373"/>
      <c r="H32" s="383"/>
      <c r="I32" s="454" t="s">
        <v>134</v>
      </c>
      <c r="J32" s="281"/>
      <c r="K32" s="281"/>
      <c r="L32" s="281">
        <v>0</v>
      </c>
      <c r="M32" s="281">
        <v>18</v>
      </c>
      <c r="N32" s="450">
        <f t="shared" si="3"/>
        <v>-1</v>
      </c>
      <c r="O32" s="450"/>
      <c r="P32" s="451"/>
    </row>
    <row r="33" spans="1:16" ht="18" customHeight="1">
      <c r="A33" s="373"/>
      <c r="B33" s="373"/>
      <c r="C33" s="373"/>
      <c r="D33" s="373"/>
      <c r="E33" s="373"/>
      <c r="F33" s="373"/>
      <c r="G33" s="373"/>
      <c r="H33" s="383"/>
      <c r="I33" s="454" t="s">
        <v>135</v>
      </c>
      <c r="J33" s="281">
        <v>14617.402400000001</v>
      </c>
      <c r="K33" s="281"/>
      <c r="L33" s="281">
        <v>8279</v>
      </c>
      <c r="M33" s="281">
        <v>11740</v>
      </c>
      <c r="N33" s="450">
        <f t="shared" si="3"/>
        <v>-0.29480408858603069</v>
      </c>
      <c r="O33" s="450">
        <f t="shared" si="4"/>
        <v>-0.43362029904848209</v>
      </c>
      <c r="P33" s="451"/>
    </row>
    <row r="34" spans="1:16" ht="18" customHeight="1">
      <c r="A34" s="373"/>
      <c r="B34" s="373"/>
      <c r="C34" s="373"/>
      <c r="D34" s="373"/>
      <c r="E34" s="373"/>
      <c r="F34" s="373"/>
      <c r="G34" s="373"/>
      <c r="H34" s="383"/>
      <c r="I34" s="454" t="s">
        <v>136</v>
      </c>
      <c r="J34" s="281"/>
      <c r="K34" s="281"/>
      <c r="L34" s="281">
        <v>0</v>
      </c>
      <c r="M34" s="281">
        <v>0</v>
      </c>
      <c r="N34" s="450"/>
      <c r="O34" s="450"/>
      <c r="P34" s="451"/>
    </row>
    <row r="35" spans="1:16" ht="18" customHeight="1">
      <c r="A35" s="373"/>
      <c r="B35" s="373"/>
      <c r="C35" s="373"/>
      <c r="D35" s="373"/>
      <c r="E35" s="373"/>
      <c r="F35" s="373"/>
      <c r="G35" s="373"/>
      <c r="H35" s="383"/>
      <c r="I35" s="456" t="s">
        <v>121</v>
      </c>
      <c r="J35" s="281">
        <v>9356.56</v>
      </c>
      <c r="K35" s="281"/>
      <c r="L35" s="281">
        <v>0</v>
      </c>
      <c r="M35" s="281">
        <v>0</v>
      </c>
      <c r="N35" s="450"/>
      <c r="O35" s="450">
        <f t="shared" si="4"/>
        <v>-1</v>
      </c>
      <c r="P35" s="451"/>
    </row>
    <row r="36" spans="1:16" ht="18" customHeight="1">
      <c r="A36" s="350"/>
      <c r="B36" s="350"/>
      <c r="C36" s="350"/>
      <c r="D36" s="350"/>
      <c r="E36" s="350"/>
      <c r="F36" s="350"/>
      <c r="G36" s="350"/>
      <c r="H36" s="383"/>
      <c r="I36" s="456" t="s">
        <v>137</v>
      </c>
      <c r="J36" s="281">
        <v>16056.8112</v>
      </c>
      <c r="K36" s="281"/>
      <c r="L36" s="281">
        <v>35267</v>
      </c>
      <c r="M36" s="281">
        <v>14969</v>
      </c>
      <c r="N36" s="450">
        <f t="shared" si="3"/>
        <v>1.3560024049702717</v>
      </c>
      <c r="O36" s="450">
        <f t="shared" si="4"/>
        <v>1.1963887823505082</v>
      </c>
      <c r="P36" s="451"/>
    </row>
    <row r="37" spans="1:16" ht="27" customHeight="1">
      <c r="A37" s="350"/>
      <c r="B37" s="350"/>
      <c r="C37" s="350"/>
      <c r="D37" s="350"/>
      <c r="E37" s="350"/>
      <c r="F37" s="350"/>
      <c r="G37" s="350"/>
      <c r="H37" s="511"/>
      <c r="I37" s="459" t="s">
        <v>138</v>
      </c>
      <c r="J37" s="458">
        <v>32264.631719999998</v>
      </c>
      <c r="K37" s="458">
        <v>22255</v>
      </c>
      <c r="L37" s="458">
        <v>22255</v>
      </c>
      <c r="M37" s="458">
        <v>13323</v>
      </c>
      <c r="N37" s="453">
        <f t="shared" si="3"/>
        <v>0.67041957517075734</v>
      </c>
      <c r="O37" s="450">
        <f t="shared" si="4"/>
        <v>-0.31023542456228592</v>
      </c>
      <c r="P37" s="451" t="s">
        <v>139</v>
      </c>
    </row>
    <row r="38" spans="1:16" ht="18" customHeight="1">
      <c r="A38" s="350"/>
      <c r="B38" s="350"/>
      <c r="C38" s="350"/>
      <c r="D38" s="350"/>
      <c r="E38" s="350"/>
      <c r="F38" s="350"/>
      <c r="G38" s="350"/>
      <c r="H38" s="383"/>
      <c r="I38" s="454" t="s">
        <v>112</v>
      </c>
      <c r="J38" s="281">
        <v>3564</v>
      </c>
      <c r="K38" s="281"/>
      <c r="L38" s="281">
        <v>4069</v>
      </c>
      <c r="M38" s="281">
        <v>3198</v>
      </c>
      <c r="N38" s="450">
        <f t="shared" si="3"/>
        <v>0.27235772357723587</v>
      </c>
      <c r="O38" s="450">
        <f t="shared" si="4"/>
        <v>0.14169472502805847</v>
      </c>
      <c r="P38" s="451"/>
    </row>
    <row r="39" spans="1:16" ht="18" customHeight="1">
      <c r="A39" s="350"/>
      <c r="B39" s="350"/>
      <c r="C39" s="350"/>
      <c r="D39" s="350"/>
      <c r="E39" s="350"/>
      <c r="F39" s="350"/>
      <c r="G39" s="350"/>
      <c r="H39" s="383"/>
      <c r="I39" s="454" t="s">
        <v>113</v>
      </c>
      <c r="J39" s="281">
        <v>3675.28</v>
      </c>
      <c r="K39" s="281"/>
      <c r="L39" s="281">
        <v>1058</v>
      </c>
      <c r="M39" s="281">
        <v>845</v>
      </c>
      <c r="N39" s="450">
        <f t="shared" si="3"/>
        <v>0.25207100591715981</v>
      </c>
      <c r="O39" s="450">
        <f t="shared" si="4"/>
        <v>-0.71213077643063927</v>
      </c>
      <c r="P39" s="451"/>
    </row>
    <row r="40" spans="1:16" ht="18" customHeight="1">
      <c r="A40" s="350"/>
      <c r="B40" s="350"/>
      <c r="C40" s="350"/>
      <c r="D40" s="350"/>
      <c r="E40" s="350"/>
      <c r="F40" s="350"/>
      <c r="G40" s="350"/>
      <c r="H40" s="383"/>
      <c r="I40" s="454" t="s">
        <v>114</v>
      </c>
      <c r="J40" s="281">
        <v>10889.1</v>
      </c>
      <c r="K40" s="281"/>
      <c r="L40" s="281">
        <v>0</v>
      </c>
      <c r="M40" s="281">
        <v>0</v>
      </c>
      <c r="N40" s="450"/>
      <c r="O40" s="450">
        <f t="shared" si="4"/>
        <v>-1</v>
      </c>
      <c r="P40" s="451"/>
    </row>
    <row r="41" spans="1:16" ht="29.1" customHeight="1">
      <c r="A41" s="350"/>
      <c r="B41" s="350"/>
      <c r="C41" s="350"/>
      <c r="D41" s="350"/>
      <c r="E41" s="350"/>
      <c r="F41" s="350"/>
      <c r="G41" s="350"/>
      <c r="H41" s="383"/>
      <c r="I41" s="456" t="s">
        <v>140</v>
      </c>
      <c r="J41" s="281">
        <v>1021.69</v>
      </c>
      <c r="K41" s="281"/>
      <c r="L41" s="281">
        <v>275</v>
      </c>
      <c r="M41" s="281">
        <v>64</v>
      </c>
      <c r="N41" s="450">
        <f t="shared" si="3"/>
        <v>3.296875</v>
      </c>
      <c r="O41" s="450">
        <f t="shared" si="4"/>
        <v>-0.73083812115220859</v>
      </c>
      <c r="P41" s="451"/>
    </row>
    <row r="42" spans="1:16" ht="18" customHeight="1">
      <c r="A42" s="350"/>
      <c r="B42" s="350"/>
      <c r="C42" s="350"/>
      <c r="D42" s="350"/>
      <c r="E42" s="350"/>
      <c r="F42" s="350"/>
      <c r="G42" s="350"/>
      <c r="H42" s="383"/>
      <c r="I42" s="456" t="s">
        <v>141</v>
      </c>
      <c r="J42" s="281">
        <v>1389.7</v>
      </c>
      <c r="K42" s="281"/>
      <c r="L42" s="281">
        <v>740</v>
      </c>
      <c r="M42" s="281">
        <v>579</v>
      </c>
      <c r="N42" s="450">
        <f t="shared" si="3"/>
        <v>0.27806563039723664</v>
      </c>
      <c r="O42" s="450">
        <f t="shared" si="4"/>
        <v>-0.46751097359142257</v>
      </c>
      <c r="P42" s="451"/>
    </row>
    <row r="43" spans="1:16" ht="18" customHeight="1">
      <c r="A43" s="350"/>
      <c r="B43" s="350"/>
      <c r="C43" s="350"/>
      <c r="D43" s="350"/>
      <c r="E43" s="350"/>
      <c r="F43" s="350"/>
      <c r="G43" s="350"/>
      <c r="H43" s="383"/>
      <c r="I43" s="456" t="s">
        <v>142</v>
      </c>
      <c r="J43" s="281">
        <v>214.96</v>
      </c>
      <c r="K43" s="281"/>
      <c r="L43" s="281">
        <v>117</v>
      </c>
      <c r="M43" s="281">
        <v>13</v>
      </c>
      <c r="N43" s="450">
        <f t="shared" si="3"/>
        <v>8</v>
      </c>
      <c r="O43" s="450">
        <f t="shared" si="4"/>
        <v>-0.45571269073315968</v>
      </c>
      <c r="P43" s="451"/>
    </row>
    <row r="44" spans="1:16" ht="18" customHeight="1">
      <c r="A44" s="350"/>
      <c r="B44" s="350"/>
      <c r="C44" s="350"/>
      <c r="D44" s="350"/>
      <c r="E44" s="350"/>
      <c r="F44" s="350"/>
      <c r="G44" s="350"/>
      <c r="H44" s="383"/>
      <c r="I44" s="454" t="s">
        <v>143</v>
      </c>
      <c r="J44" s="281">
        <v>1233</v>
      </c>
      <c r="K44" s="281"/>
      <c r="L44" s="281">
        <v>1036</v>
      </c>
      <c r="M44" s="281">
        <v>0</v>
      </c>
      <c r="N44" s="450"/>
      <c r="O44" s="450">
        <f t="shared" si="4"/>
        <v>-0.15977291159772911</v>
      </c>
      <c r="P44" s="451"/>
    </row>
    <row r="45" spans="1:16" ht="18" customHeight="1">
      <c r="A45" s="350"/>
      <c r="B45" s="350"/>
      <c r="C45" s="350"/>
      <c r="D45" s="350"/>
      <c r="E45" s="350"/>
      <c r="F45" s="350"/>
      <c r="G45" s="350"/>
      <c r="H45" s="383"/>
      <c r="I45" s="454" t="s">
        <v>144</v>
      </c>
      <c r="J45" s="281">
        <v>867.09999999999991</v>
      </c>
      <c r="K45" s="281"/>
      <c r="L45" s="281">
        <v>631</v>
      </c>
      <c r="M45" s="281">
        <v>704</v>
      </c>
      <c r="N45" s="450">
        <f t="shared" si="3"/>
        <v>-0.10369318181818177</v>
      </c>
      <c r="O45" s="450">
        <f t="shared" si="4"/>
        <v>-0.27228693345634869</v>
      </c>
      <c r="P45" s="451"/>
    </row>
    <row r="46" spans="1:16" ht="18" customHeight="1">
      <c r="A46" s="350"/>
      <c r="B46" s="350"/>
      <c r="C46" s="350"/>
      <c r="D46" s="350"/>
      <c r="E46" s="350"/>
      <c r="F46" s="350"/>
      <c r="G46" s="350"/>
      <c r="H46" s="383"/>
      <c r="I46" s="454" t="s">
        <v>121</v>
      </c>
      <c r="J46" s="281">
        <v>40.6</v>
      </c>
      <c r="K46" s="281"/>
      <c r="L46" s="281">
        <v>40</v>
      </c>
      <c r="M46" s="281">
        <v>40</v>
      </c>
      <c r="N46" s="450">
        <f t="shared" si="3"/>
        <v>0</v>
      </c>
      <c r="O46" s="450">
        <f t="shared" si="4"/>
        <v>-1.4778325123152691E-2</v>
      </c>
      <c r="P46" s="451"/>
    </row>
    <row r="47" spans="1:16" ht="18" customHeight="1">
      <c r="A47" s="350"/>
      <c r="B47" s="350"/>
      <c r="C47" s="350"/>
      <c r="D47" s="350"/>
      <c r="E47" s="350"/>
      <c r="F47" s="350"/>
      <c r="G47" s="350"/>
      <c r="H47" s="383"/>
      <c r="I47" s="454" t="s">
        <v>145</v>
      </c>
      <c r="J47" s="281">
        <v>9369.2017199999991</v>
      </c>
      <c r="K47" s="281"/>
      <c r="L47" s="281">
        <v>14289</v>
      </c>
      <c r="M47" s="281">
        <v>7880</v>
      </c>
      <c r="N47" s="450">
        <f t="shared" si="3"/>
        <v>0.81332487309644663</v>
      </c>
      <c r="O47" s="450">
        <f t="shared" si="4"/>
        <v>0.52510325073884756</v>
      </c>
      <c r="P47" s="451"/>
    </row>
    <row r="48" spans="1:16" ht="48">
      <c r="A48" s="350"/>
      <c r="B48" s="350"/>
      <c r="C48" s="350"/>
      <c r="D48" s="350"/>
      <c r="E48" s="350"/>
      <c r="F48" s="350"/>
      <c r="G48" s="350"/>
      <c r="H48" s="511"/>
      <c r="I48" s="452" t="s">
        <v>146</v>
      </c>
      <c r="J48" s="458">
        <v>6808</v>
      </c>
      <c r="K48" s="458">
        <v>9780</v>
      </c>
      <c r="L48" s="458">
        <v>9780</v>
      </c>
      <c r="M48" s="458">
        <v>11263</v>
      </c>
      <c r="N48" s="450">
        <f t="shared" si="3"/>
        <v>-0.13167007014117016</v>
      </c>
      <c r="O48" s="450">
        <f t="shared" si="4"/>
        <v>0.43654524089306701</v>
      </c>
      <c r="P48" s="451" t="s">
        <v>125</v>
      </c>
    </row>
    <row r="49" spans="1:16" ht="18" customHeight="1">
      <c r="A49" s="350"/>
      <c r="B49" s="350"/>
      <c r="C49" s="350"/>
      <c r="D49" s="350"/>
      <c r="E49" s="350"/>
      <c r="F49" s="350"/>
      <c r="G49" s="350"/>
      <c r="H49" s="383"/>
      <c r="I49" s="456" t="s">
        <v>112</v>
      </c>
      <c r="J49" s="281">
        <v>2024</v>
      </c>
      <c r="K49" s="281"/>
      <c r="L49" s="281">
        <v>2960</v>
      </c>
      <c r="M49" s="281">
        <v>2047</v>
      </c>
      <c r="N49" s="450">
        <f t="shared" si="3"/>
        <v>0.44601856375183191</v>
      </c>
      <c r="O49" s="450">
        <f t="shared" si="4"/>
        <v>0.46245059288537549</v>
      </c>
      <c r="P49" s="451"/>
    </row>
    <row r="50" spans="1:16" ht="18" customHeight="1">
      <c r="A50" s="350"/>
      <c r="B50" s="350"/>
      <c r="C50" s="350"/>
      <c r="D50" s="350"/>
      <c r="E50" s="350"/>
      <c r="F50" s="350"/>
      <c r="G50" s="350"/>
      <c r="H50" s="383"/>
      <c r="I50" s="456" t="s">
        <v>113</v>
      </c>
      <c r="J50" s="281">
        <v>1060</v>
      </c>
      <c r="K50" s="281"/>
      <c r="L50" s="281">
        <v>1141</v>
      </c>
      <c r="M50" s="281">
        <v>1972</v>
      </c>
      <c r="N50" s="450">
        <f t="shared" si="3"/>
        <v>-0.42139959432048679</v>
      </c>
      <c r="O50" s="450">
        <f t="shared" si="4"/>
        <v>7.641509433962268E-2</v>
      </c>
      <c r="P50" s="451"/>
    </row>
    <row r="51" spans="1:16" ht="18" customHeight="1">
      <c r="A51" s="350"/>
      <c r="B51" s="350"/>
      <c r="C51" s="350"/>
      <c r="D51" s="350"/>
      <c r="E51" s="350"/>
      <c r="F51" s="350"/>
      <c r="G51" s="350"/>
      <c r="H51" s="383"/>
      <c r="I51" s="456" t="s">
        <v>114</v>
      </c>
      <c r="J51" s="281">
        <v>0</v>
      </c>
      <c r="K51" s="281"/>
      <c r="L51" s="281">
        <v>0</v>
      </c>
      <c r="M51" s="281">
        <v>0</v>
      </c>
      <c r="N51" s="450"/>
      <c r="O51" s="450"/>
      <c r="P51" s="451"/>
    </row>
    <row r="52" spans="1:16" ht="18" customHeight="1">
      <c r="A52" s="350"/>
      <c r="B52" s="350"/>
      <c r="C52" s="350"/>
      <c r="D52" s="350"/>
      <c r="E52" s="350"/>
      <c r="F52" s="350"/>
      <c r="G52" s="350"/>
      <c r="H52" s="383"/>
      <c r="I52" s="350" t="s">
        <v>147</v>
      </c>
      <c r="J52" s="281">
        <v>145</v>
      </c>
      <c r="K52" s="281"/>
      <c r="L52" s="281">
        <v>115</v>
      </c>
      <c r="M52" s="281">
        <v>120</v>
      </c>
      <c r="N52" s="450">
        <f t="shared" si="3"/>
        <v>-4.166666666666663E-2</v>
      </c>
      <c r="O52" s="450">
        <f t="shared" si="4"/>
        <v>-0.2068965517241379</v>
      </c>
      <c r="P52" s="451"/>
    </row>
    <row r="53" spans="1:16" ht="18" customHeight="1">
      <c r="A53" s="350"/>
      <c r="B53" s="350"/>
      <c r="C53" s="350"/>
      <c r="D53" s="350"/>
      <c r="E53" s="350"/>
      <c r="F53" s="350"/>
      <c r="G53" s="350"/>
      <c r="H53" s="383"/>
      <c r="I53" s="454" t="s">
        <v>148</v>
      </c>
      <c r="J53" s="281">
        <v>827</v>
      </c>
      <c r="K53" s="281"/>
      <c r="L53" s="281">
        <v>889</v>
      </c>
      <c r="M53" s="281">
        <v>1133</v>
      </c>
      <c r="N53" s="450">
        <f t="shared" si="3"/>
        <v>-0.21535745807590467</v>
      </c>
      <c r="O53" s="450">
        <f t="shared" si="4"/>
        <v>7.4969770253929813E-2</v>
      </c>
      <c r="P53" s="451"/>
    </row>
    <row r="54" spans="1:16" ht="18" customHeight="1">
      <c r="A54" s="350"/>
      <c r="B54" s="350"/>
      <c r="C54" s="350"/>
      <c r="D54" s="350"/>
      <c r="E54" s="350"/>
      <c r="F54" s="350"/>
      <c r="G54" s="350"/>
      <c r="H54" s="383"/>
      <c r="I54" s="454" t="s">
        <v>149</v>
      </c>
      <c r="J54" s="281">
        <v>396</v>
      </c>
      <c r="K54" s="281"/>
      <c r="L54" s="281">
        <v>1347</v>
      </c>
      <c r="M54" s="281">
        <v>2011</v>
      </c>
      <c r="N54" s="450">
        <f t="shared" si="3"/>
        <v>-0.33018398806563898</v>
      </c>
      <c r="O54" s="450">
        <f t="shared" si="4"/>
        <v>2.4015151515151514</v>
      </c>
      <c r="P54" s="451"/>
    </row>
    <row r="55" spans="1:16" ht="18" customHeight="1">
      <c r="A55" s="350"/>
      <c r="B55" s="350"/>
      <c r="C55" s="350"/>
      <c r="D55" s="350"/>
      <c r="E55" s="350"/>
      <c r="F55" s="350"/>
      <c r="G55" s="350"/>
      <c r="H55" s="383"/>
      <c r="I55" s="454" t="s">
        <v>150</v>
      </c>
      <c r="J55" s="281">
        <v>296</v>
      </c>
      <c r="K55" s="281"/>
      <c r="L55" s="281">
        <v>434</v>
      </c>
      <c r="M55" s="281">
        <v>1778</v>
      </c>
      <c r="N55" s="450">
        <f t="shared" si="3"/>
        <v>-0.75590551181102361</v>
      </c>
      <c r="O55" s="450">
        <f t="shared" si="4"/>
        <v>0.46621621621621623</v>
      </c>
      <c r="P55" s="451"/>
    </row>
    <row r="56" spans="1:16" ht="18" customHeight="1">
      <c r="A56" s="350"/>
      <c r="B56" s="350"/>
      <c r="C56" s="350"/>
      <c r="D56" s="350"/>
      <c r="E56" s="350"/>
      <c r="F56" s="350"/>
      <c r="G56" s="350"/>
      <c r="H56" s="383"/>
      <c r="I56" s="456" t="s">
        <v>151</v>
      </c>
      <c r="J56" s="281">
        <v>875</v>
      </c>
      <c r="K56" s="281"/>
      <c r="L56" s="281">
        <v>1444</v>
      </c>
      <c r="M56" s="281">
        <v>1214</v>
      </c>
      <c r="N56" s="450">
        <f t="shared" si="3"/>
        <v>0.18945634266886335</v>
      </c>
      <c r="O56" s="450">
        <f t="shared" si="4"/>
        <v>0.65028571428571436</v>
      </c>
      <c r="P56" s="451"/>
    </row>
    <row r="57" spans="1:16" ht="18" customHeight="1">
      <c r="A57" s="350"/>
      <c r="B57" s="350"/>
      <c r="C57" s="350"/>
      <c r="D57" s="350"/>
      <c r="E57" s="350"/>
      <c r="F57" s="350"/>
      <c r="G57" s="350"/>
      <c r="H57" s="383"/>
      <c r="I57" s="456" t="s">
        <v>121</v>
      </c>
      <c r="J57" s="281">
        <v>881</v>
      </c>
      <c r="K57" s="281"/>
      <c r="L57" s="281">
        <v>1166</v>
      </c>
      <c r="M57" s="281">
        <v>962</v>
      </c>
      <c r="N57" s="450">
        <f t="shared" si="3"/>
        <v>0.21205821205821196</v>
      </c>
      <c r="O57" s="450">
        <f t="shared" si="4"/>
        <v>0.32349602724177062</v>
      </c>
      <c r="P57" s="451"/>
    </row>
    <row r="58" spans="1:16" ht="18" customHeight="1">
      <c r="A58" s="350"/>
      <c r="B58" s="350"/>
      <c r="C58" s="350"/>
      <c r="D58" s="350"/>
      <c r="E58" s="350"/>
      <c r="F58" s="350"/>
      <c r="G58" s="350"/>
      <c r="H58" s="383"/>
      <c r="I58" s="456" t="s">
        <v>152</v>
      </c>
      <c r="J58" s="281">
        <v>304</v>
      </c>
      <c r="K58" s="281"/>
      <c r="L58" s="281">
        <v>284</v>
      </c>
      <c r="M58" s="281">
        <v>26</v>
      </c>
      <c r="N58" s="450">
        <f t="shared" si="3"/>
        <v>9.9230769230769234</v>
      </c>
      <c r="O58" s="450">
        <f t="shared" si="4"/>
        <v>-6.5789473684210509E-2</v>
      </c>
      <c r="P58" s="451"/>
    </row>
    <row r="59" spans="1:16" ht="24">
      <c r="A59" s="350"/>
      <c r="B59" s="350"/>
      <c r="C59" s="350"/>
      <c r="D59" s="350"/>
      <c r="E59" s="350"/>
      <c r="F59" s="350"/>
      <c r="G59" s="350"/>
      <c r="H59" s="511"/>
      <c r="I59" s="452" t="s">
        <v>153</v>
      </c>
      <c r="J59" s="458">
        <v>19065.142563000001</v>
      </c>
      <c r="K59" s="458">
        <v>23794</v>
      </c>
      <c r="L59" s="458">
        <v>23794</v>
      </c>
      <c r="M59" s="458">
        <v>16712</v>
      </c>
      <c r="N59" s="453">
        <f t="shared" si="3"/>
        <v>0.42376735280038291</v>
      </c>
      <c r="O59" s="450">
        <f t="shared" si="4"/>
        <v>0.24803682539344662</v>
      </c>
      <c r="P59" s="451" t="s">
        <v>154</v>
      </c>
    </row>
    <row r="60" spans="1:16" ht="18" customHeight="1">
      <c r="A60" s="350"/>
      <c r="B60" s="350"/>
      <c r="C60" s="350"/>
      <c r="D60" s="350"/>
      <c r="E60" s="350"/>
      <c r="F60" s="350"/>
      <c r="G60" s="350"/>
      <c r="H60" s="383"/>
      <c r="I60" s="454" t="s">
        <v>112</v>
      </c>
      <c r="J60" s="281">
        <v>4588</v>
      </c>
      <c r="K60" s="281"/>
      <c r="L60" s="281">
        <v>6466</v>
      </c>
      <c r="M60" s="281">
        <v>4606</v>
      </c>
      <c r="N60" s="450">
        <f t="shared" si="3"/>
        <v>0.40382110290924889</v>
      </c>
      <c r="O60" s="450">
        <f t="shared" si="4"/>
        <v>0.40932868352223184</v>
      </c>
      <c r="P60" s="451"/>
    </row>
    <row r="61" spans="1:16" ht="18" customHeight="1">
      <c r="A61" s="350"/>
      <c r="B61" s="350"/>
      <c r="C61" s="350"/>
      <c r="D61" s="350"/>
      <c r="E61" s="350"/>
      <c r="F61" s="350"/>
      <c r="G61" s="350"/>
      <c r="H61" s="383"/>
      <c r="I61" s="454" t="s">
        <v>113</v>
      </c>
      <c r="J61" s="281">
        <v>6760</v>
      </c>
      <c r="K61" s="281"/>
      <c r="L61" s="281">
        <v>4894</v>
      </c>
      <c r="M61" s="281">
        <v>3171</v>
      </c>
      <c r="N61" s="450">
        <f t="shared" si="3"/>
        <v>0.54336171554714596</v>
      </c>
      <c r="O61" s="450">
        <f t="shared" si="4"/>
        <v>-0.27603550295857993</v>
      </c>
      <c r="P61" s="451"/>
    </row>
    <row r="62" spans="1:16" ht="18" customHeight="1">
      <c r="A62" s="350"/>
      <c r="B62" s="350"/>
      <c r="C62" s="350"/>
      <c r="D62" s="350"/>
      <c r="E62" s="350"/>
      <c r="F62" s="350"/>
      <c r="G62" s="350"/>
      <c r="H62" s="383"/>
      <c r="I62" s="456" t="s">
        <v>114</v>
      </c>
      <c r="J62" s="281">
        <v>864</v>
      </c>
      <c r="K62" s="281"/>
      <c r="L62" s="281">
        <v>910</v>
      </c>
      <c r="M62" s="281">
        <v>678</v>
      </c>
      <c r="N62" s="450">
        <f t="shared" si="3"/>
        <v>0.34218289085545717</v>
      </c>
      <c r="O62" s="450">
        <f t="shared" si="4"/>
        <v>5.32407407407407E-2</v>
      </c>
      <c r="P62" s="451"/>
    </row>
    <row r="63" spans="1:16" ht="18" customHeight="1">
      <c r="A63" s="350"/>
      <c r="B63" s="350"/>
      <c r="C63" s="350"/>
      <c r="D63" s="350"/>
      <c r="E63" s="350"/>
      <c r="F63" s="350"/>
      <c r="G63" s="350"/>
      <c r="H63" s="383"/>
      <c r="I63" s="350" t="s">
        <v>155</v>
      </c>
      <c r="J63" s="281">
        <v>0</v>
      </c>
      <c r="K63" s="281"/>
      <c r="L63" s="281">
        <v>0</v>
      </c>
      <c r="M63" s="281">
        <v>0</v>
      </c>
      <c r="N63" s="450"/>
      <c r="O63" s="450"/>
      <c r="P63" s="451"/>
    </row>
    <row r="64" spans="1:16" ht="18" customHeight="1">
      <c r="A64" s="350"/>
      <c r="B64" s="350"/>
      <c r="C64" s="350"/>
      <c r="D64" s="350"/>
      <c r="E64" s="350"/>
      <c r="F64" s="350"/>
      <c r="G64" s="350"/>
      <c r="H64" s="383"/>
      <c r="I64" s="350" t="s">
        <v>156</v>
      </c>
      <c r="J64" s="281">
        <v>0</v>
      </c>
      <c r="K64" s="281"/>
      <c r="L64" s="281">
        <v>0</v>
      </c>
      <c r="M64" s="281">
        <v>72</v>
      </c>
      <c r="N64" s="450">
        <f t="shared" si="3"/>
        <v>-1</v>
      </c>
      <c r="O64" s="450"/>
      <c r="P64" s="451"/>
    </row>
    <row r="65" spans="1:16" ht="18" customHeight="1">
      <c r="A65" s="350"/>
      <c r="B65" s="350"/>
      <c r="C65" s="350"/>
      <c r="D65" s="350"/>
      <c r="E65" s="350"/>
      <c r="F65" s="350"/>
      <c r="G65" s="350"/>
      <c r="H65" s="383"/>
      <c r="I65" s="350" t="s">
        <v>157</v>
      </c>
      <c r="J65" s="281">
        <v>677.65711299999998</v>
      </c>
      <c r="K65" s="281"/>
      <c r="L65" s="281">
        <v>362</v>
      </c>
      <c r="M65" s="281">
        <v>456</v>
      </c>
      <c r="N65" s="450">
        <f t="shared" si="3"/>
        <v>-0.20614035087719296</v>
      </c>
      <c r="O65" s="450">
        <f t="shared" si="4"/>
        <v>-0.46580653688202334</v>
      </c>
      <c r="P65" s="451"/>
    </row>
    <row r="66" spans="1:16" ht="18" customHeight="1">
      <c r="A66" s="350"/>
      <c r="B66" s="350"/>
      <c r="C66" s="350"/>
      <c r="D66" s="350"/>
      <c r="E66" s="350"/>
      <c r="F66" s="350"/>
      <c r="G66" s="350"/>
      <c r="H66" s="383"/>
      <c r="I66" s="350" t="s">
        <v>158</v>
      </c>
      <c r="J66" s="281">
        <v>2446</v>
      </c>
      <c r="K66" s="281"/>
      <c r="L66" s="281">
        <v>7038</v>
      </c>
      <c r="M66" s="281">
        <v>2763</v>
      </c>
      <c r="N66" s="450">
        <f t="shared" si="3"/>
        <v>1.547231270358306</v>
      </c>
      <c r="O66" s="450">
        <f t="shared" si="4"/>
        <v>1.8773507767784139</v>
      </c>
      <c r="P66" s="451"/>
    </row>
    <row r="67" spans="1:16" ht="18" customHeight="1">
      <c r="A67" s="350"/>
      <c r="B67" s="350"/>
      <c r="C67" s="350"/>
      <c r="D67" s="350"/>
      <c r="E67" s="350"/>
      <c r="F67" s="350"/>
      <c r="G67" s="350"/>
      <c r="H67" s="383"/>
      <c r="I67" s="350" t="s">
        <v>159</v>
      </c>
      <c r="J67" s="281">
        <v>0</v>
      </c>
      <c r="K67" s="281"/>
      <c r="L67" s="281">
        <v>0</v>
      </c>
      <c r="M67" s="281">
        <v>29</v>
      </c>
      <c r="N67" s="450">
        <f t="shared" si="3"/>
        <v>-1</v>
      </c>
      <c r="O67" s="450"/>
      <c r="P67" s="451"/>
    </row>
    <row r="68" spans="1:16" ht="18" customHeight="1">
      <c r="A68" s="350"/>
      <c r="B68" s="350"/>
      <c r="C68" s="350"/>
      <c r="D68" s="350"/>
      <c r="E68" s="350"/>
      <c r="F68" s="350"/>
      <c r="G68" s="350"/>
      <c r="H68" s="383"/>
      <c r="I68" s="454" t="s">
        <v>121</v>
      </c>
      <c r="J68" s="281">
        <v>0</v>
      </c>
      <c r="K68" s="281"/>
      <c r="L68" s="281">
        <v>0</v>
      </c>
      <c r="M68" s="281">
        <v>0</v>
      </c>
      <c r="N68" s="450"/>
      <c r="O68" s="450"/>
      <c r="P68" s="451"/>
    </row>
    <row r="69" spans="1:16" ht="18" customHeight="1">
      <c r="A69" s="350"/>
      <c r="B69" s="350"/>
      <c r="C69" s="350"/>
      <c r="D69" s="350"/>
      <c r="E69" s="350"/>
      <c r="F69" s="350"/>
      <c r="G69" s="350"/>
      <c r="H69" s="383"/>
      <c r="I69" s="456" t="s">
        <v>160</v>
      </c>
      <c r="J69" s="281">
        <v>3729.4854500000001</v>
      </c>
      <c r="K69" s="281"/>
      <c r="L69" s="281">
        <v>4124</v>
      </c>
      <c r="M69" s="281">
        <v>4937</v>
      </c>
      <c r="N69" s="450">
        <f t="shared" ref="N69:N132" si="5">L69/M69-1</f>
        <v>-0.16467490378772531</v>
      </c>
      <c r="O69" s="450">
        <f t="shared" ref="O69:O132" si="6">L69/J69-1</f>
        <v>0.10578256847737522</v>
      </c>
      <c r="P69" s="451"/>
    </row>
    <row r="70" spans="1:16" ht="36">
      <c r="A70" s="350"/>
      <c r="B70" s="350"/>
      <c r="C70" s="350"/>
      <c r="D70" s="350"/>
      <c r="E70" s="350"/>
      <c r="F70" s="350"/>
      <c r="G70" s="350"/>
      <c r="H70" s="511"/>
      <c r="I70" s="459" t="s">
        <v>161</v>
      </c>
      <c r="J70" s="458">
        <v>333153.80599999998</v>
      </c>
      <c r="K70" s="458">
        <v>538499</v>
      </c>
      <c r="L70" s="458">
        <v>538499</v>
      </c>
      <c r="M70" s="458">
        <v>296067</v>
      </c>
      <c r="N70" s="453">
        <f t="shared" si="5"/>
        <v>0.81884168110596578</v>
      </c>
      <c r="O70" s="450">
        <f t="shared" si="6"/>
        <v>0.61636754646591085</v>
      </c>
      <c r="P70" s="451" t="s">
        <v>162</v>
      </c>
    </row>
    <row r="71" spans="1:16" ht="18" customHeight="1">
      <c r="A71" s="350"/>
      <c r="B71" s="350"/>
      <c r="C71" s="350"/>
      <c r="D71" s="350"/>
      <c r="E71" s="350"/>
      <c r="F71" s="350"/>
      <c r="G71" s="350"/>
      <c r="H71" s="383"/>
      <c r="I71" s="456" t="s">
        <v>112</v>
      </c>
      <c r="J71" s="281">
        <v>0</v>
      </c>
      <c r="K71" s="281"/>
      <c r="L71" s="281">
        <v>-1</v>
      </c>
      <c r="M71" s="281">
        <v>62259</v>
      </c>
      <c r="N71" s="450">
        <f t="shared" si="5"/>
        <v>-1.0000160619348206</v>
      </c>
      <c r="O71" s="450"/>
      <c r="P71" s="451"/>
    </row>
    <row r="72" spans="1:16" ht="18" customHeight="1">
      <c r="A72" s="350"/>
      <c r="B72" s="350"/>
      <c r="C72" s="350"/>
      <c r="D72" s="350"/>
      <c r="E72" s="350"/>
      <c r="F72" s="350"/>
      <c r="G72" s="350"/>
      <c r="H72" s="383"/>
      <c r="I72" s="454" t="s">
        <v>113</v>
      </c>
      <c r="J72" s="281">
        <v>0</v>
      </c>
      <c r="K72" s="281"/>
      <c r="L72" s="281">
        <v>0</v>
      </c>
      <c r="M72" s="281">
        <v>4552</v>
      </c>
      <c r="N72" s="450">
        <f t="shared" si="5"/>
        <v>-1</v>
      </c>
      <c r="O72" s="450"/>
      <c r="P72" s="451"/>
    </row>
    <row r="73" spans="1:16" ht="18" customHeight="1">
      <c r="A73" s="350"/>
      <c r="B73" s="350"/>
      <c r="C73" s="350"/>
      <c r="D73" s="350"/>
      <c r="E73" s="350"/>
      <c r="F73" s="350"/>
      <c r="G73" s="350"/>
      <c r="H73" s="383"/>
      <c r="I73" s="454" t="s">
        <v>114</v>
      </c>
      <c r="J73" s="281">
        <v>0</v>
      </c>
      <c r="K73" s="281"/>
      <c r="L73" s="281">
        <v>0</v>
      </c>
      <c r="M73" s="281">
        <v>5655</v>
      </c>
      <c r="N73" s="450">
        <f t="shared" si="5"/>
        <v>-1</v>
      </c>
      <c r="O73" s="450"/>
      <c r="P73" s="451"/>
    </row>
    <row r="74" spans="1:16" ht="18" customHeight="1">
      <c r="A74" s="350"/>
      <c r="B74" s="350"/>
      <c r="C74" s="350"/>
      <c r="D74" s="350"/>
      <c r="E74" s="350"/>
      <c r="F74" s="350"/>
      <c r="G74" s="350"/>
      <c r="H74" s="383"/>
      <c r="I74" s="454" t="s">
        <v>163</v>
      </c>
      <c r="J74" s="281">
        <v>0</v>
      </c>
      <c r="K74" s="281"/>
      <c r="L74" s="281">
        <v>0</v>
      </c>
      <c r="M74" s="281">
        <v>1401</v>
      </c>
      <c r="N74" s="450">
        <f t="shared" si="5"/>
        <v>-1</v>
      </c>
      <c r="O74" s="450"/>
      <c r="P74" s="451"/>
    </row>
    <row r="75" spans="1:16" ht="18" customHeight="1">
      <c r="A75" s="350"/>
      <c r="B75" s="350"/>
      <c r="C75" s="350"/>
      <c r="D75" s="350"/>
      <c r="E75" s="350"/>
      <c r="F75" s="350"/>
      <c r="G75" s="350"/>
      <c r="H75" s="383"/>
      <c r="I75" s="456" t="s">
        <v>164</v>
      </c>
      <c r="J75" s="281">
        <v>0</v>
      </c>
      <c r="K75" s="281"/>
      <c r="L75" s="281">
        <v>0</v>
      </c>
      <c r="M75" s="281">
        <v>0</v>
      </c>
      <c r="N75" s="450"/>
      <c r="O75" s="450"/>
      <c r="P75" s="451"/>
    </row>
    <row r="76" spans="1:16" ht="18" customHeight="1">
      <c r="A76" s="350"/>
      <c r="B76" s="350"/>
      <c r="C76" s="350"/>
      <c r="D76" s="350"/>
      <c r="E76" s="350"/>
      <c r="F76" s="350"/>
      <c r="G76" s="350"/>
      <c r="H76" s="383"/>
      <c r="I76" s="456" t="s">
        <v>165</v>
      </c>
      <c r="J76" s="281">
        <v>0</v>
      </c>
      <c r="K76" s="281"/>
      <c r="L76" s="281">
        <v>148300</v>
      </c>
      <c r="M76" s="281">
        <v>137257</v>
      </c>
      <c r="N76" s="450">
        <f t="shared" si="5"/>
        <v>8.0454913046329235E-2</v>
      </c>
      <c r="O76" s="450"/>
      <c r="P76" s="451"/>
    </row>
    <row r="77" spans="1:16" ht="18" customHeight="1">
      <c r="A77" s="350"/>
      <c r="B77" s="350"/>
      <c r="C77" s="350"/>
      <c r="D77" s="350"/>
      <c r="E77" s="350"/>
      <c r="F77" s="350"/>
      <c r="G77" s="350"/>
      <c r="H77" s="383"/>
      <c r="I77" s="456" t="s">
        <v>166</v>
      </c>
      <c r="J77" s="281">
        <v>0</v>
      </c>
      <c r="K77" s="281"/>
      <c r="L77" s="281">
        <v>-9</v>
      </c>
      <c r="M77" s="281">
        <v>1964</v>
      </c>
      <c r="N77" s="450">
        <f t="shared" si="5"/>
        <v>-1.0045824847250509</v>
      </c>
      <c r="O77" s="450"/>
      <c r="P77" s="451"/>
    </row>
    <row r="78" spans="1:16" ht="18" customHeight="1">
      <c r="A78" s="350"/>
      <c r="B78" s="350"/>
      <c r="C78" s="350"/>
      <c r="D78" s="350"/>
      <c r="E78" s="350"/>
      <c r="F78" s="350"/>
      <c r="G78" s="350"/>
      <c r="H78" s="383"/>
      <c r="I78" s="350" t="s">
        <v>167</v>
      </c>
      <c r="J78" s="281">
        <v>0</v>
      </c>
      <c r="K78" s="281"/>
      <c r="L78" s="281">
        <v>0</v>
      </c>
      <c r="M78" s="281">
        <v>0</v>
      </c>
      <c r="N78" s="450"/>
      <c r="O78" s="450"/>
      <c r="P78" s="451"/>
    </row>
    <row r="79" spans="1:16" ht="18" customHeight="1">
      <c r="A79" s="350"/>
      <c r="B79" s="350"/>
      <c r="C79" s="350"/>
      <c r="D79" s="350"/>
      <c r="E79" s="350"/>
      <c r="F79" s="350"/>
      <c r="G79" s="350"/>
      <c r="H79" s="383"/>
      <c r="I79" s="454" t="s">
        <v>158</v>
      </c>
      <c r="J79" s="281">
        <v>0</v>
      </c>
      <c r="K79" s="281"/>
      <c r="L79" s="281">
        <v>3352</v>
      </c>
      <c r="M79" s="281">
        <v>6018</v>
      </c>
      <c r="N79" s="450">
        <f t="shared" si="5"/>
        <v>-0.44300432037221671</v>
      </c>
      <c r="O79" s="450"/>
      <c r="P79" s="451"/>
    </row>
    <row r="80" spans="1:16" ht="18" customHeight="1">
      <c r="A80" s="350"/>
      <c r="B80" s="350"/>
      <c r="C80" s="350"/>
      <c r="D80" s="350"/>
      <c r="E80" s="350"/>
      <c r="F80" s="350"/>
      <c r="G80" s="350"/>
      <c r="H80" s="383"/>
      <c r="I80" s="454" t="s">
        <v>121</v>
      </c>
      <c r="J80" s="281">
        <v>0</v>
      </c>
      <c r="K80" s="281"/>
      <c r="L80" s="281">
        <v>0</v>
      </c>
      <c r="M80" s="281">
        <v>0</v>
      </c>
      <c r="N80" s="450"/>
      <c r="O80" s="450"/>
      <c r="P80" s="451"/>
    </row>
    <row r="81" spans="1:16" ht="18" customHeight="1">
      <c r="A81" s="350"/>
      <c r="B81" s="350"/>
      <c r="C81" s="350"/>
      <c r="D81" s="350"/>
      <c r="E81" s="350"/>
      <c r="F81" s="350"/>
      <c r="G81" s="350"/>
      <c r="H81" s="383"/>
      <c r="I81" s="454" t="s">
        <v>168</v>
      </c>
      <c r="J81" s="281">
        <v>333153.80599999998</v>
      </c>
      <c r="K81" s="281"/>
      <c r="L81" s="281">
        <v>386857</v>
      </c>
      <c r="M81" s="281">
        <v>76961</v>
      </c>
      <c r="N81" s="450">
        <f t="shared" si="5"/>
        <v>4.02666285521238</v>
      </c>
      <c r="O81" s="450">
        <f t="shared" si="6"/>
        <v>0.16119639947922448</v>
      </c>
      <c r="P81" s="451"/>
    </row>
    <row r="82" spans="1:16" ht="48">
      <c r="A82" s="350"/>
      <c r="B82" s="350"/>
      <c r="C82" s="350"/>
      <c r="D82" s="350"/>
      <c r="E82" s="350"/>
      <c r="F82" s="350"/>
      <c r="G82" s="350"/>
      <c r="H82" s="511"/>
      <c r="I82" s="459" t="s">
        <v>169</v>
      </c>
      <c r="J82" s="458">
        <v>8662</v>
      </c>
      <c r="K82" s="458">
        <v>11272</v>
      </c>
      <c r="L82" s="458">
        <v>11101</v>
      </c>
      <c r="M82" s="458">
        <v>10326</v>
      </c>
      <c r="N82" s="450">
        <f t="shared" si="5"/>
        <v>7.5053263606430276E-2</v>
      </c>
      <c r="O82" s="450">
        <f t="shared" si="6"/>
        <v>0.28157469406603552</v>
      </c>
      <c r="P82" s="451" t="s">
        <v>125</v>
      </c>
    </row>
    <row r="83" spans="1:16" ht="18" customHeight="1">
      <c r="A83" s="350"/>
      <c r="B83" s="350"/>
      <c r="C83" s="350"/>
      <c r="D83" s="350"/>
      <c r="E83" s="350"/>
      <c r="F83" s="350"/>
      <c r="G83" s="350"/>
      <c r="H83" s="383"/>
      <c r="I83" s="456" t="s">
        <v>112</v>
      </c>
      <c r="J83" s="281">
        <v>5676</v>
      </c>
      <c r="K83" s="281"/>
      <c r="L83" s="281">
        <v>6555</v>
      </c>
      <c r="M83" s="281">
        <v>5597</v>
      </c>
      <c r="N83" s="450">
        <f t="shared" si="5"/>
        <v>0.17116312310166171</v>
      </c>
      <c r="O83" s="450">
        <f t="shared" si="6"/>
        <v>0.15486257928118397</v>
      </c>
      <c r="P83" s="451"/>
    </row>
    <row r="84" spans="1:16" ht="18" customHeight="1">
      <c r="A84" s="350"/>
      <c r="B84" s="350"/>
      <c r="C84" s="350"/>
      <c r="D84" s="350"/>
      <c r="E84" s="350"/>
      <c r="F84" s="350"/>
      <c r="G84" s="350"/>
      <c r="H84" s="383"/>
      <c r="I84" s="456" t="s">
        <v>113</v>
      </c>
      <c r="J84" s="281">
        <v>0</v>
      </c>
      <c r="K84" s="281"/>
      <c r="L84" s="281">
        <v>0</v>
      </c>
      <c r="M84" s="281">
        <v>0</v>
      </c>
      <c r="N84" s="450"/>
      <c r="O84" s="450"/>
      <c r="P84" s="451"/>
    </row>
    <row r="85" spans="1:16" ht="18" customHeight="1">
      <c r="A85" s="350"/>
      <c r="B85" s="350"/>
      <c r="C85" s="350"/>
      <c r="D85" s="350"/>
      <c r="E85" s="350"/>
      <c r="F85" s="350"/>
      <c r="G85" s="350"/>
      <c r="H85" s="383"/>
      <c r="I85" s="454" t="s">
        <v>114</v>
      </c>
      <c r="J85" s="281">
        <v>0</v>
      </c>
      <c r="K85" s="281"/>
      <c r="L85" s="281">
        <v>0</v>
      </c>
      <c r="M85" s="281">
        <v>0</v>
      </c>
      <c r="N85" s="450"/>
      <c r="O85" s="450"/>
      <c r="P85" s="451"/>
    </row>
    <row r="86" spans="1:16" ht="18" customHeight="1">
      <c r="A86" s="350"/>
      <c r="B86" s="350"/>
      <c r="C86" s="350"/>
      <c r="D86" s="350"/>
      <c r="E86" s="350"/>
      <c r="F86" s="350"/>
      <c r="G86" s="350"/>
      <c r="H86" s="383"/>
      <c r="I86" s="454" t="s">
        <v>170</v>
      </c>
      <c r="J86" s="281">
        <v>2621</v>
      </c>
      <c r="K86" s="281"/>
      <c r="L86" s="281">
        <v>1612</v>
      </c>
      <c r="M86" s="281">
        <v>2745</v>
      </c>
      <c r="N86" s="450">
        <f t="shared" si="5"/>
        <v>-0.41275045537340616</v>
      </c>
      <c r="O86" s="450">
        <f t="shared" si="6"/>
        <v>-0.3849675696299123</v>
      </c>
      <c r="P86" s="451"/>
    </row>
    <row r="87" spans="1:16" ht="18" customHeight="1">
      <c r="A87" s="350"/>
      <c r="B87" s="350"/>
      <c r="C87" s="350"/>
      <c r="D87" s="350"/>
      <c r="E87" s="350"/>
      <c r="F87" s="350"/>
      <c r="G87" s="350"/>
      <c r="H87" s="383"/>
      <c r="I87" s="454" t="s">
        <v>171</v>
      </c>
      <c r="J87" s="281">
        <v>105</v>
      </c>
      <c r="K87" s="281"/>
      <c r="L87" s="281">
        <v>100</v>
      </c>
      <c r="M87" s="281">
        <v>59</v>
      </c>
      <c r="N87" s="450">
        <f t="shared" si="5"/>
        <v>0.69491525423728806</v>
      </c>
      <c r="O87" s="450">
        <f t="shared" si="6"/>
        <v>-4.7619047619047672E-2</v>
      </c>
      <c r="P87" s="451"/>
    </row>
    <row r="88" spans="1:16" ht="18" customHeight="1">
      <c r="A88" s="350"/>
      <c r="B88" s="350"/>
      <c r="C88" s="350"/>
      <c r="D88" s="350"/>
      <c r="E88" s="350"/>
      <c r="F88" s="350"/>
      <c r="G88" s="350"/>
      <c r="H88" s="383"/>
      <c r="I88" s="456" t="s">
        <v>158</v>
      </c>
      <c r="J88" s="281">
        <v>0</v>
      </c>
      <c r="K88" s="281"/>
      <c r="L88" s="281">
        <v>0</v>
      </c>
      <c r="M88" s="281">
        <v>0</v>
      </c>
      <c r="N88" s="450"/>
      <c r="O88" s="450"/>
      <c r="P88" s="451"/>
    </row>
    <row r="89" spans="1:16" ht="18" customHeight="1">
      <c r="A89" s="350"/>
      <c r="B89" s="350"/>
      <c r="C89" s="350"/>
      <c r="D89" s="350"/>
      <c r="E89" s="350"/>
      <c r="F89" s="350"/>
      <c r="G89" s="350"/>
      <c r="H89" s="383"/>
      <c r="I89" s="456" t="s">
        <v>121</v>
      </c>
      <c r="J89" s="281">
        <v>0</v>
      </c>
      <c r="K89" s="281"/>
      <c r="L89" s="281">
        <v>0</v>
      </c>
      <c r="M89" s="281">
        <v>0</v>
      </c>
      <c r="N89" s="450"/>
      <c r="O89" s="450"/>
      <c r="P89" s="451"/>
    </row>
    <row r="90" spans="1:16" ht="18" customHeight="1">
      <c r="A90" s="350"/>
      <c r="B90" s="350"/>
      <c r="C90" s="350"/>
      <c r="D90" s="350"/>
      <c r="E90" s="350"/>
      <c r="F90" s="350"/>
      <c r="G90" s="350"/>
      <c r="H90" s="383"/>
      <c r="I90" s="456" t="s">
        <v>172</v>
      </c>
      <c r="J90" s="281">
        <v>260</v>
      </c>
      <c r="K90" s="281"/>
      <c r="L90" s="281">
        <v>2834</v>
      </c>
      <c r="M90" s="281">
        <v>1925</v>
      </c>
      <c r="N90" s="450">
        <f t="shared" si="5"/>
        <v>0.4722077922077923</v>
      </c>
      <c r="O90" s="450">
        <f t="shared" si="6"/>
        <v>9.9</v>
      </c>
      <c r="P90" s="451"/>
    </row>
    <row r="91" spans="1:16" ht="29.25" customHeight="1">
      <c r="A91" s="350"/>
      <c r="B91" s="350"/>
      <c r="C91" s="350"/>
      <c r="D91" s="350"/>
      <c r="E91" s="350"/>
      <c r="F91" s="350"/>
      <c r="G91" s="350"/>
      <c r="H91" s="511"/>
      <c r="I91" s="459" t="s">
        <v>173</v>
      </c>
      <c r="J91" s="458">
        <v>29898.95</v>
      </c>
      <c r="K91" s="458">
        <v>55979</v>
      </c>
      <c r="L91" s="458">
        <v>55979</v>
      </c>
      <c r="M91" s="458">
        <v>14935</v>
      </c>
      <c r="N91" s="453">
        <f t="shared" si="5"/>
        <v>2.7481754268496821</v>
      </c>
      <c r="O91" s="450">
        <f t="shared" si="6"/>
        <v>0.87227310658066592</v>
      </c>
      <c r="P91" s="451" t="s">
        <v>174</v>
      </c>
    </row>
    <row r="92" spans="1:16" ht="18" customHeight="1">
      <c r="A92" s="350"/>
      <c r="B92" s="350"/>
      <c r="C92" s="350"/>
      <c r="D92" s="350"/>
      <c r="E92" s="350"/>
      <c r="F92" s="350"/>
      <c r="G92" s="350"/>
      <c r="H92" s="383"/>
      <c r="I92" s="350" t="s">
        <v>112</v>
      </c>
      <c r="J92" s="281">
        <v>0</v>
      </c>
      <c r="K92" s="281"/>
      <c r="L92" s="281">
        <v>0</v>
      </c>
      <c r="M92" s="281"/>
      <c r="N92" s="450"/>
      <c r="O92" s="450"/>
      <c r="P92" s="451"/>
    </row>
    <row r="93" spans="1:16" ht="18" customHeight="1">
      <c r="A93" s="350"/>
      <c r="B93" s="350"/>
      <c r="C93" s="350"/>
      <c r="D93" s="350"/>
      <c r="E93" s="350"/>
      <c r="F93" s="350"/>
      <c r="G93" s="350"/>
      <c r="H93" s="383"/>
      <c r="I93" s="454" t="s">
        <v>113</v>
      </c>
      <c r="J93" s="281">
        <v>0</v>
      </c>
      <c r="K93" s="281"/>
      <c r="L93" s="281">
        <v>0</v>
      </c>
      <c r="M93" s="281"/>
      <c r="N93" s="450"/>
      <c r="O93" s="450"/>
      <c r="P93" s="451"/>
    </row>
    <row r="94" spans="1:16" ht="18" customHeight="1">
      <c r="A94" s="350"/>
      <c r="B94" s="350"/>
      <c r="C94" s="350"/>
      <c r="D94" s="350"/>
      <c r="E94" s="350"/>
      <c r="F94" s="350"/>
      <c r="G94" s="350"/>
      <c r="H94" s="383"/>
      <c r="I94" s="454" t="s">
        <v>114</v>
      </c>
      <c r="J94" s="281">
        <v>0</v>
      </c>
      <c r="K94" s="281"/>
      <c r="L94" s="281">
        <v>0</v>
      </c>
      <c r="M94" s="281"/>
      <c r="N94" s="450"/>
      <c r="O94" s="450"/>
      <c r="P94" s="451"/>
    </row>
    <row r="95" spans="1:16" ht="18" customHeight="1">
      <c r="A95" s="350"/>
      <c r="B95" s="350"/>
      <c r="C95" s="350"/>
      <c r="D95" s="350"/>
      <c r="E95" s="350"/>
      <c r="F95" s="350"/>
      <c r="G95" s="350"/>
      <c r="H95" s="383"/>
      <c r="I95" s="456" t="s">
        <v>175</v>
      </c>
      <c r="J95" s="281">
        <v>0</v>
      </c>
      <c r="K95" s="281"/>
      <c r="L95" s="281">
        <v>0</v>
      </c>
      <c r="M95" s="281"/>
      <c r="N95" s="450"/>
      <c r="O95" s="450"/>
      <c r="P95" s="451"/>
    </row>
    <row r="96" spans="1:16" ht="18" customHeight="1">
      <c r="A96" s="350"/>
      <c r="B96" s="350"/>
      <c r="C96" s="350"/>
      <c r="D96" s="350"/>
      <c r="E96" s="350"/>
      <c r="F96" s="350"/>
      <c r="G96" s="350"/>
      <c r="H96" s="383"/>
      <c r="I96" s="456" t="s">
        <v>176</v>
      </c>
      <c r="J96" s="281">
        <v>0</v>
      </c>
      <c r="K96" s="281"/>
      <c r="L96" s="281">
        <v>0</v>
      </c>
      <c r="M96" s="281"/>
      <c r="N96" s="450"/>
      <c r="O96" s="450"/>
      <c r="P96" s="451"/>
    </row>
    <row r="97" spans="1:16" ht="18" customHeight="1">
      <c r="A97" s="350"/>
      <c r="B97" s="350"/>
      <c r="C97" s="350"/>
      <c r="D97" s="350"/>
      <c r="E97" s="350"/>
      <c r="F97" s="350"/>
      <c r="G97" s="350"/>
      <c r="H97" s="383"/>
      <c r="I97" s="456" t="s">
        <v>158</v>
      </c>
      <c r="J97" s="281">
        <v>0</v>
      </c>
      <c r="K97" s="281"/>
      <c r="L97" s="281">
        <v>0</v>
      </c>
      <c r="M97" s="281"/>
      <c r="N97" s="450"/>
      <c r="O97" s="450"/>
      <c r="P97" s="451"/>
    </row>
    <row r="98" spans="1:16" ht="18" customHeight="1">
      <c r="A98" s="350"/>
      <c r="B98" s="350"/>
      <c r="C98" s="350"/>
      <c r="D98" s="350"/>
      <c r="E98" s="350"/>
      <c r="F98" s="350"/>
      <c r="G98" s="350"/>
      <c r="H98" s="383"/>
      <c r="I98" s="454" t="s">
        <v>177</v>
      </c>
      <c r="J98" s="281">
        <v>0</v>
      </c>
      <c r="K98" s="281"/>
      <c r="L98" s="281">
        <v>0</v>
      </c>
      <c r="M98" s="281"/>
      <c r="N98" s="450"/>
      <c r="O98" s="450"/>
      <c r="P98" s="451"/>
    </row>
    <row r="99" spans="1:16" ht="18" customHeight="1">
      <c r="A99" s="350"/>
      <c r="B99" s="350"/>
      <c r="C99" s="350"/>
      <c r="D99" s="350"/>
      <c r="E99" s="350"/>
      <c r="F99" s="350"/>
      <c r="G99" s="350"/>
      <c r="H99" s="383"/>
      <c r="I99" s="454" t="s">
        <v>178</v>
      </c>
      <c r="J99" s="281">
        <v>0</v>
      </c>
      <c r="K99" s="281"/>
      <c r="L99" s="281">
        <v>0</v>
      </c>
      <c r="M99" s="281"/>
      <c r="N99" s="450"/>
      <c r="O99" s="450"/>
      <c r="P99" s="451"/>
    </row>
    <row r="100" spans="1:16" ht="18" customHeight="1">
      <c r="A100" s="350"/>
      <c r="B100" s="350"/>
      <c r="C100" s="350"/>
      <c r="D100" s="350"/>
      <c r="E100" s="350"/>
      <c r="F100" s="350"/>
      <c r="G100" s="350"/>
      <c r="H100" s="383"/>
      <c r="I100" s="454" t="s">
        <v>179</v>
      </c>
      <c r="J100" s="281">
        <v>0</v>
      </c>
      <c r="K100" s="281"/>
      <c r="L100" s="281">
        <v>0</v>
      </c>
      <c r="M100" s="281"/>
      <c r="N100" s="450"/>
      <c r="O100" s="450"/>
      <c r="P100" s="451"/>
    </row>
    <row r="101" spans="1:16" ht="18" customHeight="1">
      <c r="A101" s="350"/>
      <c r="B101" s="350"/>
      <c r="C101" s="350"/>
      <c r="D101" s="350"/>
      <c r="E101" s="350"/>
      <c r="F101" s="350"/>
      <c r="G101" s="350"/>
      <c r="H101" s="383"/>
      <c r="I101" s="456" t="s">
        <v>180</v>
      </c>
      <c r="J101" s="281">
        <v>0</v>
      </c>
      <c r="K101" s="281"/>
      <c r="L101" s="281">
        <v>0</v>
      </c>
      <c r="M101" s="281"/>
      <c r="N101" s="450"/>
      <c r="O101" s="450"/>
      <c r="P101" s="451"/>
    </row>
    <row r="102" spans="1:16" ht="18" customHeight="1">
      <c r="A102" s="350"/>
      <c r="B102" s="350"/>
      <c r="C102" s="350"/>
      <c r="D102" s="350"/>
      <c r="E102" s="350"/>
      <c r="F102" s="350"/>
      <c r="G102" s="350"/>
      <c r="H102" s="383"/>
      <c r="I102" s="456" t="s">
        <v>121</v>
      </c>
      <c r="J102" s="281">
        <v>0</v>
      </c>
      <c r="K102" s="281"/>
      <c r="L102" s="281">
        <v>0</v>
      </c>
      <c r="M102" s="281"/>
      <c r="N102" s="450"/>
      <c r="O102" s="450"/>
      <c r="P102" s="451"/>
    </row>
    <row r="103" spans="1:16" ht="18" customHeight="1">
      <c r="A103" s="350"/>
      <c r="B103" s="350"/>
      <c r="C103" s="350"/>
      <c r="D103" s="350"/>
      <c r="E103" s="350"/>
      <c r="F103" s="350"/>
      <c r="G103" s="350"/>
      <c r="H103" s="383"/>
      <c r="I103" s="456" t="s">
        <v>181</v>
      </c>
      <c r="J103" s="281">
        <v>29898.95</v>
      </c>
      <c r="K103" s="281"/>
      <c r="L103" s="281">
        <v>55979</v>
      </c>
      <c r="M103" s="281">
        <v>14935</v>
      </c>
      <c r="N103" s="450">
        <f t="shared" si="5"/>
        <v>2.7481754268496821</v>
      </c>
      <c r="O103" s="450">
        <f t="shared" si="6"/>
        <v>0.87227310658066592</v>
      </c>
      <c r="P103" s="451"/>
    </row>
    <row r="104" spans="1:16" ht="84">
      <c r="A104" s="350"/>
      <c r="B104" s="350"/>
      <c r="C104" s="350"/>
      <c r="D104" s="350"/>
      <c r="E104" s="350"/>
      <c r="F104" s="350"/>
      <c r="G104" s="350"/>
      <c r="H104" s="511"/>
      <c r="I104" s="459" t="s">
        <v>182</v>
      </c>
      <c r="J104" s="458">
        <v>314958.60514745698</v>
      </c>
      <c r="K104" s="458">
        <v>571102</v>
      </c>
      <c r="L104" s="458">
        <v>570592</v>
      </c>
      <c r="M104" s="458">
        <v>217202</v>
      </c>
      <c r="N104" s="453">
        <f t="shared" si="5"/>
        <v>1.6270108010055155</v>
      </c>
      <c r="O104" s="450">
        <f t="shared" si="6"/>
        <v>0.81164124641986168</v>
      </c>
      <c r="P104" s="451" t="s">
        <v>183</v>
      </c>
    </row>
    <row r="105" spans="1:16" ht="18" customHeight="1">
      <c r="A105" s="350"/>
      <c r="B105" s="350"/>
      <c r="C105" s="350"/>
      <c r="D105" s="350"/>
      <c r="E105" s="350"/>
      <c r="F105" s="350"/>
      <c r="G105" s="350"/>
      <c r="H105" s="383"/>
      <c r="I105" s="454" t="s">
        <v>112</v>
      </c>
      <c r="J105" s="281">
        <v>1319.5</v>
      </c>
      <c r="K105" s="281"/>
      <c r="L105" s="281">
        <v>1721</v>
      </c>
      <c r="M105" s="281">
        <v>1137</v>
      </c>
      <c r="N105" s="450">
        <f t="shared" si="5"/>
        <v>0.51363236587510985</v>
      </c>
      <c r="O105" s="450">
        <f t="shared" si="6"/>
        <v>0.30428192497158024</v>
      </c>
      <c r="P105" s="451"/>
    </row>
    <row r="106" spans="1:16" ht="18" customHeight="1">
      <c r="A106" s="350"/>
      <c r="B106" s="350"/>
      <c r="C106" s="350"/>
      <c r="D106" s="350"/>
      <c r="E106" s="350"/>
      <c r="F106" s="350"/>
      <c r="G106" s="350"/>
      <c r="H106" s="383"/>
      <c r="I106" s="454" t="s">
        <v>113</v>
      </c>
      <c r="J106" s="281">
        <v>613.78</v>
      </c>
      <c r="K106" s="281"/>
      <c r="L106" s="281">
        <v>505</v>
      </c>
      <c r="M106" s="281">
        <v>502</v>
      </c>
      <c r="N106" s="450">
        <f t="shared" si="5"/>
        <v>5.9760956175298752E-3</v>
      </c>
      <c r="O106" s="450">
        <f t="shared" si="6"/>
        <v>-0.17722962625044802</v>
      </c>
      <c r="P106" s="460"/>
    </row>
    <row r="107" spans="1:16" ht="18" customHeight="1">
      <c r="A107" s="350"/>
      <c r="B107" s="350"/>
      <c r="C107" s="350"/>
      <c r="D107" s="350"/>
      <c r="E107" s="350"/>
      <c r="F107" s="350"/>
      <c r="G107" s="350"/>
      <c r="H107" s="383"/>
      <c r="I107" s="454" t="s">
        <v>114</v>
      </c>
      <c r="J107" s="281"/>
      <c r="K107" s="281"/>
      <c r="L107" s="281">
        <v>0</v>
      </c>
      <c r="M107" s="281">
        <v>0</v>
      </c>
      <c r="N107" s="450"/>
      <c r="O107" s="450"/>
      <c r="P107" s="451"/>
    </row>
    <row r="108" spans="1:16" ht="18" customHeight="1">
      <c r="A108" s="350"/>
      <c r="B108" s="350"/>
      <c r="C108" s="350"/>
      <c r="D108" s="350"/>
      <c r="E108" s="350"/>
      <c r="F108" s="350"/>
      <c r="G108" s="350"/>
      <c r="H108" s="383"/>
      <c r="I108" s="456" t="s">
        <v>184</v>
      </c>
      <c r="J108" s="281"/>
      <c r="K108" s="281"/>
      <c r="L108" s="281">
        <v>0</v>
      </c>
      <c r="M108" s="281">
        <v>0</v>
      </c>
      <c r="N108" s="450"/>
      <c r="O108" s="450"/>
      <c r="P108" s="451"/>
    </row>
    <row r="109" spans="1:16" ht="18" customHeight="1">
      <c r="A109" s="350"/>
      <c r="B109" s="350"/>
      <c r="C109" s="350"/>
      <c r="D109" s="350"/>
      <c r="E109" s="350"/>
      <c r="F109" s="350"/>
      <c r="G109" s="350"/>
      <c r="H109" s="383"/>
      <c r="I109" s="456" t="s">
        <v>185</v>
      </c>
      <c r="J109" s="281">
        <v>3000</v>
      </c>
      <c r="K109" s="281"/>
      <c r="L109" s="281">
        <v>2889</v>
      </c>
      <c r="M109" s="281">
        <v>2975</v>
      </c>
      <c r="N109" s="450">
        <f t="shared" si="5"/>
        <v>-2.8907563025210137E-2</v>
      </c>
      <c r="O109" s="450">
        <f t="shared" si="6"/>
        <v>-3.7000000000000033E-2</v>
      </c>
      <c r="P109" s="451"/>
    </row>
    <row r="110" spans="1:16" ht="18" customHeight="1">
      <c r="A110" s="350"/>
      <c r="B110" s="350"/>
      <c r="C110" s="350"/>
      <c r="D110" s="350"/>
      <c r="E110" s="350"/>
      <c r="F110" s="350"/>
      <c r="G110" s="350"/>
      <c r="H110" s="383"/>
      <c r="I110" s="456" t="s">
        <v>186</v>
      </c>
      <c r="J110" s="281">
        <v>44331.3</v>
      </c>
      <c r="K110" s="281"/>
      <c r="L110" s="281">
        <v>62336</v>
      </c>
      <c r="M110" s="281">
        <v>32171</v>
      </c>
      <c r="N110" s="450">
        <f t="shared" si="5"/>
        <v>0.93764570575984574</v>
      </c>
      <c r="O110" s="450">
        <f t="shared" si="6"/>
        <v>0.40613968009059054</v>
      </c>
      <c r="P110" s="451"/>
    </row>
    <row r="111" spans="1:16" ht="18" customHeight="1">
      <c r="A111" s="350"/>
      <c r="B111" s="350"/>
      <c r="C111" s="350"/>
      <c r="D111" s="350"/>
      <c r="E111" s="350"/>
      <c r="F111" s="350"/>
      <c r="G111" s="350"/>
      <c r="H111" s="383"/>
      <c r="I111" s="454" t="s">
        <v>187</v>
      </c>
      <c r="J111" s="281">
        <v>186864</v>
      </c>
      <c r="K111" s="281"/>
      <c r="L111" s="281">
        <v>425724</v>
      </c>
      <c r="M111" s="281">
        <v>163409</v>
      </c>
      <c r="N111" s="450">
        <f t="shared" si="5"/>
        <v>1.6052665397866703</v>
      </c>
      <c r="O111" s="450">
        <f t="shared" si="6"/>
        <v>1.2782558438222451</v>
      </c>
      <c r="P111" s="451"/>
    </row>
    <row r="112" spans="1:16" ht="18" customHeight="1">
      <c r="A112" s="350"/>
      <c r="B112" s="350"/>
      <c r="C112" s="350"/>
      <c r="D112" s="350"/>
      <c r="E112" s="350"/>
      <c r="F112" s="350"/>
      <c r="G112" s="350"/>
      <c r="H112" s="383"/>
      <c r="I112" s="454" t="s">
        <v>121</v>
      </c>
      <c r="J112" s="281">
        <v>30</v>
      </c>
      <c r="K112" s="281"/>
      <c r="L112" s="281">
        <v>29</v>
      </c>
      <c r="M112" s="281">
        <v>28</v>
      </c>
      <c r="N112" s="450">
        <f t="shared" si="5"/>
        <v>3.5714285714285809E-2</v>
      </c>
      <c r="O112" s="450">
        <f t="shared" si="6"/>
        <v>-3.3333333333333326E-2</v>
      </c>
      <c r="P112" s="451"/>
    </row>
    <row r="113" spans="1:16" ht="18" customHeight="1">
      <c r="A113" s="350"/>
      <c r="B113" s="350"/>
      <c r="C113" s="350"/>
      <c r="D113" s="350"/>
      <c r="E113" s="350"/>
      <c r="F113" s="350"/>
      <c r="G113" s="350"/>
      <c r="H113" s="383"/>
      <c r="I113" s="454" t="s">
        <v>188</v>
      </c>
      <c r="J113" s="281">
        <v>78800.025147456996</v>
      </c>
      <c r="K113" s="281"/>
      <c r="L113" s="281">
        <v>77388</v>
      </c>
      <c r="M113" s="281">
        <v>16980</v>
      </c>
      <c r="N113" s="450">
        <f t="shared" si="5"/>
        <v>3.5575971731448766</v>
      </c>
      <c r="O113" s="450">
        <f t="shared" si="6"/>
        <v>-1.7919095137529428E-2</v>
      </c>
      <c r="P113" s="451"/>
    </row>
    <row r="114" spans="1:16" ht="24">
      <c r="A114" s="350"/>
      <c r="B114" s="350"/>
      <c r="C114" s="350"/>
      <c r="D114" s="350"/>
      <c r="E114" s="350"/>
      <c r="F114" s="350"/>
      <c r="G114" s="350"/>
      <c r="H114" s="511"/>
      <c r="I114" s="459" t="s">
        <v>189</v>
      </c>
      <c r="J114" s="458">
        <v>21184.5543</v>
      </c>
      <c r="K114" s="458">
        <v>28275</v>
      </c>
      <c r="L114" s="458">
        <v>28275</v>
      </c>
      <c r="M114" s="458">
        <v>17948</v>
      </c>
      <c r="N114" s="453">
        <f t="shared" si="5"/>
        <v>0.57538444394918664</v>
      </c>
      <c r="O114" s="450">
        <f t="shared" si="6"/>
        <v>0.33469883763379427</v>
      </c>
      <c r="P114" s="451" t="s">
        <v>190</v>
      </c>
    </row>
    <row r="115" spans="1:16" ht="18" customHeight="1">
      <c r="A115" s="350"/>
      <c r="B115" s="350"/>
      <c r="C115" s="350"/>
      <c r="D115" s="350"/>
      <c r="E115" s="350"/>
      <c r="F115" s="350"/>
      <c r="G115" s="350"/>
      <c r="H115" s="383"/>
      <c r="I115" s="456" t="s">
        <v>112</v>
      </c>
      <c r="J115" s="281">
        <v>9664</v>
      </c>
      <c r="K115" s="281"/>
      <c r="L115" s="281">
        <v>11874</v>
      </c>
      <c r="M115" s="281">
        <v>7503</v>
      </c>
      <c r="N115" s="450">
        <f t="shared" si="5"/>
        <v>0.58256697321071571</v>
      </c>
      <c r="O115" s="450">
        <f t="shared" si="6"/>
        <v>0.22868377483443703</v>
      </c>
      <c r="P115" s="451"/>
    </row>
    <row r="116" spans="1:16" ht="18" customHeight="1">
      <c r="A116" s="350"/>
      <c r="B116" s="350"/>
      <c r="C116" s="350"/>
      <c r="D116" s="350"/>
      <c r="E116" s="350"/>
      <c r="F116" s="350"/>
      <c r="G116" s="350"/>
      <c r="H116" s="383"/>
      <c r="I116" s="456" t="s">
        <v>113</v>
      </c>
      <c r="J116" s="281">
        <v>373</v>
      </c>
      <c r="K116" s="281"/>
      <c r="L116" s="281">
        <v>336</v>
      </c>
      <c r="M116" s="281">
        <v>230</v>
      </c>
      <c r="N116" s="450">
        <f t="shared" si="5"/>
        <v>0.46086956521739131</v>
      </c>
      <c r="O116" s="450">
        <f t="shared" si="6"/>
        <v>-9.919571045576403E-2</v>
      </c>
      <c r="P116" s="451"/>
    </row>
    <row r="117" spans="1:16" ht="18" customHeight="1">
      <c r="A117" s="350"/>
      <c r="B117" s="350"/>
      <c r="C117" s="350"/>
      <c r="D117" s="350"/>
      <c r="E117" s="350"/>
      <c r="F117" s="350"/>
      <c r="G117" s="350"/>
      <c r="H117" s="383"/>
      <c r="I117" s="456" t="s">
        <v>114</v>
      </c>
      <c r="J117" s="281">
        <v>0</v>
      </c>
      <c r="K117" s="281"/>
      <c r="L117" s="281">
        <v>0</v>
      </c>
      <c r="M117" s="281">
        <v>0</v>
      </c>
      <c r="N117" s="450"/>
      <c r="O117" s="450"/>
      <c r="P117" s="451"/>
    </row>
    <row r="118" spans="1:16" ht="18" customHeight="1">
      <c r="A118" s="350"/>
      <c r="B118" s="350"/>
      <c r="C118" s="350"/>
      <c r="D118" s="350"/>
      <c r="E118" s="350"/>
      <c r="F118" s="350"/>
      <c r="G118" s="350"/>
      <c r="H118" s="383"/>
      <c r="I118" s="350" t="s">
        <v>191</v>
      </c>
      <c r="J118" s="281">
        <v>3903</v>
      </c>
      <c r="K118" s="281"/>
      <c r="L118" s="281">
        <v>4565</v>
      </c>
      <c r="M118" s="281">
        <v>3150</v>
      </c>
      <c r="N118" s="450">
        <f t="shared" si="5"/>
        <v>0.44920634920634916</v>
      </c>
      <c r="O118" s="450">
        <f t="shared" si="6"/>
        <v>0.16961311811427104</v>
      </c>
      <c r="P118" s="451"/>
    </row>
    <row r="119" spans="1:16" ht="18" customHeight="1">
      <c r="A119" s="350"/>
      <c r="B119" s="350"/>
      <c r="C119" s="350"/>
      <c r="D119" s="350"/>
      <c r="E119" s="350"/>
      <c r="F119" s="350"/>
      <c r="G119" s="350"/>
      <c r="H119" s="383"/>
      <c r="I119" s="454" t="s">
        <v>192</v>
      </c>
      <c r="J119" s="281">
        <v>0</v>
      </c>
      <c r="K119" s="281"/>
      <c r="L119" s="281">
        <v>0</v>
      </c>
      <c r="M119" s="281">
        <v>0</v>
      </c>
      <c r="N119" s="450"/>
      <c r="O119" s="450"/>
      <c r="P119" s="451"/>
    </row>
    <row r="120" spans="1:16" ht="18" customHeight="1">
      <c r="A120" s="350"/>
      <c r="B120" s="350"/>
      <c r="C120" s="350"/>
      <c r="D120" s="350"/>
      <c r="E120" s="350"/>
      <c r="F120" s="350"/>
      <c r="G120" s="350"/>
      <c r="H120" s="383"/>
      <c r="I120" s="454" t="s">
        <v>193</v>
      </c>
      <c r="J120" s="281">
        <v>0</v>
      </c>
      <c r="K120" s="281"/>
      <c r="L120" s="281">
        <v>0</v>
      </c>
      <c r="M120" s="281">
        <v>0</v>
      </c>
      <c r="N120" s="450"/>
      <c r="O120" s="450"/>
      <c r="P120" s="451"/>
    </row>
    <row r="121" spans="1:16" ht="18" customHeight="1">
      <c r="A121" s="350"/>
      <c r="B121" s="350"/>
      <c r="C121" s="350"/>
      <c r="D121" s="350"/>
      <c r="E121" s="350"/>
      <c r="F121" s="350"/>
      <c r="G121" s="350"/>
      <c r="H121" s="383"/>
      <c r="I121" s="454" t="s">
        <v>121</v>
      </c>
      <c r="J121" s="281">
        <v>2408</v>
      </c>
      <c r="K121" s="281"/>
      <c r="L121" s="281">
        <v>2505</v>
      </c>
      <c r="M121" s="281">
        <v>2122</v>
      </c>
      <c r="N121" s="450">
        <f t="shared" si="5"/>
        <v>0.18049010367577756</v>
      </c>
      <c r="O121" s="450">
        <f t="shared" si="6"/>
        <v>4.0282392026578018E-2</v>
      </c>
      <c r="P121" s="451"/>
    </row>
    <row r="122" spans="1:16" ht="18" customHeight="1">
      <c r="A122" s="350"/>
      <c r="B122" s="350"/>
      <c r="C122" s="350"/>
      <c r="D122" s="350"/>
      <c r="E122" s="350"/>
      <c r="F122" s="350"/>
      <c r="G122" s="350"/>
      <c r="H122" s="383"/>
      <c r="I122" s="456" t="s">
        <v>194</v>
      </c>
      <c r="J122" s="281">
        <v>4836.5542999999998</v>
      </c>
      <c r="K122" s="281"/>
      <c r="L122" s="281">
        <v>8995</v>
      </c>
      <c r="M122" s="281">
        <v>4943</v>
      </c>
      <c r="N122" s="450">
        <f t="shared" si="5"/>
        <v>0.81974509407242557</v>
      </c>
      <c r="O122" s="450">
        <f t="shared" si="6"/>
        <v>0.85979510247615765</v>
      </c>
      <c r="P122" s="451"/>
    </row>
    <row r="123" spans="1:16" ht="36">
      <c r="A123" s="350"/>
      <c r="B123" s="350"/>
      <c r="C123" s="350"/>
      <c r="D123" s="350"/>
      <c r="E123" s="350"/>
      <c r="F123" s="350"/>
      <c r="G123" s="350"/>
      <c r="H123" s="511"/>
      <c r="I123" s="459" t="s">
        <v>195</v>
      </c>
      <c r="J123" s="458">
        <v>215288.77</v>
      </c>
      <c r="K123" s="458">
        <v>387027</v>
      </c>
      <c r="L123" s="458">
        <v>387027</v>
      </c>
      <c r="M123" s="458">
        <v>36448</v>
      </c>
      <c r="N123" s="453">
        <f t="shared" si="5"/>
        <v>9.6186073309920985</v>
      </c>
      <c r="O123" s="450">
        <f t="shared" si="6"/>
        <v>0.7977110464238335</v>
      </c>
      <c r="P123" s="451" t="s">
        <v>196</v>
      </c>
    </row>
    <row r="124" spans="1:16" ht="18" customHeight="1">
      <c r="A124" s="350"/>
      <c r="B124" s="350"/>
      <c r="C124" s="350"/>
      <c r="D124" s="350"/>
      <c r="E124" s="350"/>
      <c r="F124" s="350"/>
      <c r="G124" s="350"/>
      <c r="H124" s="383"/>
      <c r="I124" s="456" t="s">
        <v>112</v>
      </c>
      <c r="J124" s="281">
        <v>1592</v>
      </c>
      <c r="K124" s="281"/>
      <c r="L124" s="281">
        <v>12398</v>
      </c>
      <c r="M124" s="281">
        <v>10714</v>
      </c>
      <c r="N124" s="450">
        <f t="shared" si="5"/>
        <v>0.15717752473399282</v>
      </c>
      <c r="O124" s="450">
        <f t="shared" si="6"/>
        <v>6.7876884422110555</v>
      </c>
      <c r="P124" s="451"/>
    </row>
    <row r="125" spans="1:16" ht="18" customHeight="1">
      <c r="A125" s="350"/>
      <c r="B125" s="350"/>
      <c r="C125" s="350"/>
      <c r="D125" s="350"/>
      <c r="E125" s="350"/>
      <c r="F125" s="350"/>
      <c r="G125" s="350"/>
      <c r="H125" s="383"/>
      <c r="I125" s="454" t="s">
        <v>113</v>
      </c>
      <c r="J125" s="281">
        <v>1394.2</v>
      </c>
      <c r="K125" s="281"/>
      <c r="L125" s="281">
        <v>1388</v>
      </c>
      <c r="M125" s="281">
        <v>349</v>
      </c>
      <c r="N125" s="450">
        <f t="shared" si="5"/>
        <v>2.9770773638968482</v>
      </c>
      <c r="O125" s="450">
        <f t="shared" si="6"/>
        <v>-4.4469946922967019E-3</v>
      </c>
      <c r="P125" s="451"/>
    </row>
    <row r="126" spans="1:16" ht="18" customHeight="1">
      <c r="A126" s="350"/>
      <c r="B126" s="350"/>
      <c r="C126" s="350"/>
      <c r="D126" s="350"/>
      <c r="E126" s="350"/>
      <c r="F126" s="350"/>
      <c r="G126" s="350"/>
      <c r="H126" s="383"/>
      <c r="I126" s="454" t="s">
        <v>114</v>
      </c>
      <c r="J126" s="281">
        <v>0</v>
      </c>
      <c r="K126" s="281"/>
      <c r="L126" s="281">
        <v>0</v>
      </c>
      <c r="M126" s="281">
        <v>0</v>
      </c>
      <c r="N126" s="450"/>
      <c r="O126" s="450"/>
      <c r="P126" s="451"/>
    </row>
    <row r="127" spans="1:16" ht="18" customHeight="1">
      <c r="A127" s="350"/>
      <c r="B127" s="350"/>
      <c r="C127" s="350"/>
      <c r="D127" s="350"/>
      <c r="E127" s="350"/>
      <c r="F127" s="350"/>
      <c r="G127" s="350"/>
      <c r="H127" s="383"/>
      <c r="I127" s="350" t="s">
        <v>197</v>
      </c>
      <c r="J127" s="281">
        <v>1895.6</v>
      </c>
      <c r="K127" s="281"/>
      <c r="L127" s="281">
        <v>5947</v>
      </c>
      <c r="M127" s="281">
        <v>3774</v>
      </c>
      <c r="N127" s="450">
        <f t="shared" si="5"/>
        <v>0.57578166401695818</v>
      </c>
      <c r="O127" s="450">
        <f t="shared" si="6"/>
        <v>2.1372652458324541</v>
      </c>
      <c r="P127" s="451"/>
    </row>
    <row r="128" spans="1:16" ht="18" customHeight="1">
      <c r="A128" s="350"/>
      <c r="B128" s="350"/>
      <c r="C128" s="350"/>
      <c r="D128" s="350"/>
      <c r="E128" s="350"/>
      <c r="F128" s="350"/>
      <c r="G128" s="350"/>
      <c r="H128" s="383"/>
      <c r="I128" s="454" t="s">
        <v>198</v>
      </c>
      <c r="J128" s="281">
        <v>2641</v>
      </c>
      <c r="K128" s="281"/>
      <c r="L128" s="281">
        <v>1607</v>
      </c>
      <c r="M128" s="281">
        <v>2157</v>
      </c>
      <c r="N128" s="450">
        <f t="shared" si="5"/>
        <v>-0.2549837737598516</v>
      </c>
      <c r="O128" s="450">
        <f t="shared" si="6"/>
        <v>-0.39151836425596365</v>
      </c>
      <c r="P128" s="451"/>
    </row>
    <row r="129" spans="1:16" ht="18" customHeight="1">
      <c r="A129" s="350"/>
      <c r="B129" s="350"/>
      <c r="C129" s="350"/>
      <c r="D129" s="350"/>
      <c r="E129" s="350"/>
      <c r="F129" s="350"/>
      <c r="G129" s="350"/>
      <c r="H129" s="383"/>
      <c r="I129" s="454" t="s">
        <v>199</v>
      </c>
      <c r="J129" s="281">
        <v>60</v>
      </c>
      <c r="K129" s="281"/>
      <c r="L129" s="281">
        <v>70</v>
      </c>
      <c r="M129" s="281">
        <v>80</v>
      </c>
      <c r="N129" s="450">
        <f t="shared" si="5"/>
        <v>-0.125</v>
      </c>
      <c r="O129" s="450">
        <f t="shared" si="6"/>
        <v>0.16666666666666674</v>
      </c>
      <c r="P129" s="451"/>
    </row>
    <row r="130" spans="1:16" ht="18" customHeight="1">
      <c r="A130" s="350"/>
      <c r="B130" s="350"/>
      <c r="C130" s="350"/>
      <c r="D130" s="350"/>
      <c r="E130" s="350"/>
      <c r="F130" s="350"/>
      <c r="G130" s="350"/>
      <c r="H130" s="383"/>
      <c r="I130" s="454" t="s">
        <v>200</v>
      </c>
      <c r="J130" s="281">
        <v>2261.21</v>
      </c>
      <c r="K130" s="281"/>
      <c r="L130" s="281">
        <v>1596</v>
      </c>
      <c r="M130" s="281">
        <v>1986</v>
      </c>
      <c r="N130" s="450">
        <f t="shared" si="5"/>
        <v>-0.1963746223564955</v>
      </c>
      <c r="O130" s="450">
        <f t="shared" si="6"/>
        <v>-0.29418320279850174</v>
      </c>
      <c r="P130" s="451"/>
    </row>
    <row r="131" spans="1:16" ht="18" customHeight="1">
      <c r="A131" s="350"/>
      <c r="B131" s="350"/>
      <c r="C131" s="350"/>
      <c r="D131" s="350"/>
      <c r="E131" s="350"/>
      <c r="F131" s="350"/>
      <c r="G131" s="350"/>
      <c r="H131" s="383"/>
      <c r="I131" s="456" t="s">
        <v>201</v>
      </c>
      <c r="J131" s="281">
        <v>3731.62</v>
      </c>
      <c r="K131" s="281"/>
      <c r="L131" s="281">
        <v>3715</v>
      </c>
      <c r="M131" s="281">
        <v>5058</v>
      </c>
      <c r="N131" s="450">
        <f t="shared" si="5"/>
        <v>-0.26551996836694347</v>
      </c>
      <c r="O131" s="450">
        <f t="shared" si="6"/>
        <v>-4.4538297039891095E-3</v>
      </c>
      <c r="P131" s="451"/>
    </row>
    <row r="132" spans="1:16" ht="18" customHeight="1">
      <c r="A132" s="350"/>
      <c r="B132" s="350"/>
      <c r="C132" s="350"/>
      <c r="D132" s="350"/>
      <c r="E132" s="350"/>
      <c r="F132" s="350"/>
      <c r="G132" s="350"/>
      <c r="H132" s="383"/>
      <c r="I132" s="456" t="s">
        <v>121</v>
      </c>
      <c r="J132" s="281">
        <v>939</v>
      </c>
      <c r="K132" s="281"/>
      <c r="L132" s="281">
        <v>1653</v>
      </c>
      <c r="M132" s="281">
        <v>1573</v>
      </c>
      <c r="N132" s="450">
        <f t="shared" si="5"/>
        <v>5.0858232676414428E-2</v>
      </c>
      <c r="O132" s="450">
        <f t="shared" si="6"/>
        <v>0.76038338658146976</v>
      </c>
      <c r="P132" s="451"/>
    </row>
    <row r="133" spans="1:16" ht="18" customHeight="1">
      <c r="A133" s="350"/>
      <c r="B133" s="350"/>
      <c r="C133" s="350"/>
      <c r="D133" s="350"/>
      <c r="E133" s="350"/>
      <c r="F133" s="350"/>
      <c r="G133" s="350"/>
      <c r="H133" s="383"/>
      <c r="I133" s="456" t="s">
        <v>202</v>
      </c>
      <c r="J133" s="281">
        <v>200774.14</v>
      </c>
      <c r="K133" s="281"/>
      <c r="L133" s="281">
        <v>358653</v>
      </c>
      <c r="M133" s="281">
        <v>10757</v>
      </c>
      <c r="N133" s="450">
        <f t="shared" ref="N133:N199" si="7">L133/M133-1</f>
        <v>32.341359114994887</v>
      </c>
      <c r="O133" s="450">
        <f t="shared" ref="O133:O196" si="8">L133/J133-1</f>
        <v>0.78635057283771692</v>
      </c>
      <c r="P133" s="451"/>
    </row>
    <row r="134" spans="1:16" ht="60">
      <c r="A134" s="350"/>
      <c r="B134" s="350"/>
      <c r="C134" s="350"/>
      <c r="D134" s="350"/>
      <c r="E134" s="350"/>
      <c r="F134" s="350"/>
      <c r="G134" s="350"/>
      <c r="H134" s="511"/>
      <c r="I134" s="452" t="s">
        <v>203</v>
      </c>
      <c r="J134" s="458">
        <v>56581.638831359996</v>
      </c>
      <c r="K134" s="458">
        <v>86821</v>
      </c>
      <c r="L134" s="458">
        <v>86105</v>
      </c>
      <c r="M134" s="458">
        <v>43220</v>
      </c>
      <c r="N134" s="453">
        <f t="shared" si="7"/>
        <v>0.99224895881536335</v>
      </c>
      <c r="O134" s="450">
        <f t="shared" si="8"/>
        <v>0.52178342265118127</v>
      </c>
      <c r="P134" s="460" t="s">
        <v>204</v>
      </c>
    </row>
    <row r="135" spans="1:16" ht="18" customHeight="1">
      <c r="A135" s="350"/>
      <c r="B135" s="350"/>
      <c r="C135" s="350"/>
      <c r="D135" s="350"/>
      <c r="E135" s="350"/>
      <c r="F135" s="350"/>
      <c r="G135" s="350"/>
      <c r="H135" s="383"/>
      <c r="I135" s="454" t="s">
        <v>112</v>
      </c>
      <c r="J135" s="281">
        <v>0</v>
      </c>
      <c r="K135" s="281"/>
      <c r="L135" s="281">
        <v>0</v>
      </c>
      <c r="M135" s="281"/>
      <c r="N135" s="450"/>
      <c r="O135" s="450"/>
      <c r="P135" s="451"/>
    </row>
    <row r="136" spans="1:16" ht="18" customHeight="1">
      <c r="A136" s="350"/>
      <c r="B136" s="350"/>
      <c r="C136" s="350"/>
      <c r="D136" s="350"/>
      <c r="E136" s="350"/>
      <c r="F136" s="350"/>
      <c r="G136" s="350"/>
      <c r="H136" s="383"/>
      <c r="I136" s="454" t="s">
        <v>113</v>
      </c>
      <c r="J136" s="281">
        <v>0</v>
      </c>
      <c r="K136" s="281"/>
      <c r="L136" s="281">
        <v>0</v>
      </c>
      <c r="M136" s="281"/>
      <c r="N136" s="450"/>
      <c r="O136" s="450"/>
      <c r="P136" s="451"/>
    </row>
    <row r="137" spans="1:16" ht="18" customHeight="1">
      <c r="A137" s="350"/>
      <c r="B137" s="350"/>
      <c r="C137" s="350"/>
      <c r="D137" s="350"/>
      <c r="E137" s="350"/>
      <c r="F137" s="350"/>
      <c r="G137" s="350"/>
      <c r="H137" s="383"/>
      <c r="I137" s="456" t="s">
        <v>114</v>
      </c>
      <c r="J137" s="281">
        <v>0</v>
      </c>
      <c r="K137" s="281"/>
      <c r="L137" s="281">
        <v>0</v>
      </c>
      <c r="M137" s="281"/>
      <c r="N137" s="450"/>
      <c r="O137" s="450"/>
      <c r="P137" s="451"/>
    </row>
    <row r="138" spans="1:16" ht="18" customHeight="1">
      <c r="A138" s="350"/>
      <c r="B138" s="350"/>
      <c r="C138" s="350"/>
      <c r="D138" s="350"/>
      <c r="E138" s="350"/>
      <c r="F138" s="350"/>
      <c r="G138" s="350"/>
      <c r="H138" s="383"/>
      <c r="I138" s="456" t="s">
        <v>205</v>
      </c>
      <c r="J138" s="281">
        <v>0</v>
      </c>
      <c r="K138" s="281"/>
      <c r="L138" s="281">
        <v>0</v>
      </c>
      <c r="M138" s="281"/>
      <c r="N138" s="450"/>
      <c r="O138" s="450"/>
      <c r="P138" s="451"/>
    </row>
    <row r="139" spans="1:16" ht="18" customHeight="1">
      <c r="A139" s="350"/>
      <c r="B139" s="350"/>
      <c r="C139" s="350"/>
      <c r="D139" s="350"/>
      <c r="E139" s="350"/>
      <c r="F139" s="350"/>
      <c r="G139" s="350"/>
      <c r="H139" s="383"/>
      <c r="I139" s="456" t="s">
        <v>206</v>
      </c>
      <c r="J139" s="281">
        <v>0</v>
      </c>
      <c r="K139" s="281"/>
      <c r="L139" s="281">
        <v>0</v>
      </c>
      <c r="M139" s="281"/>
      <c r="N139" s="450"/>
      <c r="O139" s="450"/>
      <c r="P139" s="451"/>
    </row>
    <row r="140" spans="1:16" ht="18" customHeight="1">
      <c r="A140" s="350"/>
      <c r="B140" s="350"/>
      <c r="C140" s="350"/>
      <c r="D140" s="350"/>
      <c r="E140" s="350"/>
      <c r="F140" s="350"/>
      <c r="G140" s="350"/>
      <c r="H140" s="383"/>
      <c r="I140" s="350" t="s">
        <v>207</v>
      </c>
      <c r="J140" s="281">
        <v>0</v>
      </c>
      <c r="K140" s="281"/>
      <c r="L140" s="281">
        <v>38</v>
      </c>
      <c r="M140" s="281"/>
      <c r="N140" s="450"/>
      <c r="O140" s="450"/>
      <c r="P140" s="451"/>
    </row>
    <row r="141" spans="1:16" ht="18" customHeight="1">
      <c r="A141" s="350"/>
      <c r="B141" s="350"/>
      <c r="C141" s="350"/>
      <c r="D141" s="350"/>
      <c r="E141" s="350"/>
      <c r="F141" s="350"/>
      <c r="G141" s="350"/>
      <c r="H141" s="383"/>
      <c r="I141" s="454" t="s">
        <v>208</v>
      </c>
      <c r="J141" s="281">
        <v>0</v>
      </c>
      <c r="K141" s="281"/>
      <c r="L141" s="281">
        <v>0</v>
      </c>
      <c r="M141" s="281"/>
      <c r="N141" s="450"/>
      <c r="O141" s="450"/>
      <c r="P141" s="460"/>
    </row>
    <row r="142" spans="1:16" ht="18" customHeight="1">
      <c r="A142" s="350"/>
      <c r="B142" s="350"/>
      <c r="C142" s="350"/>
      <c r="D142" s="350"/>
      <c r="E142" s="350"/>
      <c r="F142" s="350"/>
      <c r="G142" s="350"/>
      <c r="H142" s="383"/>
      <c r="I142" s="454" t="s">
        <v>209</v>
      </c>
      <c r="J142" s="281">
        <v>0</v>
      </c>
      <c r="K142" s="281"/>
      <c r="L142" s="281">
        <v>0</v>
      </c>
      <c r="M142" s="281"/>
      <c r="N142" s="450"/>
      <c r="O142" s="450"/>
      <c r="P142" s="451"/>
    </row>
    <row r="143" spans="1:16" ht="18" customHeight="1">
      <c r="A143" s="350"/>
      <c r="B143" s="350"/>
      <c r="C143" s="350"/>
      <c r="D143" s="350"/>
      <c r="E143" s="350"/>
      <c r="F143" s="350"/>
      <c r="G143" s="350"/>
      <c r="H143" s="383"/>
      <c r="I143" s="454" t="s">
        <v>210</v>
      </c>
      <c r="J143" s="281">
        <v>55579.001199999999</v>
      </c>
      <c r="K143" s="281"/>
      <c r="L143" s="281">
        <v>79017</v>
      </c>
      <c r="M143" s="281">
        <v>35774</v>
      </c>
      <c r="N143" s="450">
        <f t="shared" si="7"/>
        <v>1.2087829149661764</v>
      </c>
      <c r="O143" s="450">
        <f t="shared" si="8"/>
        <v>0.4217060093552023</v>
      </c>
      <c r="P143" s="451"/>
    </row>
    <row r="144" spans="1:16" ht="18" customHeight="1">
      <c r="A144" s="350"/>
      <c r="B144" s="350"/>
      <c r="C144" s="350"/>
      <c r="D144" s="350"/>
      <c r="E144" s="350"/>
      <c r="F144" s="350"/>
      <c r="G144" s="350"/>
      <c r="H144" s="383"/>
      <c r="I144" s="456" t="s">
        <v>211</v>
      </c>
      <c r="J144" s="281">
        <v>0</v>
      </c>
      <c r="K144" s="281"/>
      <c r="L144" s="281">
        <v>0</v>
      </c>
      <c r="M144" s="281"/>
      <c r="N144" s="450"/>
      <c r="O144" s="450"/>
      <c r="P144" s="451"/>
    </row>
    <row r="145" spans="1:16" ht="18" customHeight="1">
      <c r="A145" s="350"/>
      <c r="B145" s="350"/>
      <c r="C145" s="350"/>
      <c r="D145" s="350"/>
      <c r="E145" s="350"/>
      <c r="F145" s="350"/>
      <c r="G145" s="350"/>
      <c r="H145" s="383"/>
      <c r="I145" s="456" t="s">
        <v>212</v>
      </c>
      <c r="J145" s="281">
        <v>0</v>
      </c>
      <c r="K145" s="281"/>
      <c r="L145" s="281">
        <v>0</v>
      </c>
      <c r="M145" s="281"/>
      <c r="N145" s="450"/>
      <c r="O145" s="450"/>
      <c r="P145" s="451"/>
    </row>
    <row r="146" spans="1:16" ht="18" customHeight="1">
      <c r="A146" s="350"/>
      <c r="B146" s="350"/>
      <c r="C146" s="350"/>
      <c r="D146" s="350"/>
      <c r="E146" s="350"/>
      <c r="F146" s="350"/>
      <c r="G146" s="350"/>
      <c r="H146" s="383"/>
      <c r="I146" s="456" t="s">
        <v>121</v>
      </c>
      <c r="J146" s="281">
        <v>163</v>
      </c>
      <c r="K146" s="281"/>
      <c r="L146" s="281">
        <v>156</v>
      </c>
      <c r="M146" s="281">
        <v>277</v>
      </c>
      <c r="N146" s="450">
        <f t="shared" si="7"/>
        <v>-0.43682310469314078</v>
      </c>
      <c r="O146" s="450">
        <f t="shared" si="8"/>
        <v>-4.2944785276073594E-2</v>
      </c>
      <c r="P146" s="451"/>
    </row>
    <row r="147" spans="1:16" ht="18" customHeight="1">
      <c r="A147" s="350"/>
      <c r="B147" s="350"/>
      <c r="C147" s="350"/>
      <c r="D147" s="350"/>
      <c r="E147" s="350"/>
      <c r="F147" s="350"/>
      <c r="G147" s="350"/>
      <c r="H147" s="383"/>
      <c r="I147" s="454" t="s">
        <v>213</v>
      </c>
      <c r="J147" s="281">
        <v>839.63763136</v>
      </c>
      <c r="K147" s="281"/>
      <c r="L147" s="281">
        <v>6894</v>
      </c>
      <c r="M147" s="281">
        <v>7169</v>
      </c>
      <c r="N147" s="450">
        <f t="shared" si="7"/>
        <v>-3.8359603849909329E-2</v>
      </c>
      <c r="O147" s="450">
        <f t="shared" si="8"/>
        <v>7.2106848746565451</v>
      </c>
      <c r="P147" s="451"/>
    </row>
    <row r="148" spans="1:16" ht="24">
      <c r="A148" s="350"/>
      <c r="B148" s="350"/>
      <c r="C148" s="350"/>
      <c r="D148" s="350"/>
      <c r="E148" s="350"/>
      <c r="F148" s="350"/>
      <c r="G148" s="350"/>
      <c r="H148" s="511"/>
      <c r="I148" s="452" t="s">
        <v>214</v>
      </c>
      <c r="J148" s="458">
        <v>61</v>
      </c>
      <c r="K148" s="458">
        <v>327</v>
      </c>
      <c r="L148" s="458">
        <v>327</v>
      </c>
      <c r="M148" s="458">
        <v>130</v>
      </c>
      <c r="N148" s="453">
        <f t="shared" si="7"/>
        <v>1.5153846153846153</v>
      </c>
      <c r="O148" s="450">
        <f t="shared" si="8"/>
        <v>4.360655737704918</v>
      </c>
      <c r="P148" s="460" t="s">
        <v>215</v>
      </c>
    </row>
    <row r="149" spans="1:16" ht="18" customHeight="1">
      <c r="A149" s="350"/>
      <c r="B149" s="350"/>
      <c r="C149" s="350"/>
      <c r="D149" s="350"/>
      <c r="E149" s="350"/>
      <c r="F149" s="350"/>
      <c r="G149" s="350"/>
      <c r="H149" s="383"/>
      <c r="I149" s="454" t="s">
        <v>112</v>
      </c>
      <c r="J149" s="281">
        <v>0</v>
      </c>
      <c r="K149" s="281"/>
      <c r="L149" s="281">
        <v>271</v>
      </c>
      <c r="M149" s="281">
        <v>0</v>
      </c>
      <c r="N149" s="450"/>
      <c r="O149" s="450"/>
      <c r="P149" s="451"/>
    </row>
    <row r="150" spans="1:16" ht="18" customHeight="1">
      <c r="A150" s="350"/>
      <c r="B150" s="350"/>
      <c r="C150" s="350"/>
      <c r="D150" s="350"/>
      <c r="E150" s="350"/>
      <c r="F150" s="350"/>
      <c r="G150" s="350"/>
      <c r="H150" s="383"/>
      <c r="I150" s="456" t="s">
        <v>113</v>
      </c>
      <c r="J150" s="281">
        <v>61</v>
      </c>
      <c r="K150" s="281"/>
      <c r="L150" s="281">
        <v>54</v>
      </c>
      <c r="M150" s="281">
        <v>47</v>
      </c>
      <c r="N150" s="450">
        <f t="shared" si="7"/>
        <v>0.14893617021276606</v>
      </c>
      <c r="O150" s="450">
        <f t="shared" si="8"/>
        <v>-0.11475409836065575</v>
      </c>
      <c r="P150" s="451"/>
    </row>
    <row r="151" spans="1:16" ht="18" customHeight="1">
      <c r="A151" s="350"/>
      <c r="B151" s="350"/>
      <c r="C151" s="350"/>
      <c r="D151" s="350"/>
      <c r="E151" s="350"/>
      <c r="F151" s="350"/>
      <c r="G151" s="350"/>
      <c r="H151" s="383"/>
      <c r="I151" s="456" t="s">
        <v>114</v>
      </c>
      <c r="J151" s="281"/>
      <c r="K151" s="281"/>
      <c r="L151" s="281">
        <v>0</v>
      </c>
      <c r="M151" s="281">
        <v>0</v>
      </c>
      <c r="N151" s="450"/>
      <c r="O151" s="450"/>
      <c r="P151" s="451"/>
    </row>
    <row r="152" spans="1:16" ht="18" customHeight="1">
      <c r="A152" s="350"/>
      <c r="B152" s="350"/>
      <c r="C152" s="350"/>
      <c r="D152" s="350"/>
      <c r="E152" s="350"/>
      <c r="F152" s="350"/>
      <c r="G152" s="350"/>
      <c r="H152" s="383"/>
      <c r="I152" s="456" t="s">
        <v>216</v>
      </c>
      <c r="J152" s="281"/>
      <c r="K152" s="281"/>
      <c r="L152" s="281">
        <v>0</v>
      </c>
      <c r="M152" s="281">
        <v>81</v>
      </c>
      <c r="N152" s="450">
        <f t="shared" si="7"/>
        <v>-1</v>
      </c>
      <c r="O152" s="450"/>
      <c r="P152" s="451"/>
    </row>
    <row r="153" spans="1:16" ht="18" customHeight="1">
      <c r="A153" s="350"/>
      <c r="B153" s="350"/>
      <c r="C153" s="350"/>
      <c r="D153" s="350"/>
      <c r="E153" s="350"/>
      <c r="F153" s="350"/>
      <c r="G153" s="350"/>
      <c r="H153" s="383"/>
      <c r="I153" s="350" t="s">
        <v>121</v>
      </c>
      <c r="J153" s="281"/>
      <c r="K153" s="281"/>
      <c r="L153" s="281">
        <v>0</v>
      </c>
      <c r="M153" s="281">
        <v>0</v>
      </c>
      <c r="N153" s="450"/>
      <c r="O153" s="450"/>
      <c r="P153" s="451"/>
    </row>
    <row r="154" spans="1:16" ht="18" customHeight="1">
      <c r="A154" s="350"/>
      <c r="B154" s="350"/>
      <c r="C154" s="350"/>
      <c r="D154" s="350"/>
      <c r="E154" s="350"/>
      <c r="F154" s="350"/>
      <c r="G154" s="350"/>
      <c r="H154" s="383"/>
      <c r="I154" s="454" t="s">
        <v>217</v>
      </c>
      <c r="J154" s="281"/>
      <c r="K154" s="281"/>
      <c r="L154" s="281">
        <v>2</v>
      </c>
      <c r="M154" s="281">
        <v>2</v>
      </c>
      <c r="N154" s="450">
        <f t="shared" si="7"/>
        <v>0</v>
      </c>
      <c r="O154" s="450"/>
      <c r="P154" s="451"/>
    </row>
    <row r="155" spans="1:16" ht="24">
      <c r="A155" s="350"/>
      <c r="B155" s="350"/>
      <c r="C155" s="350"/>
      <c r="D155" s="350"/>
      <c r="E155" s="350"/>
      <c r="F155" s="350"/>
      <c r="G155" s="350"/>
      <c r="H155" s="511"/>
      <c r="I155" s="452" t="s">
        <v>218</v>
      </c>
      <c r="J155" s="458">
        <v>4989</v>
      </c>
      <c r="K155" s="458">
        <v>6355</v>
      </c>
      <c r="L155" s="458">
        <v>6355</v>
      </c>
      <c r="M155" s="458">
        <v>7327</v>
      </c>
      <c r="N155" s="450">
        <f t="shared" si="7"/>
        <v>-0.13266002456667125</v>
      </c>
      <c r="O155" s="450">
        <f t="shared" si="8"/>
        <v>0.27380236520344758</v>
      </c>
      <c r="P155" s="451" t="s">
        <v>219</v>
      </c>
    </row>
    <row r="156" spans="1:16" ht="18" customHeight="1">
      <c r="A156" s="350"/>
      <c r="B156" s="350"/>
      <c r="C156" s="350"/>
      <c r="D156" s="350"/>
      <c r="E156" s="350"/>
      <c r="F156" s="350"/>
      <c r="G156" s="350"/>
      <c r="H156" s="383"/>
      <c r="I156" s="454" t="s">
        <v>112</v>
      </c>
      <c r="J156" s="281">
        <v>1215</v>
      </c>
      <c r="K156" s="281"/>
      <c r="L156" s="281">
        <v>1195</v>
      </c>
      <c r="M156" s="281">
        <v>638</v>
      </c>
      <c r="N156" s="450">
        <f t="shared" si="7"/>
        <v>0.87304075235109724</v>
      </c>
      <c r="O156" s="450">
        <f t="shared" si="8"/>
        <v>-1.6460905349794275E-2</v>
      </c>
      <c r="P156" s="451"/>
    </row>
    <row r="157" spans="1:16" ht="18" customHeight="1">
      <c r="A157" s="350"/>
      <c r="B157" s="350"/>
      <c r="C157" s="350"/>
      <c r="D157" s="350"/>
      <c r="E157" s="350"/>
      <c r="F157" s="350"/>
      <c r="G157" s="350"/>
      <c r="H157" s="383"/>
      <c r="I157" s="456" t="s">
        <v>113</v>
      </c>
      <c r="J157" s="281">
        <v>0</v>
      </c>
      <c r="K157" s="281"/>
      <c r="L157" s="281">
        <v>0</v>
      </c>
      <c r="M157" s="281">
        <v>14</v>
      </c>
      <c r="N157" s="450">
        <f t="shared" si="7"/>
        <v>-1</v>
      </c>
      <c r="O157" s="450"/>
      <c r="P157" s="451"/>
    </row>
    <row r="158" spans="1:16" ht="18" customHeight="1">
      <c r="A158" s="350"/>
      <c r="B158" s="350"/>
      <c r="C158" s="350"/>
      <c r="D158" s="350"/>
      <c r="E158" s="350"/>
      <c r="F158" s="350"/>
      <c r="G158" s="350"/>
      <c r="H158" s="383"/>
      <c r="I158" s="456" t="s">
        <v>114</v>
      </c>
      <c r="J158" s="281">
        <v>0</v>
      </c>
      <c r="K158" s="281"/>
      <c r="L158" s="281">
        <v>0</v>
      </c>
      <c r="M158" s="281">
        <v>0</v>
      </c>
      <c r="N158" s="450"/>
      <c r="O158" s="450"/>
      <c r="P158" s="451"/>
    </row>
    <row r="159" spans="1:16" ht="18" customHeight="1">
      <c r="A159" s="350"/>
      <c r="B159" s="350"/>
      <c r="C159" s="350"/>
      <c r="D159" s="350"/>
      <c r="E159" s="350"/>
      <c r="F159" s="350"/>
      <c r="G159" s="350"/>
      <c r="H159" s="383"/>
      <c r="I159" s="456" t="s">
        <v>220</v>
      </c>
      <c r="J159" s="281">
        <v>0</v>
      </c>
      <c r="K159" s="281"/>
      <c r="L159" s="281">
        <v>0</v>
      </c>
      <c r="M159" s="281">
        <v>3896</v>
      </c>
      <c r="N159" s="450">
        <f t="shared" si="7"/>
        <v>-1</v>
      </c>
      <c r="O159" s="450"/>
      <c r="P159" s="451"/>
    </row>
    <row r="160" spans="1:16" ht="18" customHeight="1">
      <c r="A160" s="350"/>
      <c r="B160" s="350"/>
      <c r="C160" s="350"/>
      <c r="D160" s="350"/>
      <c r="E160" s="350"/>
      <c r="F160" s="350"/>
      <c r="G160" s="350"/>
      <c r="H160" s="383"/>
      <c r="I160" s="454" t="s">
        <v>221</v>
      </c>
      <c r="J160" s="281">
        <v>262</v>
      </c>
      <c r="K160" s="281"/>
      <c r="L160" s="281">
        <v>2189</v>
      </c>
      <c r="M160" s="281">
        <v>501</v>
      </c>
      <c r="N160" s="450">
        <f t="shared" si="7"/>
        <v>3.3692614770459084</v>
      </c>
      <c r="O160" s="450">
        <f t="shared" si="8"/>
        <v>7.3549618320610683</v>
      </c>
      <c r="P160" s="451"/>
    </row>
    <row r="161" spans="1:16" ht="18" customHeight="1">
      <c r="A161" s="350"/>
      <c r="B161" s="350"/>
      <c r="C161" s="350"/>
      <c r="D161" s="350"/>
      <c r="E161" s="350"/>
      <c r="F161" s="350"/>
      <c r="G161" s="350"/>
      <c r="H161" s="383"/>
      <c r="I161" s="454" t="s">
        <v>121</v>
      </c>
      <c r="J161" s="281">
        <v>0</v>
      </c>
      <c r="K161" s="281"/>
      <c r="L161" s="281">
        <v>0</v>
      </c>
      <c r="M161" s="281">
        <v>0</v>
      </c>
      <c r="N161" s="450"/>
      <c r="O161" s="450"/>
      <c r="P161" s="451"/>
    </row>
    <row r="162" spans="1:16" ht="18" customHeight="1">
      <c r="A162" s="350"/>
      <c r="B162" s="350"/>
      <c r="C162" s="350"/>
      <c r="D162" s="350"/>
      <c r="E162" s="350"/>
      <c r="F162" s="350"/>
      <c r="G162" s="350"/>
      <c r="H162" s="383"/>
      <c r="I162" s="454" t="s">
        <v>222</v>
      </c>
      <c r="J162" s="281">
        <v>3512</v>
      </c>
      <c r="K162" s="281"/>
      <c r="L162" s="281">
        <v>2971</v>
      </c>
      <c r="M162" s="281">
        <v>2278</v>
      </c>
      <c r="N162" s="450">
        <f t="shared" si="7"/>
        <v>0.3042142230026339</v>
      </c>
      <c r="O162" s="450">
        <f t="shared" si="8"/>
        <v>-0.15404328018223234</v>
      </c>
      <c r="P162" s="451"/>
    </row>
    <row r="163" spans="1:16" ht="18" customHeight="1">
      <c r="A163" s="350"/>
      <c r="B163" s="350"/>
      <c r="C163" s="350"/>
      <c r="D163" s="350"/>
      <c r="E163" s="350"/>
      <c r="F163" s="350"/>
      <c r="G163" s="350"/>
      <c r="H163" s="511"/>
      <c r="I163" s="459" t="s">
        <v>223</v>
      </c>
      <c r="J163" s="458">
        <v>3538.2327202309998</v>
      </c>
      <c r="K163" s="458">
        <v>4200</v>
      </c>
      <c r="L163" s="458">
        <v>4200</v>
      </c>
      <c r="M163" s="458">
        <v>4929</v>
      </c>
      <c r="N163" s="450">
        <f t="shared" si="7"/>
        <v>-0.14790018259281801</v>
      </c>
      <c r="O163" s="450">
        <f t="shared" si="8"/>
        <v>0.18703328245910167</v>
      </c>
      <c r="P163" s="451"/>
    </row>
    <row r="164" spans="1:16" ht="18" customHeight="1">
      <c r="A164" s="350"/>
      <c r="B164" s="350"/>
      <c r="C164" s="350"/>
      <c r="D164" s="350"/>
      <c r="E164" s="350"/>
      <c r="F164" s="350"/>
      <c r="G164" s="350"/>
      <c r="H164" s="383"/>
      <c r="I164" s="456" t="s">
        <v>112</v>
      </c>
      <c r="J164" s="281">
        <v>1088</v>
      </c>
      <c r="K164" s="281"/>
      <c r="L164" s="281">
        <v>1249</v>
      </c>
      <c r="M164" s="281">
        <v>1207</v>
      </c>
      <c r="N164" s="450">
        <f t="shared" si="7"/>
        <v>3.4797017398508601E-2</v>
      </c>
      <c r="O164" s="450">
        <f t="shared" si="8"/>
        <v>0.14797794117647056</v>
      </c>
      <c r="P164" s="451"/>
    </row>
    <row r="165" spans="1:16" ht="18" customHeight="1">
      <c r="A165" s="350"/>
      <c r="B165" s="350"/>
      <c r="C165" s="350"/>
      <c r="D165" s="350"/>
      <c r="E165" s="350"/>
      <c r="F165" s="350"/>
      <c r="G165" s="350"/>
      <c r="H165" s="383"/>
      <c r="I165" s="456" t="s">
        <v>113</v>
      </c>
      <c r="J165" s="281">
        <v>0</v>
      </c>
      <c r="K165" s="281"/>
      <c r="L165" s="281">
        <v>0</v>
      </c>
      <c r="M165" s="281">
        <v>0</v>
      </c>
      <c r="N165" s="450"/>
      <c r="O165" s="450"/>
      <c r="P165" s="451"/>
    </row>
    <row r="166" spans="1:16" ht="18" customHeight="1">
      <c r="A166" s="350"/>
      <c r="B166" s="350"/>
      <c r="C166" s="350"/>
      <c r="D166" s="350"/>
      <c r="E166" s="350"/>
      <c r="F166" s="350"/>
      <c r="G166" s="350"/>
      <c r="H166" s="383"/>
      <c r="I166" s="456" t="s">
        <v>114</v>
      </c>
      <c r="J166" s="281">
        <v>0</v>
      </c>
      <c r="K166" s="281"/>
      <c r="L166" s="281">
        <v>0</v>
      </c>
      <c r="M166" s="281">
        <v>0</v>
      </c>
      <c r="N166" s="450"/>
      <c r="O166" s="450"/>
      <c r="P166" s="451"/>
    </row>
    <row r="167" spans="1:16" ht="18" customHeight="1">
      <c r="A167" s="350"/>
      <c r="B167" s="350"/>
      <c r="C167" s="350"/>
      <c r="D167" s="350"/>
      <c r="E167" s="350"/>
      <c r="F167" s="350"/>
      <c r="G167" s="350"/>
      <c r="H167" s="383"/>
      <c r="I167" s="454" t="s">
        <v>224</v>
      </c>
      <c r="J167" s="281">
        <v>1387</v>
      </c>
      <c r="K167" s="281"/>
      <c r="L167" s="281">
        <v>1738</v>
      </c>
      <c r="M167" s="281">
        <v>1768</v>
      </c>
      <c r="N167" s="450">
        <f t="shared" si="7"/>
        <v>-1.6968325791855254E-2</v>
      </c>
      <c r="O167" s="450">
        <f t="shared" si="8"/>
        <v>0.25306416726748382</v>
      </c>
      <c r="P167" s="451"/>
    </row>
    <row r="168" spans="1:16" ht="18" customHeight="1">
      <c r="A168" s="350"/>
      <c r="B168" s="350"/>
      <c r="C168" s="350"/>
      <c r="D168" s="350"/>
      <c r="E168" s="350"/>
      <c r="F168" s="350"/>
      <c r="G168" s="350"/>
      <c r="H168" s="383"/>
      <c r="I168" s="454" t="s">
        <v>225</v>
      </c>
      <c r="J168" s="281">
        <v>1063.232720231</v>
      </c>
      <c r="K168" s="281"/>
      <c r="L168" s="281">
        <v>1213</v>
      </c>
      <c r="M168" s="281">
        <v>1954</v>
      </c>
      <c r="N168" s="450">
        <f t="shared" si="7"/>
        <v>-0.37922210849539406</v>
      </c>
      <c r="O168" s="450">
        <f t="shared" si="8"/>
        <v>0.14086029983770754</v>
      </c>
      <c r="P168" s="451"/>
    </row>
    <row r="169" spans="1:16" ht="18" customHeight="1">
      <c r="A169" s="350"/>
      <c r="B169" s="350"/>
      <c r="C169" s="350"/>
      <c r="D169" s="350"/>
      <c r="E169" s="350"/>
      <c r="F169" s="350"/>
      <c r="G169" s="350"/>
      <c r="H169" s="511"/>
      <c r="I169" s="452" t="s">
        <v>226</v>
      </c>
      <c r="J169" s="458">
        <v>10626.86</v>
      </c>
      <c r="K169" s="458">
        <v>11356</v>
      </c>
      <c r="L169" s="458">
        <v>11356</v>
      </c>
      <c r="M169" s="458">
        <v>9004</v>
      </c>
      <c r="N169" s="450">
        <f t="shared" si="7"/>
        <v>0.26121723678365161</v>
      </c>
      <c r="O169" s="450">
        <f t="shared" si="8"/>
        <v>6.861292987768719E-2</v>
      </c>
      <c r="P169" s="451"/>
    </row>
    <row r="170" spans="1:16" ht="18" customHeight="1">
      <c r="A170" s="350"/>
      <c r="B170" s="350"/>
      <c r="C170" s="350"/>
      <c r="D170" s="350"/>
      <c r="E170" s="350"/>
      <c r="F170" s="350"/>
      <c r="G170" s="350"/>
      <c r="H170" s="383"/>
      <c r="I170" s="456" t="s">
        <v>112</v>
      </c>
      <c r="J170" s="281">
        <v>2124.09</v>
      </c>
      <c r="K170" s="281"/>
      <c r="L170" s="281">
        <v>2198</v>
      </c>
      <c r="M170" s="281">
        <v>1910</v>
      </c>
      <c r="N170" s="450">
        <f t="shared" si="7"/>
        <v>0.15078534031413615</v>
      </c>
      <c r="O170" s="450">
        <f t="shared" si="8"/>
        <v>3.4796077379018797E-2</v>
      </c>
      <c r="P170" s="451"/>
    </row>
    <row r="171" spans="1:16" ht="18" customHeight="1">
      <c r="A171" s="350"/>
      <c r="B171" s="350"/>
      <c r="C171" s="350"/>
      <c r="D171" s="350"/>
      <c r="E171" s="350"/>
      <c r="F171" s="350"/>
      <c r="G171" s="350"/>
      <c r="H171" s="383"/>
      <c r="I171" s="456" t="s">
        <v>113</v>
      </c>
      <c r="J171" s="281">
        <v>7508.77</v>
      </c>
      <c r="K171" s="281"/>
      <c r="L171" s="281">
        <v>7810</v>
      </c>
      <c r="M171" s="281">
        <v>5784</v>
      </c>
      <c r="N171" s="450">
        <f t="shared" si="7"/>
        <v>0.35027662517289082</v>
      </c>
      <c r="O171" s="450">
        <f t="shared" si="8"/>
        <v>4.011708974971917E-2</v>
      </c>
      <c r="P171" s="451"/>
    </row>
    <row r="172" spans="1:16" ht="18" customHeight="1">
      <c r="A172" s="350"/>
      <c r="B172" s="350"/>
      <c r="C172" s="350"/>
      <c r="D172" s="350"/>
      <c r="E172" s="350"/>
      <c r="F172" s="350"/>
      <c r="G172" s="350"/>
      <c r="H172" s="383"/>
      <c r="I172" s="456" t="s">
        <v>114</v>
      </c>
      <c r="J172" s="281">
        <v>0</v>
      </c>
      <c r="K172" s="281"/>
      <c r="L172" s="281">
        <v>0</v>
      </c>
      <c r="M172" s="281">
        <v>0</v>
      </c>
      <c r="N172" s="450"/>
      <c r="O172" s="450"/>
      <c r="P172" s="451"/>
    </row>
    <row r="173" spans="1:16" ht="18" customHeight="1">
      <c r="A173" s="350"/>
      <c r="B173" s="350"/>
      <c r="C173" s="350"/>
      <c r="D173" s="350"/>
      <c r="E173" s="350"/>
      <c r="F173" s="350"/>
      <c r="G173" s="350"/>
      <c r="H173" s="383"/>
      <c r="I173" s="454" t="s">
        <v>128</v>
      </c>
      <c r="J173" s="281">
        <v>28</v>
      </c>
      <c r="K173" s="281"/>
      <c r="L173" s="281">
        <v>32</v>
      </c>
      <c r="M173" s="281">
        <v>23</v>
      </c>
      <c r="N173" s="450">
        <f t="shared" si="7"/>
        <v>0.39130434782608692</v>
      </c>
      <c r="O173" s="450">
        <f t="shared" si="8"/>
        <v>0.14285714285714279</v>
      </c>
      <c r="P173" s="451"/>
    </row>
    <row r="174" spans="1:16" ht="18" customHeight="1">
      <c r="A174" s="350"/>
      <c r="B174" s="350"/>
      <c r="C174" s="350"/>
      <c r="D174" s="350"/>
      <c r="E174" s="350"/>
      <c r="F174" s="350"/>
      <c r="G174" s="350"/>
      <c r="H174" s="383"/>
      <c r="I174" s="454" t="s">
        <v>121</v>
      </c>
      <c r="J174" s="281">
        <v>0</v>
      </c>
      <c r="K174" s="281"/>
      <c r="L174" s="281">
        <v>0</v>
      </c>
      <c r="M174" s="281">
        <v>0</v>
      </c>
      <c r="N174" s="450"/>
      <c r="O174" s="450"/>
      <c r="P174" s="451"/>
    </row>
    <row r="175" spans="1:16" ht="18" customHeight="1">
      <c r="A175" s="350"/>
      <c r="B175" s="350"/>
      <c r="C175" s="350"/>
      <c r="D175" s="350"/>
      <c r="E175" s="350"/>
      <c r="F175" s="350"/>
      <c r="G175" s="350"/>
      <c r="H175" s="383"/>
      <c r="I175" s="454" t="s">
        <v>227</v>
      </c>
      <c r="J175" s="281">
        <v>966</v>
      </c>
      <c r="K175" s="281"/>
      <c r="L175" s="281">
        <v>1316</v>
      </c>
      <c r="M175" s="281">
        <v>1287</v>
      </c>
      <c r="N175" s="450">
        <f t="shared" si="7"/>
        <v>2.2533022533022473E-2</v>
      </c>
      <c r="O175" s="450">
        <f t="shared" si="8"/>
        <v>0.3623188405797102</v>
      </c>
      <c r="P175" s="451"/>
    </row>
    <row r="176" spans="1:16" ht="48">
      <c r="A176" s="350"/>
      <c r="B176" s="350"/>
      <c r="C176" s="350"/>
      <c r="D176" s="350"/>
      <c r="E176" s="350"/>
      <c r="F176" s="350"/>
      <c r="G176" s="350"/>
      <c r="H176" s="511"/>
      <c r="I176" s="459" t="s">
        <v>228</v>
      </c>
      <c r="J176" s="458">
        <v>12265</v>
      </c>
      <c r="K176" s="458">
        <v>16435</v>
      </c>
      <c r="L176" s="458">
        <v>16435</v>
      </c>
      <c r="M176" s="458">
        <v>16248</v>
      </c>
      <c r="N176" s="450">
        <f t="shared" si="7"/>
        <v>1.150910881339251E-2</v>
      </c>
      <c r="O176" s="450">
        <f t="shared" si="8"/>
        <v>0.33999184671830407</v>
      </c>
      <c r="P176" s="451" t="s">
        <v>125</v>
      </c>
    </row>
    <row r="177" spans="1:16" ht="18" customHeight="1">
      <c r="A177" s="350"/>
      <c r="B177" s="350"/>
      <c r="C177" s="350"/>
      <c r="D177" s="350"/>
      <c r="E177" s="350"/>
      <c r="F177" s="350"/>
      <c r="G177" s="350"/>
      <c r="H177" s="383"/>
      <c r="I177" s="456" t="s">
        <v>112</v>
      </c>
      <c r="J177" s="281">
        <v>3218</v>
      </c>
      <c r="K177" s="281"/>
      <c r="L177" s="281">
        <v>4269</v>
      </c>
      <c r="M177" s="281">
        <v>3636</v>
      </c>
      <c r="N177" s="450">
        <f t="shared" si="7"/>
        <v>0.17409240924092417</v>
      </c>
      <c r="O177" s="450">
        <f t="shared" si="8"/>
        <v>0.32660037290242383</v>
      </c>
      <c r="P177" s="451"/>
    </row>
    <row r="178" spans="1:16" ht="18" customHeight="1">
      <c r="A178" s="350"/>
      <c r="B178" s="350"/>
      <c r="C178" s="350"/>
      <c r="D178" s="350"/>
      <c r="E178" s="350"/>
      <c r="F178" s="350"/>
      <c r="G178" s="350"/>
      <c r="H178" s="383"/>
      <c r="I178" s="456" t="s">
        <v>113</v>
      </c>
      <c r="J178" s="281">
        <v>3431</v>
      </c>
      <c r="K178" s="281"/>
      <c r="L178" s="281">
        <v>3664</v>
      </c>
      <c r="M178" s="281">
        <v>3821</v>
      </c>
      <c r="N178" s="450">
        <f t="shared" si="7"/>
        <v>-4.1088720230306186E-2</v>
      </c>
      <c r="O178" s="450">
        <f t="shared" si="8"/>
        <v>6.7910230253570347E-2</v>
      </c>
      <c r="P178" s="451"/>
    </row>
    <row r="179" spans="1:16" ht="18" customHeight="1">
      <c r="A179" s="350"/>
      <c r="B179" s="350"/>
      <c r="C179" s="350"/>
      <c r="D179" s="350"/>
      <c r="E179" s="350"/>
      <c r="F179" s="350"/>
      <c r="G179" s="350"/>
      <c r="H179" s="383"/>
      <c r="I179" s="350" t="s">
        <v>114</v>
      </c>
      <c r="J179" s="281">
        <v>0</v>
      </c>
      <c r="K179" s="281"/>
      <c r="L179" s="281">
        <v>0</v>
      </c>
      <c r="M179" s="281">
        <v>0</v>
      </c>
      <c r="N179" s="450"/>
      <c r="O179" s="450"/>
      <c r="P179" s="451"/>
    </row>
    <row r="180" spans="1:16" ht="18" customHeight="1">
      <c r="A180" s="350"/>
      <c r="B180" s="350"/>
      <c r="C180" s="350"/>
      <c r="D180" s="350"/>
      <c r="E180" s="350"/>
      <c r="F180" s="350"/>
      <c r="G180" s="350"/>
      <c r="H180" s="383"/>
      <c r="I180" s="454" t="s">
        <v>229</v>
      </c>
      <c r="J180" s="281">
        <v>0</v>
      </c>
      <c r="K180" s="281"/>
      <c r="L180" s="281">
        <v>0</v>
      </c>
      <c r="M180" s="281"/>
      <c r="N180" s="450"/>
      <c r="O180" s="450"/>
      <c r="P180" s="451"/>
    </row>
    <row r="181" spans="1:16" ht="18" customHeight="1">
      <c r="A181" s="350"/>
      <c r="B181" s="350"/>
      <c r="C181" s="350"/>
      <c r="D181" s="350"/>
      <c r="E181" s="350"/>
      <c r="F181" s="350"/>
      <c r="G181" s="350"/>
      <c r="H181" s="383"/>
      <c r="I181" s="454" t="s">
        <v>121</v>
      </c>
      <c r="J181" s="281">
        <v>1017</v>
      </c>
      <c r="K181" s="281"/>
      <c r="L181" s="281">
        <v>722</v>
      </c>
      <c r="M181" s="281">
        <v>381</v>
      </c>
      <c r="N181" s="450">
        <f t="shared" si="7"/>
        <v>0.89501312335957994</v>
      </c>
      <c r="O181" s="450">
        <f t="shared" si="8"/>
        <v>-0.29006882989183869</v>
      </c>
      <c r="P181" s="451"/>
    </row>
    <row r="182" spans="1:16" ht="18" customHeight="1">
      <c r="A182" s="350"/>
      <c r="B182" s="350"/>
      <c r="C182" s="350"/>
      <c r="D182" s="350"/>
      <c r="E182" s="350"/>
      <c r="F182" s="350"/>
      <c r="G182" s="350"/>
      <c r="H182" s="383"/>
      <c r="I182" s="454" t="s">
        <v>230</v>
      </c>
      <c r="J182" s="281">
        <v>4599</v>
      </c>
      <c r="K182" s="281"/>
      <c r="L182" s="281">
        <v>7780</v>
      </c>
      <c r="M182" s="281">
        <v>8410</v>
      </c>
      <c r="N182" s="450">
        <f t="shared" si="7"/>
        <v>-7.4910820451843052E-2</v>
      </c>
      <c r="O182" s="450">
        <f t="shared" si="8"/>
        <v>0.69167210263100665</v>
      </c>
      <c r="P182" s="451"/>
    </row>
    <row r="183" spans="1:16" ht="24">
      <c r="A183" s="350"/>
      <c r="B183" s="350"/>
      <c r="C183" s="350"/>
      <c r="D183" s="350"/>
      <c r="E183" s="350"/>
      <c r="F183" s="350"/>
      <c r="G183" s="350"/>
      <c r="H183" s="511"/>
      <c r="I183" s="459" t="s">
        <v>231</v>
      </c>
      <c r="J183" s="458">
        <v>12519</v>
      </c>
      <c r="K183" s="458">
        <v>15751</v>
      </c>
      <c r="L183" s="458">
        <v>15751</v>
      </c>
      <c r="M183" s="458">
        <v>7976</v>
      </c>
      <c r="N183" s="453">
        <f t="shared" si="7"/>
        <v>0.97479939819458372</v>
      </c>
      <c r="O183" s="450">
        <f t="shared" si="8"/>
        <v>0.25816758527038908</v>
      </c>
      <c r="P183" s="460" t="s">
        <v>215</v>
      </c>
    </row>
    <row r="184" spans="1:16" ht="18" customHeight="1">
      <c r="A184" s="350"/>
      <c r="B184" s="350"/>
      <c r="C184" s="350"/>
      <c r="D184" s="350"/>
      <c r="E184" s="350"/>
      <c r="F184" s="350"/>
      <c r="G184" s="350"/>
      <c r="H184" s="383"/>
      <c r="I184" s="456" t="s">
        <v>112</v>
      </c>
      <c r="J184" s="281">
        <v>4022</v>
      </c>
      <c r="K184" s="281"/>
      <c r="L184" s="281">
        <v>6869</v>
      </c>
      <c r="M184" s="281">
        <v>4801</v>
      </c>
      <c r="N184" s="450">
        <f t="shared" si="7"/>
        <v>0.43074359508435744</v>
      </c>
      <c r="O184" s="450">
        <f t="shared" si="8"/>
        <v>0.707856787667827</v>
      </c>
      <c r="P184" s="451"/>
    </row>
    <row r="185" spans="1:16" ht="18" customHeight="1">
      <c r="A185" s="350"/>
      <c r="B185" s="350"/>
      <c r="C185" s="350"/>
      <c r="D185" s="350"/>
      <c r="E185" s="350"/>
      <c r="F185" s="350"/>
      <c r="G185" s="350"/>
      <c r="H185" s="383"/>
      <c r="I185" s="456" t="s">
        <v>113</v>
      </c>
      <c r="J185" s="281">
        <v>621</v>
      </c>
      <c r="K185" s="281"/>
      <c r="L185" s="281">
        <v>401</v>
      </c>
      <c r="M185" s="281">
        <v>413</v>
      </c>
      <c r="N185" s="450">
        <f t="shared" si="7"/>
        <v>-2.9055690072639195E-2</v>
      </c>
      <c r="O185" s="450">
        <f t="shared" si="8"/>
        <v>-0.35426731078904994</v>
      </c>
      <c r="P185" s="451"/>
    </row>
    <row r="186" spans="1:16" ht="18" customHeight="1">
      <c r="A186" s="350"/>
      <c r="B186" s="350"/>
      <c r="C186" s="350"/>
      <c r="D186" s="350"/>
      <c r="E186" s="350"/>
      <c r="F186" s="350"/>
      <c r="G186" s="350"/>
      <c r="H186" s="383"/>
      <c r="I186" s="454" t="s">
        <v>114</v>
      </c>
      <c r="J186" s="281">
        <v>0</v>
      </c>
      <c r="K186" s="281"/>
      <c r="L186" s="281">
        <v>0</v>
      </c>
      <c r="M186" s="281">
        <v>0</v>
      </c>
      <c r="N186" s="450"/>
      <c r="O186" s="450"/>
      <c r="P186" s="451"/>
    </row>
    <row r="187" spans="1:16" ht="18" customHeight="1">
      <c r="A187" s="350"/>
      <c r="B187" s="350"/>
      <c r="C187" s="350"/>
      <c r="D187" s="350"/>
      <c r="E187" s="350"/>
      <c r="F187" s="350"/>
      <c r="G187" s="350"/>
      <c r="H187" s="383"/>
      <c r="I187" s="454" t="s">
        <v>232</v>
      </c>
      <c r="J187" s="281">
        <v>1588</v>
      </c>
      <c r="K187" s="281"/>
      <c r="L187" s="281">
        <v>1587</v>
      </c>
      <c r="M187" s="281">
        <v>1434</v>
      </c>
      <c r="N187" s="450">
        <f t="shared" si="7"/>
        <v>0.10669456066945604</v>
      </c>
      <c r="O187" s="450">
        <f t="shared" si="8"/>
        <v>-6.2972292191432189E-4</v>
      </c>
      <c r="P187" s="451"/>
    </row>
    <row r="188" spans="1:16" ht="18" customHeight="1">
      <c r="A188" s="350"/>
      <c r="B188" s="350"/>
      <c r="C188" s="350"/>
      <c r="D188" s="350"/>
      <c r="E188" s="350"/>
      <c r="F188" s="350"/>
      <c r="G188" s="350"/>
      <c r="H188" s="383"/>
      <c r="I188" s="454" t="s">
        <v>121</v>
      </c>
      <c r="J188" s="281">
        <v>2561</v>
      </c>
      <c r="K188" s="281"/>
      <c r="L188" s="281">
        <v>2813</v>
      </c>
      <c r="M188" s="281">
        <v>217</v>
      </c>
      <c r="N188" s="450">
        <f t="shared" si="7"/>
        <v>11.963133640552995</v>
      </c>
      <c r="O188" s="450">
        <f t="shared" si="8"/>
        <v>9.8399062866068032E-2</v>
      </c>
      <c r="P188" s="451"/>
    </row>
    <row r="189" spans="1:16" ht="18" customHeight="1">
      <c r="A189" s="350"/>
      <c r="B189" s="350"/>
      <c r="C189" s="350"/>
      <c r="D189" s="350"/>
      <c r="E189" s="350"/>
      <c r="F189" s="350"/>
      <c r="G189" s="350"/>
      <c r="H189" s="383"/>
      <c r="I189" s="456" t="s">
        <v>233</v>
      </c>
      <c r="J189" s="281">
        <v>3727</v>
      </c>
      <c r="K189" s="281"/>
      <c r="L189" s="281">
        <v>4081</v>
      </c>
      <c r="M189" s="281">
        <v>1111</v>
      </c>
      <c r="N189" s="450">
        <f t="shared" si="7"/>
        <v>2.6732673267326734</v>
      </c>
      <c r="O189" s="450">
        <f t="shared" si="8"/>
        <v>9.498255969949021E-2</v>
      </c>
      <c r="P189" s="451"/>
    </row>
    <row r="190" spans="1:16" ht="58.5" customHeight="1">
      <c r="A190" s="350"/>
      <c r="B190" s="350"/>
      <c r="C190" s="350"/>
      <c r="D190" s="350"/>
      <c r="E190" s="350"/>
      <c r="F190" s="350"/>
      <c r="G190" s="350"/>
      <c r="H190" s="511"/>
      <c r="I190" s="459" t="s">
        <v>234</v>
      </c>
      <c r="J190" s="458">
        <v>11810.52</v>
      </c>
      <c r="K190" s="458">
        <v>11304</v>
      </c>
      <c r="L190" s="458">
        <v>11304</v>
      </c>
      <c r="M190" s="458">
        <v>7168</v>
      </c>
      <c r="N190" s="453">
        <f t="shared" si="7"/>
        <v>0.5770089285714286</v>
      </c>
      <c r="O190" s="450">
        <f t="shared" si="8"/>
        <v>-4.2887188709726631E-2</v>
      </c>
      <c r="P190" s="460"/>
    </row>
    <row r="191" spans="1:16" ht="18" customHeight="1">
      <c r="A191" s="350"/>
      <c r="B191" s="350"/>
      <c r="C191" s="350"/>
      <c r="D191" s="350"/>
      <c r="E191" s="350"/>
      <c r="F191" s="350"/>
      <c r="G191" s="350"/>
      <c r="H191" s="383"/>
      <c r="I191" s="456" t="s">
        <v>112</v>
      </c>
      <c r="J191" s="281">
        <v>6856</v>
      </c>
      <c r="K191" s="281"/>
      <c r="L191" s="281">
        <v>9109</v>
      </c>
      <c r="M191" s="281">
        <v>4381</v>
      </c>
      <c r="N191" s="450">
        <f t="shared" si="7"/>
        <v>1.0792056608080345</v>
      </c>
      <c r="O191" s="450">
        <f t="shared" si="8"/>
        <v>0.3286172695449241</v>
      </c>
      <c r="P191" s="451"/>
    </row>
    <row r="192" spans="1:16" ht="18" customHeight="1">
      <c r="A192" s="350"/>
      <c r="B192" s="350"/>
      <c r="C192" s="350"/>
      <c r="D192" s="350"/>
      <c r="E192" s="350"/>
      <c r="F192" s="350"/>
      <c r="G192" s="350"/>
      <c r="H192" s="383"/>
      <c r="I192" s="350" t="s">
        <v>113</v>
      </c>
      <c r="J192" s="281">
        <v>37</v>
      </c>
      <c r="K192" s="281"/>
      <c r="L192" s="281">
        <v>61</v>
      </c>
      <c r="M192" s="281">
        <v>4</v>
      </c>
      <c r="N192" s="450">
        <f t="shared" si="7"/>
        <v>14.25</v>
      </c>
      <c r="O192" s="450">
        <f t="shared" si="8"/>
        <v>0.64864864864864868</v>
      </c>
      <c r="P192" s="451"/>
    </row>
    <row r="193" spans="1:16" ht="18" customHeight="1">
      <c r="A193" s="350"/>
      <c r="B193" s="350"/>
      <c r="C193" s="350"/>
      <c r="D193" s="350"/>
      <c r="E193" s="350"/>
      <c r="F193" s="350"/>
      <c r="G193" s="350"/>
      <c r="H193" s="383"/>
      <c r="I193" s="454" t="s">
        <v>114</v>
      </c>
      <c r="J193" s="281">
        <v>691</v>
      </c>
      <c r="K193" s="281"/>
      <c r="L193" s="281">
        <v>644</v>
      </c>
      <c r="M193" s="281">
        <v>714</v>
      </c>
      <c r="N193" s="450">
        <f t="shared" si="7"/>
        <v>-9.8039215686274495E-2</v>
      </c>
      <c r="O193" s="450">
        <f t="shared" si="8"/>
        <v>-6.8017366136034707E-2</v>
      </c>
      <c r="P193" s="451"/>
    </row>
    <row r="194" spans="1:16" ht="18" customHeight="1">
      <c r="A194" s="350"/>
      <c r="B194" s="350"/>
      <c r="C194" s="350"/>
      <c r="D194" s="350"/>
      <c r="E194" s="350"/>
      <c r="F194" s="350"/>
      <c r="G194" s="350"/>
      <c r="H194" s="383"/>
      <c r="I194" s="454" t="s">
        <v>235</v>
      </c>
      <c r="J194" s="281">
        <v>2423</v>
      </c>
      <c r="K194" s="281"/>
      <c r="L194" s="281">
        <v>1299</v>
      </c>
      <c r="M194" s="281"/>
      <c r="N194" s="450"/>
      <c r="O194" s="450">
        <f t="shared" si="8"/>
        <v>-0.4638877424680149</v>
      </c>
      <c r="P194" s="451"/>
    </row>
    <row r="195" spans="1:16" ht="18" customHeight="1">
      <c r="A195" s="350"/>
      <c r="B195" s="350"/>
      <c r="C195" s="350"/>
      <c r="D195" s="350"/>
      <c r="E195" s="350"/>
      <c r="F195" s="350"/>
      <c r="G195" s="350"/>
      <c r="H195" s="383"/>
      <c r="I195" s="454" t="s">
        <v>121</v>
      </c>
      <c r="J195" s="281">
        <v>0</v>
      </c>
      <c r="K195" s="281"/>
      <c r="L195" s="281">
        <v>0</v>
      </c>
      <c r="M195" s="281">
        <v>2035</v>
      </c>
      <c r="N195" s="450">
        <f t="shared" si="7"/>
        <v>-1</v>
      </c>
      <c r="O195" s="450"/>
      <c r="P195" s="451"/>
    </row>
    <row r="196" spans="1:16" ht="18" customHeight="1">
      <c r="A196" s="350"/>
      <c r="B196" s="350"/>
      <c r="C196" s="350"/>
      <c r="D196" s="350"/>
      <c r="E196" s="350"/>
      <c r="F196" s="350"/>
      <c r="G196" s="350"/>
      <c r="H196" s="383"/>
      <c r="I196" s="456" t="s">
        <v>236</v>
      </c>
      <c r="J196" s="281">
        <v>1803.52</v>
      </c>
      <c r="K196" s="281"/>
      <c r="L196" s="281">
        <v>191</v>
      </c>
      <c r="M196" s="281">
        <v>34</v>
      </c>
      <c r="N196" s="450">
        <f t="shared" si="7"/>
        <v>4.617647058823529</v>
      </c>
      <c r="O196" s="450">
        <f t="shared" si="8"/>
        <v>-0.89409599006387508</v>
      </c>
      <c r="P196" s="451"/>
    </row>
    <row r="197" spans="1:16" ht="36">
      <c r="A197" s="350"/>
      <c r="B197" s="350"/>
      <c r="C197" s="350"/>
      <c r="D197" s="350"/>
      <c r="E197" s="350"/>
      <c r="F197" s="350"/>
      <c r="G197" s="350"/>
      <c r="H197" s="511"/>
      <c r="I197" s="459" t="s">
        <v>237</v>
      </c>
      <c r="J197" s="458">
        <v>9917</v>
      </c>
      <c r="K197" s="458">
        <v>12113</v>
      </c>
      <c r="L197" s="458">
        <v>12113</v>
      </c>
      <c r="M197" s="458">
        <v>7894</v>
      </c>
      <c r="N197" s="453">
        <f t="shared" si="7"/>
        <v>0.53445654927793251</v>
      </c>
      <c r="O197" s="450">
        <f t="shared" ref="O197:O248" si="9">L197/J197-1</f>
        <v>0.2214379348593325</v>
      </c>
      <c r="P197" s="451" t="s">
        <v>238</v>
      </c>
    </row>
    <row r="198" spans="1:16" ht="18" customHeight="1">
      <c r="A198" s="350"/>
      <c r="B198" s="350"/>
      <c r="C198" s="350"/>
      <c r="D198" s="350"/>
      <c r="E198" s="350"/>
      <c r="F198" s="350"/>
      <c r="G198" s="350"/>
      <c r="H198" s="383"/>
      <c r="I198" s="456" t="s">
        <v>112</v>
      </c>
      <c r="J198" s="281">
        <v>2847</v>
      </c>
      <c r="K198" s="281"/>
      <c r="L198" s="281">
        <v>3639</v>
      </c>
      <c r="M198" s="281">
        <v>2513</v>
      </c>
      <c r="N198" s="450">
        <f t="shared" si="7"/>
        <v>0.44807003581376836</v>
      </c>
      <c r="O198" s="450">
        <f t="shared" si="9"/>
        <v>0.27818756585879867</v>
      </c>
      <c r="P198" s="451"/>
    </row>
    <row r="199" spans="1:16" ht="18" customHeight="1">
      <c r="A199" s="350"/>
      <c r="B199" s="350"/>
      <c r="C199" s="350"/>
      <c r="D199" s="350"/>
      <c r="E199" s="350"/>
      <c r="F199" s="350"/>
      <c r="G199" s="350"/>
      <c r="H199" s="383"/>
      <c r="I199" s="454" t="s">
        <v>113</v>
      </c>
      <c r="J199" s="281">
        <v>164</v>
      </c>
      <c r="K199" s="281"/>
      <c r="L199" s="281">
        <v>1333</v>
      </c>
      <c r="M199" s="281">
        <v>1270</v>
      </c>
      <c r="N199" s="450">
        <f t="shared" si="7"/>
        <v>4.9606299212598515E-2</v>
      </c>
      <c r="O199" s="450">
        <f t="shared" si="9"/>
        <v>7.1280487804878057</v>
      </c>
      <c r="P199" s="460"/>
    </row>
    <row r="200" spans="1:16" ht="18" customHeight="1">
      <c r="A200" s="350"/>
      <c r="B200" s="350"/>
      <c r="C200" s="350"/>
      <c r="D200" s="350"/>
      <c r="E200" s="350"/>
      <c r="F200" s="350"/>
      <c r="G200" s="350"/>
      <c r="H200" s="383"/>
      <c r="I200" s="454" t="s">
        <v>114</v>
      </c>
      <c r="J200" s="281">
        <v>0</v>
      </c>
      <c r="K200" s="281"/>
      <c r="L200" s="281">
        <v>0</v>
      </c>
      <c r="M200" s="281">
        <v>0</v>
      </c>
      <c r="N200" s="450"/>
      <c r="O200" s="450"/>
      <c r="P200" s="451"/>
    </row>
    <row r="201" spans="1:16" ht="18" customHeight="1">
      <c r="A201" s="350"/>
      <c r="B201" s="350"/>
      <c r="C201" s="350"/>
      <c r="D201" s="350"/>
      <c r="E201" s="350"/>
      <c r="F201" s="350"/>
      <c r="G201" s="350"/>
      <c r="H201" s="383"/>
      <c r="I201" s="454" t="s">
        <v>121</v>
      </c>
      <c r="J201" s="281">
        <v>393</v>
      </c>
      <c r="K201" s="281"/>
      <c r="L201" s="281">
        <v>575</v>
      </c>
      <c r="M201" s="281">
        <v>330</v>
      </c>
      <c r="N201" s="450">
        <f>L201/M201-1</f>
        <v>0.74242424242424243</v>
      </c>
      <c r="O201" s="450">
        <f t="shared" si="9"/>
        <v>0.46310432569974558</v>
      </c>
      <c r="P201" s="451"/>
    </row>
    <row r="202" spans="1:16" ht="18" customHeight="1">
      <c r="A202" s="350"/>
      <c r="B202" s="350"/>
      <c r="C202" s="350"/>
      <c r="D202" s="350"/>
      <c r="E202" s="350"/>
      <c r="F202" s="350"/>
      <c r="G202" s="350"/>
      <c r="H202" s="383"/>
      <c r="I202" s="456" t="s">
        <v>239</v>
      </c>
      <c r="J202" s="281">
        <v>6513</v>
      </c>
      <c r="K202" s="281"/>
      <c r="L202" s="281">
        <v>6566</v>
      </c>
      <c r="M202" s="281">
        <v>3781</v>
      </c>
      <c r="N202" s="450">
        <f>L202/M202-1</f>
        <v>0.73657762496694001</v>
      </c>
      <c r="O202" s="450">
        <f t="shared" si="9"/>
        <v>8.137571011822553E-3</v>
      </c>
      <c r="P202" s="451"/>
    </row>
    <row r="203" spans="1:16" ht="48">
      <c r="A203" s="350"/>
      <c r="B203" s="350"/>
      <c r="C203" s="350"/>
      <c r="D203" s="350"/>
      <c r="E203" s="350"/>
      <c r="F203" s="350"/>
      <c r="G203" s="350"/>
      <c r="H203" s="511"/>
      <c r="I203" s="459" t="s">
        <v>240</v>
      </c>
      <c r="J203" s="458">
        <v>4682</v>
      </c>
      <c r="K203" s="458">
        <v>6812</v>
      </c>
      <c r="L203" s="458">
        <v>6812</v>
      </c>
      <c r="M203" s="458">
        <v>4704</v>
      </c>
      <c r="N203" s="453">
        <f>L203/M203-1</f>
        <v>0.4481292517006803</v>
      </c>
      <c r="O203" s="450">
        <f t="shared" si="9"/>
        <v>0.45493378897906878</v>
      </c>
      <c r="P203" s="460" t="s">
        <v>125</v>
      </c>
    </row>
    <row r="204" spans="1:16" ht="18" customHeight="1">
      <c r="A204" s="350"/>
      <c r="B204" s="350"/>
      <c r="C204" s="350"/>
      <c r="D204" s="350"/>
      <c r="E204" s="350"/>
      <c r="F204" s="350"/>
      <c r="G204" s="350"/>
      <c r="H204" s="383"/>
      <c r="I204" s="456" t="s">
        <v>112</v>
      </c>
      <c r="J204" s="281">
        <v>2522</v>
      </c>
      <c r="K204" s="281"/>
      <c r="L204" s="281">
        <v>3730</v>
      </c>
      <c r="M204" s="281">
        <v>2120</v>
      </c>
      <c r="N204" s="450">
        <f>L204/M204-1</f>
        <v>0.75943396226415105</v>
      </c>
      <c r="O204" s="450">
        <f t="shared" si="9"/>
        <v>0.47898493259318009</v>
      </c>
      <c r="P204" s="451"/>
    </row>
    <row r="205" spans="1:16" ht="18" customHeight="1">
      <c r="A205" s="350"/>
      <c r="B205" s="350"/>
      <c r="C205" s="350"/>
      <c r="D205" s="350"/>
      <c r="E205" s="350"/>
      <c r="F205" s="350"/>
      <c r="G205" s="350"/>
      <c r="H205" s="383"/>
      <c r="I205" s="350" t="s">
        <v>113</v>
      </c>
      <c r="J205" s="281">
        <v>499</v>
      </c>
      <c r="K205" s="281"/>
      <c r="L205" s="281">
        <v>712</v>
      </c>
      <c r="M205" s="281">
        <v>1194</v>
      </c>
      <c r="N205" s="450">
        <f>L205/M205-1</f>
        <v>-0.40368509212730319</v>
      </c>
      <c r="O205" s="450">
        <f t="shared" si="9"/>
        <v>0.42685370741482975</v>
      </c>
      <c r="P205" s="451"/>
    </row>
    <row r="206" spans="1:16" ht="18" customHeight="1">
      <c r="A206" s="350"/>
      <c r="B206" s="350"/>
      <c r="C206" s="350"/>
      <c r="D206" s="350"/>
      <c r="E206" s="350"/>
      <c r="F206" s="350"/>
      <c r="G206" s="350"/>
      <c r="H206" s="383"/>
      <c r="I206" s="454" t="s">
        <v>114</v>
      </c>
      <c r="J206" s="281">
        <v>0</v>
      </c>
      <c r="K206" s="281"/>
      <c r="L206" s="281">
        <v>0</v>
      </c>
      <c r="M206" s="281"/>
      <c r="N206" s="450"/>
      <c r="O206" s="450"/>
      <c r="P206" s="451"/>
    </row>
    <row r="207" spans="1:16" ht="18" customHeight="1">
      <c r="A207" s="350"/>
      <c r="B207" s="350"/>
      <c r="C207" s="350"/>
      <c r="D207" s="350"/>
      <c r="E207" s="350"/>
      <c r="F207" s="350"/>
      <c r="G207" s="350"/>
      <c r="H207" s="383"/>
      <c r="I207" s="454" t="s">
        <v>241</v>
      </c>
      <c r="J207" s="281">
        <v>991</v>
      </c>
      <c r="K207" s="281"/>
      <c r="L207" s="281">
        <v>1059</v>
      </c>
      <c r="M207" s="281">
        <v>937</v>
      </c>
      <c r="N207" s="450">
        <f>L207/M207-1</f>
        <v>0.13020277481323372</v>
      </c>
      <c r="O207" s="450">
        <f t="shared" si="9"/>
        <v>6.8617558022199709E-2</v>
      </c>
      <c r="P207" s="451"/>
    </row>
    <row r="208" spans="1:16" ht="18" customHeight="1">
      <c r="A208" s="350"/>
      <c r="B208" s="350"/>
      <c r="C208" s="350"/>
      <c r="D208" s="350"/>
      <c r="E208" s="350"/>
      <c r="F208" s="350"/>
      <c r="G208" s="350"/>
      <c r="H208" s="383"/>
      <c r="I208" s="454" t="s">
        <v>242</v>
      </c>
      <c r="J208" s="281">
        <v>0</v>
      </c>
      <c r="K208" s="281"/>
      <c r="L208" s="281">
        <v>882</v>
      </c>
      <c r="M208" s="281"/>
      <c r="N208" s="450"/>
      <c r="O208" s="450"/>
      <c r="P208" s="451"/>
    </row>
    <row r="209" spans="1:16" ht="18" customHeight="1">
      <c r="A209" s="350"/>
      <c r="B209" s="350"/>
      <c r="C209" s="350"/>
      <c r="D209" s="350"/>
      <c r="E209" s="350"/>
      <c r="F209" s="350"/>
      <c r="G209" s="350"/>
      <c r="H209" s="383"/>
      <c r="I209" s="456" t="s">
        <v>121</v>
      </c>
      <c r="J209" s="281">
        <v>0</v>
      </c>
      <c r="K209" s="281"/>
      <c r="L209" s="281">
        <v>0</v>
      </c>
      <c r="M209" s="281"/>
      <c r="N209" s="450"/>
      <c r="O209" s="450"/>
      <c r="P209" s="451"/>
    </row>
    <row r="210" spans="1:16" ht="18" customHeight="1">
      <c r="A210" s="350"/>
      <c r="B210" s="350"/>
      <c r="C210" s="350"/>
      <c r="D210" s="350"/>
      <c r="E210" s="350"/>
      <c r="F210" s="350"/>
      <c r="G210" s="350"/>
      <c r="H210" s="383"/>
      <c r="I210" s="456" t="s">
        <v>243</v>
      </c>
      <c r="J210" s="281">
        <v>670</v>
      </c>
      <c r="K210" s="281"/>
      <c r="L210" s="281">
        <v>429</v>
      </c>
      <c r="M210" s="281">
        <v>453</v>
      </c>
      <c r="N210" s="450">
        <f>L210/M210-1</f>
        <v>-5.2980132450331174E-2</v>
      </c>
      <c r="O210" s="450">
        <f t="shared" si="9"/>
        <v>-0.35970149253731343</v>
      </c>
      <c r="P210" s="451"/>
    </row>
    <row r="211" spans="1:16" ht="18" customHeight="1">
      <c r="A211" s="350"/>
      <c r="B211" s="350"/>
      <c r="C211" s="350"/>
      <c r="D211" s="350"/>
      <c r="E211" s="350"/>
      <c r="F211" s="350"/>
      <c r="G211" s="350"/>
      <c r="H211" s="511"/>
      <c r="I211" s="459" t="s">
        <v>244</v>
      </c>
      <c r="J211" s="458">
        <v>5</v>
      </c>
      <c r="K211" s="458">
        <v>0</v>
      </c>
      <c r="L211" s="458">
        <v>0</v>
      </c>
      <c r="M211" s="458"/>
      <c r="N211" s="450"/>
      <c r="O211" s="450">
        <f t="shared" si="9"/>
        <v>-1</v>
      </c>
      <c r="P211" s="451"/>
    </row>
    <row r="212" spans="1:16" ht="18" customHeight="1">
      <c r="A212" s="350"/>
      <c r="B212" s="350"/>
      <c r="C212" s="350"/>
      <c r="D212" s="350"/>
      <c r="E212" s="350"/>
      <c r="F212" s="350"/>
      <c r="G212" s="350"/>
      <c r="H212" s="383"/>
      <c r="I212" s="454" t="s">
        <v>112</v>
      </c>
      <c r="J212" s="281">
        <v>0</v>
      </c>
      <c r="K212" s="281"/>
      <c r="L212" s="281">
        <v>0</v>
      </c>
      <c r="M212" s="281"/>
      <c r="N212" s="450"/>
      <c r="O212" s="450"/>
      <c r="P212" s="451"/>
    </row>
    <row r="213" spans="1:16" ht="18" customHeight="1">
      <c r="A213" s="350"/>
      <c r="B213" s="350"/>
      <c r="C213" s="350"/>
      <c r="D213" s="350"/>
      <c r="E213" s="350"/>
      <c r="F213" s="350"/>
      <c r="G213" s="350"/>
      <c r="H213" s="383"/>
      <c r="I213" s="454" t="s">
        <v>113</v>
      </c>
      <c r="J213" s="281">
        <v>0</v>
      </c>
      <c r="K213" s="281"/>
      <c r="L213" s="281">
        <v>0</v>
      </c>
      <c r="M213" s="281"/>
      <c r="N213" s="450"/>
      <c r="O213" s="450"/>
      <c r="P213" s="451"/>
    </row>
    <row r="214" spans="1:16" ht="18" customHeight="1">
      <c r="A214" s="350"/>
      <c r="B214" s="350"/>
      <c r="C214" s="350"/>
      <c r="D214" s="350"/>
      <c r="E214" s="350"/>
      <c r="F214" s="350"/>
      <c r="G214" s="350"/>
      <c r="H214" s="383"/>
      <c r="I214" s="454" t="s">
        <v>114</v>
      </c>
      <c r="J214" s="281">
        <v>0</v>
      </c>
      <c r="K214" s="281"/>
      <c r="L214" s="281">
        <v>0</v>
      </c>
      <c r="M214" s="281"/>
      <c r="N214" s="450"/>
      <c r="O214" s="450"/>
      <c r="P214" s="451"/>
    </row>
    <row r="215" spans="1:16" ht="18" customHeight="1">
      <c r="A215" s="350"/>
      <c r="B215" s="350"/>
      <c r="C215" s="350"/>
      <c r="D215" s="350"/>
      <c r="E215" s="350"/>
      <c r="F215" s="350"/>
      <c r="G215" s="350"/>
      <c r="H215" s="383"/>
      <c r="I215" s="456" t="s">
        <v>121</v>
      </c>
      <c r="J215" s="281">
        <v>5</v>
      </c>
      <c r="K215" s="281"/>
      <c r="L215" s="281">
        <v>0</v>
      </c>
      <c r="M215" s="281"/>
      <c r="N215" s="450"/>
      <c r="O215" s="450">
        <f t="shared" si="9"/>
        <v>-1</v>
      </c>
      <c r="P215" s="451"/>
    </row>
    <row r="216" spans="1:16" ht="18" customHeight="1">
      <c r="A216" s="350"/>
      <c r="B216" s="350"/>
      <c r="C216" s="350"/>
      <c r="D216" s="350"/>
      <c r="E216" s="350"/>
      <c r="F216" s="350"/>
      <c r="G216" s="350"/>
      <c r="H216" s="383"/>
      <c r="I216" s="456" t="s">
        <v>245</v>
      </c>
      <c r="J216" s="281"/>
      <c r="K216" s="281"/>
      <c r="L216" s="281">
        <v>0</v>
      </c>
      <c r="M216" s="281"/>
      <c r="N216" s="450"/>
      <c r="O216" s="450"/>
      <c r="P216" s="451"/>
    </row>
    <row r="217" spans="1:16" ht="48">
      <c r="A217" s="350"/>
      <c r="B217" s="350"/>
      <c r="C217" s="350"/>
      <c r="D217" s="350"/>
      <c r="E217" s="350"/>
      <c r="F217" s="350"/>
      <c r="G217" s="350"/>
      <c r="H217" s="511"/>
      <c r="I217" s="459" t="s">
        <v>246</v>
      </c>
      <c r="J217" s="458">
        <v>22777.3662</v>
      </c>
      <c r="K217" s="458">
        <v>27588</v>
      </c>
      <c r="L217" s="458">
        <v>27588</v>
      </c>
      <c r="M217" s="458">
        <v>31507</v>
      </c>
      <c r="N217" s="450">
        <f>L217/M217-1</f>
        <v>-0.1243850572888564</v>
      </c>
      <c r="O217" s="450">
        <f t="shared" si="9"/>
        <v>0.21120237334551883</v>
      </c>
      <c r="P217" s="451" t="s">
        <v>125</v>
      </c>
    </row>
    <row r="218" spans="1:16" ht="18" customHeight="1">
      <c r="A218" s="350"/>
      <c r="B218" s="350"/>
      <c r="C218" s="350"/>
      <c r="D218" s="350"/>
      <c r="E218" s="350"/>
      <c r="F218" s="350"/>
      <c r="G218" s="350"/>
      <c r="H218" s="383"/>
      <c r="I218" s="456" t="s">
        <v>112</v>
      </c>
      <c r="J218" s="281">
        <v>9597</v>
      </c>
      <c r="K218" s="281"/>
      <c r="L218" s="281">
        <v>12088</v>
      </c>
      <c r="M218" s="281">
        <v>9222</v>
      </c>
      <c r="N218" s="450">
        <f>L218/M218-1</f>
        <v>0.3107785729776622</v>
      </c>
      <c r="O218" s="450">
        <f t="shared" si="9"/>
        <v>0.25956027925393355</v>
      </c>
      <c r="P218" s="451"/>
    </row>
    <row r="219" spans="1:16" ht="18" customHeight="1">
      <c r="A219" s="350"/>
      <c r="B219" s="350"/>
      <c r="C219" s="350"/>
      <c r="D219" s="350"/>
      <c r="E219" s="350"/>
      <c r="F219" s="350"/>
      <c r="G219" s="350"/>
      <c r="H219" s="383"/>
      <c r="I219" s="454" t="s">
        <v>113</v>
      </c>
      <c r="J219" s="281">
        <v>701</v>
      </c>
      <c r="K219" s="281"/>
      <c r="L219" s="281">
        <v>630</v>
      </c>
      <c r="M219" s="281">
        <v>611</v>
      </c>
      <c r="N219" s="450">
        <f>L219/M219-1</f>
        <v>3.1096563011456579E-2</v>
      </c>
      <c r="O219" s="450">
        <f t="shared" si="9"/>
        <v>-0.10128388017118406</v>
      </c>
      <c r="P219" s="451"/>
    </row>
    <row r="220" spans="1:16" ht="18" customHeight="1">
      <c r="A220" s="350"/>
      <c r="B220" s="350"/>
      <c r="C220" s="350"/>
      <c r="D220" s="350"/>
      <c r="E220" s="350"/>
      <c r="F220" s="350"/>
      <c r="G220" s="350"/>
      <c r="H220" s="383"/>
      <c r="I220" s="454" t="s">
        <v>114</v>
      </c>
      <c r="J220" s="281">
        <v>0</v>
      </c>
      <c r="K220" s="281"/>
      <c r="L220" s="281">
        <v>0</v>
      </c>
      <c r="M220" s="281">
        <v>0</v>
      </c>
      <c r="N220" s="450"/>
      <c r="O220" s="450"/>
      <c r="P220" s="451"/>
    </row>
    <row r="221" spans="1:16" ht="18" customHeight="1">
      <c r="A221" s="350"/>
      <c r="B221" s="350"/>
      <c r="C221" s="350"/>
      <c r="D221" s="350"/>
      <c r="E221" s="350"/>
      <c r="F221" s="350"/>
      <c r="G221" s="350"/>
      <c r="H221" s="383"/>
      <c r="I221" s="454" t="s">
        <v>121</v>
      </c>
      <c r="J221" s="281">
        <v>0</v>
      </c>
      <c r="K221" s="281"/>
      <c r="L221" s="281">
        <v>0</v>
      </c>
      <c r="M221" s="281">
        <v>3978</v>
      </c>
      <c r="N221" s="450">
        <f>L221/M221-1</f>
        <v>-1</v>
      </c>
      <c r="O221" s="450"/>
      <c r="P221" s="451"/>
    </row>
    <row r="222" spans="1:16" ht="18" customHeight="1">
      <c r="A222" s="350"/>
      <c r="B222" s="350"/>
      <c r="C222" s="350"/>
      <c r="D222" s="350"/>
      <c r="E222" s="350"/>
      <c r="F222" s="350"/>
      <c r="G222" s="350"/>
      <c r="H222" s="383"/>
      <c r="I222" s="456" t="s">
        <v>247</v>
      </c>
      <c r="J222" s="281">
        <v>12479.3662</v>
      </c>
      <c r="K222" s="281"/>
      <c r="L222" s="281">
        <v>14870</v>
      </c>
      <c r="M222" s="281">
        <v>17696</v>
      </c>
      <c r="N222" s="450">
        <f>L222/M222-1</f>
        <v>-0.15969710669077752</v>
      </c>
      <c r="O222" s="450">
        <f t="shared" si="9"/>
        <v>0.19156692428819011</v>
      </c>
      <c r="P222" s="451"/>
    </row>
    <row r="223" spans="1:16" ht="18" customHeight="1">
      <c r="A223" s="350"/>
      <c r="B223" s="350"/>
      <c r="C223" s="350"/>
      <c r="D223" s="350"/>
      <c r="E223" s="350"/>
      <c r="F223" s="350"/>
      <c r="G223" s="350"/>
      <c r="H223" s="511"/>
      <c r="I223" s="459" t="s">
        <v>248</v>
      </c>
      <c r="J223" s="458"/>
      <c r="K223" s="458">
        <v>17964</v>
      </c>
      <c r="L223" s="458">
        <v>17964</v>
      </c>
      <c r="M223" s="458"/>
      <c r="N223" s="450"/>
      <c r="O223" s="450"/>
      <c r="P223" s="451"/>
    </row>
    <row r="224" spans="1:16" ht="18" customHeight="1">
      <c r="A224" s="350"/>
      <c r="B224" s="350"/>
      <c r="C224" s="350"/>
      <c r="D224" s="350"/>
      <c r="E224" s="350"/>
      <c r="F224" s="350"/>
      <c r="G224" s="350"/>
      <c r="H224" s="383"/>
      <c r="I224" s="456" t="s">
        <v>112</v>
      </c>
      <c r="J224" s="281"/>
      <c r="K224" s="281"/>
      <c r="L224" s="281">
        <v>0</v>
      </c>
      <c r="M224" s="281"/>
      <c r="N224" s="450"/>
      <c r="O224" s="450"/>
      <c r="P224" s="451"/>
    </row>
    <row r="225" spans="1:16" ht="18" customHeight="1">
      <c r="A225" s="350"/>
      <c r="B225" s="350"/>
      <c r="C225" s="350"/>
      <c r="D225" s="350"/>
      <c r="E225" s="350"/>
      <c r="F225" s="350"/>
      <c r="G225" s="350"/>
      <c r="H225" s="383"/>
      <c r="I225" s="454" t="s">
        <v>113</v>
      </c>
      <c r="J225" s="281"/>
      <c r="K225" s="281"/>
      <c r="L225" s="281">
        <v>0</v>
      </c>
      <c r="M225" s="281"/>
      <c r="N225" s="450"/>
      <c r="O225" s="450"/>
      <c r="P225" s="451"/>
    </row>
    <row r="226" spans="1:16" ht="18" customHeight="1">
      <c r="A226" s="350"/>
      <c r="B226" s="350"/>
      <c r="C226" s="350"/>
      <c r="D226" s="350"/>
      <c r="E226" s="350"/>
      <c r="F226" s="350"/>
      <c r="G226" s="350"/>
      <c r="H226" s="383"/>
      <c r="I226" s="454" t="s">
        <v>114</v>
      </c>
      <c r="J226" s="281"/>
      <c r="K226" s="281"/>
      <c r="L226" s="281">
        <v>0</v>
      </c>
      <c r="M226" s="281"/>
      <c r="N226" s="450"/>
      <c r="O226" s="450"/>
      <c r="P226" s="451"/>
    </row>
    <row r="227" spans="1:16" ht="18" customHeight="1">
      <c r="A227" s="350"/>
      <c r="B227" s="350"/>
      <c r="C227" s="350"/>
      <c r="D227" s="350"/>
      <c r="E227" s="350"/>
      <c r="F227" s="350"/>
      <c r="G227" s="350"/>
      <c r="H227" s="383"/>
      <c r="I227" s="454" t="s">
        <v>121</v>
      </c>
      <c r="J227" s="281"/>
      <c r="K227" s="281"/>
      <c r="L227" s="281">
        <v>0</v>
      </c>
      <c r="M227" s="281"/>
      <c r="N227" s="450"/>
      <c r="O227" s="450"/>
      <c r="P227" s="451"/>
    </row>
    <row r="228" spans="1:16" ht="18" customHeight="1">
      <c r="A228" s="350"/>
      <c r="B228" s="350"/>
      <c r="C228" s="350"/>
      <c r="D228" s="350"/>
      <c r="E228" s="350"/>
      <c r="F228" s="350"/>
      <c r="G228" s="350"/>
      <c r="H228" s="383"/>
      <c r="I228" s="456" t="s">
        <v>249</v>
      </c>
      <c r="J228" s="281"/>
      <c r="K228" s="281"/>
      <c r="L228" s="281">
        <v>17964</v>
      </c>
      <c r="M228" s="281"/>
      <c r="N228" s="450"/>
      <c r="O228" s="450"/>
      <c r="P228" s="451"/>
    </row>
    <row r="229" spans="1:16" ht="36">
      <c r="A229" s="350"/>
      <c r="B229" s="350"/>
      <c r="C229" s="350"/>
      <c r="D229" s="350"/>
      <c r="E229" s="350"/>
      <c r="F229" s="350"/>
      <c r="G229" s="350"/>
      <c r="H229" s="511"/>
      <c r="I229" s="459" t="s">
        <v>250</v>
      </c>
      <c r="J229" s="458">
        <v>225604.36144000001</v>
      </c>
      <c r="K229" s="458">
        <v>332415</v>
      </c>
      <c r="L229" s="458">
        <v>331885</v>
      </c>
      <c r="M229" s="458">
        <v>209324</v>
      </c>
      <c r="N229" s="453">
        <f>L229/M229-1</f>
        <v>0.58550858955494833</v>
      </c>
      <c r="O229" s="450">
        <f t="shared" si="9"/>
        <v>0.47109301381243718</v>
      </c>
      <c r="P229" s="460" t="s">
        <v>251</v>
      </c>
    </row>
    <row r="230" spans="1:16" ht="18" customHeight="1">
      <c r="A230" s="350"/>
      <c r="B230" s="350"/>
      <c r="C230" s="350"/>
      <c r="D230" s="350"/>
      <c r="E230" s="350"/>
      <c r="F230" s="350"/>
      <c r="G230" s="350"/>
      <c r="H230" s="383"/>
      <c r="I230" s="456" t="s">
        <v>112</v>
      </c>
      <c r="J230" s="281">
        <v>78521</v>
      </c>
      <c r="K230" s="281"/>
      <c r="L230" s="281">
        <v>95297</v>
      </c>
      <c r="M230" s="281">
        <v>82796</v>
      </c>
      <c r="N230" s="450">
        <f>L230/M230-1</f>
        <v>0.15098555485772258</v>
      </c>
      <c r="O230" s="450">
        <f t="shared" si="9"/>
        <v>0.21364985163204753</v>
      </c>
      <c r="P230" s="451"/>
    </row>
    <row r="231" spans="1:16" ht="18" customHeight="1">
      <c r="A231" s="350"/>
      <c r="B231" s="350"/>
      <c r="C231" s="350"/>
      <c r="D231" s="350"/>
      <c r="E231" s="350"/>
      <c r="F231" s="350"/>
      <c r="G231" s="350"/>
      <c r="H231" s="383"/>
      <c r="I231" s="350" t="s">
        <v>113</v>
      </c>
      <c r="J231" s="281">
        <v>8292.5314400000007</v>
      </c>
      <c r="K231" s="281"/>
      <c r="L231" s="281">
        <v>5282</v>
      </c>
      <c r="M231" s="281">
        <v>7041</v>
      </c>
      <c r="N231" s="450">
        <f>L231/M231-1</f>
        <v>-0.24982246839937505</v>
      </c>
      <c r="O231" s="450">
        <f t="shared" si="9"/>
        <v>-0.36304130551478508</v>
      </c>
      <c r="P231" s="451"/>
    </row>
    <row r="232" spans="1:16" ht="18" customHeight="1">
      <c r="A232" s="350"/>
      <c r="B232" s="350"/>
      <c r="C232" s="350"/>
      <c r="D232" s="350"/>
      <c r="E232" s="350"/>
      <c r="F232" s="350"/>
      <c r="G232" s="350"/>
      <c r="H232" s="383"/>
      <c r="I232" s="454" t="s">
        <v>114</v>
      </c>
      <c r="J232" s="281">
        <v>357</v>
      </c>
      <c r="K232" s="281"/>
      <c r="L232" s="281">
        <v>353</v>
      </c>
      <c r="M232" s="281">
        <v>0</v>
      </c>
      <c r="N232" s="450"/>
      <c r="O232" s="450">
        <f t="shared" si="9"/>
        <v>-1.1204481792717047E-2</v>
      </c>
      <c r="P232" s="451"/>
    </row>
    <row r="233" spans="1:16" ht="18" customHeight="1">
      <c r="A233" s="350"/>
      <c r="B233" s="350"/>
      <c r="C233" s="350"/>
      <c r="D233" s="350"/>
      <c r="E233" s="350"/>
      <c r="F233" s="350"/>
      <c r="G233" s="350"/>
      <c r="H233" s="383"/>
      <c r="I233" s="454" t="s">
        <v>252</v>
      </c>
      <c r="J233" s="281">
        <v>68624</v>
      </c>
      <c r="K233" s="281"/>
      <c r="L233" s="281">
        <v>105269</v>
      </c>
      <c r="M233" s="281">
        <v>50052</v>
      </c>
      <c r="N233" s="450">
        <f>L233/M233-1</f>
        <v>1.1031926796132021</v>
      </c>
      <c r="O233" s="450">
        <f t="shared" si="9"/>
        <v>0.53399685241314998</v>
      </c>
      <c r="P233" s="460"/>
    </row>
    <row r="234" spans="1:16" ht="18" customHeight="1">
      <c r="A234" s="350"/>
      <c r="B234" s="350"/>
      <c r="C234" s="350"/>
      <c r="D234" s="350"/>
      <c r="E234" s="350"/>
      <c r="F234" s="350"/>
      <c r="G234" s="350"/>
      <c r="H234" s="383"/>
      <c r="I234" s="454" t="s">
        <v>253</v>
      </c>
      <c r="J234" s="281">
        <v>3812</v>
      </c>
      <c r="K234" s="281"/>
      <c r="L234" s="281">
        <v>3288</v>
      </c>
      <c r="M234" s="281">
        <v>4488</v>
      </c>
      <c r="N234" s="450">
        <f>L234/M234-1</f>
        <v>-0.26737967914438499</v>
      </c>
      <c r="O234" s="450">
        <f t="shared" si="9"/>
        <v>-0.13746065057712487</v>
      </c>
      <c r="P234" s="451"/>
    </row>
    <row r="235" spans="1:16" ht="18" customHeight="1">
      <c r="A235" s="350"/>
      <c r="B235" s="350"/>
      <c r="C235" s="350"/>
      <c r="D235" s="350"/>
      <c r="E235" s="350"/>
      <c r="F235" s="350"/>
      <c r="G235" s="350"/>
      <c r="H235" s="383"/>
      <c r="I235" s="456" t="s">
        <v>254</v>
      </c>
      <c r="J235" s="281">
        <v>2977</v>
      </c>
      <c r="K235" s="281"/>
      <c r="L235" s="281">
        <v>3123</v>
      </c>
      <c r="M235" s="281">
        <v>3296</v>
      </c>
      <c r="N235" s="450">
        <f>L235/M235-1</f>
        <v>-5.2487864077669921E-2</v>
      </c>
      <c r="O235" s="450">
        <f t="shared" si="9"/>
        <v>4.9042660396372284E-2</v>
      </c>
      <c r="P235" s="451"/>
    </row>
    <row r="236" spans="1:16" ht="18" customHeight="1">
      <c r="A236" s="350"/>
      <c r="B236" s="350"/>
      <c r="C236" s="350"/>
      <c r="D236" s="350"/>
      <c r="E236" s="350"/>
      <c r="F236" s="350"/>
      <c r="G236" s="350"/>
      <c r="H236" s="383"/>
      <c r="I236" s="456" t="s">
        <v>255</v>
      </c>
      <c r="J236" s="281">
        <v>126</v>
      </c>
      <c r="K236" s="281"/>
      <c r="L236" s="281">
        <v>107</v>
      </c>
      <c r="M236" s="281"/>
      <c r="N236" s="450"/>
      <c r="O236" s="450">
        <f t="shared" si="9"/>
        <v>-0.15079365079365081</v>
      </c>
      <c r="P236" s="451"/>
    </row>
    <row r="237" spans="1:16" ht="18" customHeight="1">
      <c r="A237" s="350"/>
      <c r="B237" s="350"/>
      <c r="C237" s="350"/>
      <c r="D237" s="350"/>
      <c r="E237" s="350"/>
      <c r="F237" s="350"/>
      <c r="G237" s="350"/>
      <c r="H237" s="383"/>
      <c r="I237" s="456" t="s">
        <v>158</v>
      </c>
      <c r="J237" s="281">
        <v>4345</v>
      </c>
      <c r="K237" s="281"/>
      <c r="L237" s="281">
        <v>4915</v>
      </c>
      <c r="M237" s="281">
        <v>3509</v>
      </c>
      <c r="N237" s="450">
        <f>L237/M237-1</f>
        <v>0.4006839555428896</v>
      </c>
      <c r="O237" s="450">
        <f t="shared" si="9"/>
        <v>0.13118527042577677</v>
      </c>
      <c r="P237" s="451"/>
    </row>
    <row r="238" spans="1:16" ht="18" customHeight="1">
      <c r="A238" s="350"/>
      <c r="B238" s="350"/>
      <c r="C238" s="350"/>
      <c r="D238" s="350"/>
      <c r="E238" s="350"/>
      <c r="F238" s="350"/>
      <c r="G238" s="350"/>
      <c r="H238" s="383"/>
      <c r="I238" s="454" t="s">
        <v>256</v>
      </c>
      <c r="J238" s="281">
        <v>0</v>
      </c>
      <c r="K238" s="281"/>
      <c r="L238" s="281">
        <v>10673</v>
      </c>
      <c r="M238" s="281">
        <v>560</v>
      </c>
      <c r="N238" s="450">
        <f>L238/M238-1</f>
        <v>18.05892857142857</v>
      </c>
      <c r="O238" s="450"/>
      <c r="P238" s="451"/>
    </row>
    <row r="239" spans="1:16" ht="18" customHeight="1">
      <c r="A239" s="350"/>
      <c r="B239" s="350"/>
      <c r="C239" s="350"/>
      <c r="D239" s="350"/>
      <c r="E239" s="350"/>
      <c r="F239" s="350"/>
      <c r="G239" s="350"/>
      <c r="H239" s="383"/>
      <c r="I239" s="454" t="s">
        <v>257</v>
      </c>
      <c r="J239" s="281">
        <v>160</v>
      </c>
      <c r="K239" s="281"/>
      <c r="L239" s="281">
        <v>158</v>
      </c>
      <c r="M239" s="281"/>
      <c r="N239" s="450"/>
      <c r="O239" s="450">
        <f t="shared" si="9"/>
        <v>-1.2499999999999956E-2</v>
      </c>
      <c r="P239" s="451"/>
    </row>
    <row r="240" spans="1:16" ht="18" customHeight="1">
      <c r="A240" s="350"/>
      <c r="B240" s="350"/>
      <c r="C240" s="350"/>
      <c r="D240" s="350"/>
      <c r="E240" s="350"/>
      <c r="F240" s="350"/>
      <c r="G240" s="350"/>
      <c r="H240" s="383"/>
      <c r="I240" s="454" t="s">
        <v>258</v>
      </c>
      <c r="J240" s="281">
        <v>14181</v>
      </c>
      <c r="K240" s="281"/>
      <c r="L240" s="281">
        <v>14223</v>
      </c>
      <c r="M240" s="281">
        <v>2389</v>
      </c>
      <c r="N240" s="450">
        <f>L240/M240-1</f>
        <v>4.9535370447886145</v>
      </c>
      <c r="O240" s="450">
        <f t="shared" si="9"/>
        <v>2.9617093293843322E-3</v>
      </c>
      <c r="P240" s="451"/>
    </row>
    <row r="241" spans="1:16" ht="18" customHeight="1">
      <c r="A241" s="350"/>
      <c r="B241" s="350"/>
      <c r="C241" s="350"/>
      <c r="D241" s="350"/>
      <c r="E241" s="350"/>
      <c r="F241" s="350"/>
      <c r="G241" s="350"/>
      <c r="H241" s="383"/>
      <c r="I241" s="456" t="s">
        <v>259</v>
      </c>
      <c r="J241" s="281">
        <v>5297</v>
      </c>
      <c r="K241" s="281"/>
      <c r="L241" s="281">
        <v>13750</v>
      </c>
      <c r="M241" s="281"/>
      <c r="N241" s="450"/>
      <c r="O241" s="450">
        <f t="shared" si="9"/>
        <v>1.5958089484613933</v>
      </c>
      <c r="P241" s="451"/>
    </row>
    <row r="242" spans="1:16" ht="18" customHeight="1">
      <c r="A242" s="350"/>
      <c r="B242" s="350"/>
      <c r="C242" s="350"/>
      <c r="D242" s="350"/>
      <c r="E242" s="350"/>
      <c r="F242" s="350"/>
      <c r="G242" s="350"/>
      <c r="H242" s="383"/>
      <c r="I242" s="456" t="s">
        <v>260</v>
      </c>
      <c r="J242" s="281">
        <v>2629</v>
      </c>
      <c r="K242" s="281"/>
      <c r="L242" s="281">
        <v>25576</v>
      </c>
      <c r="M242" s="281"/>
      <c r="N242" s="450"/>
      <c r="O242" s="450">
        <f t="shared" si="9"/>
        <v>8.7284138455686566</v>
      </c>
      <c r="P242" s="451"/>
    </row>
    <row r="243" spans="1:16" ht="18" customHeight="1">
      <c r="A243" s="350"/>
      <c r="B243" s="350"/>
      <c r="C243" s="350"/>
      <c r="D243" s="350"/>
      <c r="E243" s="350"/>
      <c r="F243" s="350"/>
      <c r="G243" s="350"/>
      <c r="H243" s="383"/>
      <c r="I243" s="456" t="s">
        <v>261</v>
      </c>
      <c r="J243" s="281">
        <v>167</v>
      </c>
      <c r="K243" s="281"/>
      <c r="L243" s="281">
        <v>165</v>
      </c>
      <c r="M243" s="281"/>
      <c r="N243" s="450"/>
      <c r="O243" s="450">
        <f t="shared" si="9"/>
        <v>-1.19760479041916E-2</v>
      </c>
      <c r="P243" s="451"/>
    </row>
    <row r="244" spans="1:16" ht="18" customHeight="1">
      <c r="A244" s="350"/>
      <c r="B244" s="350"/>
      <c r="C244" s="350"/>
      <c r="D244" s="350"/>
      <c r="E244" s="350"/>
      <c r="F244" s="350"/>
      <c r="G244" s="350"/>
      <c r="H244" s="383"/>
      <c r="I244" s="350" t="s">
        <v>121</v>
      </c>
      <c r="J244" s="281">
        <v>16412</v>
      </c>
      <c r="K244" s="281"/>
      <c r="L244" s="281">
        <v>15774</v>
      </c>
      <c r="M244" s="281">
        <v>7875</v>
      </c>
      <c r="N244" s="450">
        <f>L244/M244-1</f>
        <v>1.003047619047619</v>
      </c>
      <c r="O244" s="450">
        <f t="shared" si="9"/>
        <v>-3.8873994638069731E-2</v>
      </c>
      <c r="P244" s="451"/>
    </row>
    <row r="245" spans="1:16" ht="18" customHeight="1">
      <c r="A245" s="350"/>
      <c r="B245" s="350"/>
      <c r="C245" s="350"/>
      <c r="D245" s="350"/>
      <c r="E245" s="350"/>
      <c r="F245" s="350"/>
      <c r="G245" s="350"/>
      <c r="H245" s="383"/>
      <c r="I245" s="454" t="s">
        <v>262</v>
      </c>
      <c r="J245" s="281">
        <v>19703.830000000002</v>
      </c>
      <c r="K245" s="281"/>
      <c r="L245" s="281">
        <v>33932</v>
      </c>
      <c r="M245" s="281">
        <v>47318</v>
      </c>
      <c r="N245" s="450">
        <f>L245/M245-1</f>
        <v>-0.28289445876833341</v>
      </c>
      <c r="O245" s="450">
        <f t="shared" si="9"/>
        <v>0.72210174367115409</v>
      </c>
      <c r="P245" s="451"/>
    </row>
    <row r="246" spans="1:16" ht="36">
      <c r="A246" s="350"/>
      <c r="B246" s="350"/>
      <c r="C246" s="350"/>
      <c r="D246" s="350"/>
      <c r="E246" s="350"/>
      <c r="F246" s="350"/>
      <c r="G246" s="350"/>
      <c r="H246" s="511"/>
      <c r="I246" s="452" t="s">
        <v>263</v>
      </c>
      <c r="J246" s="458">
        <v>394189.57680142601</v>
      </c>
      <c r="K246" s="458">
        <v>173140</v>
      </c>
      <c r="L246" s="458">
        <v>170234</v>
      </c>
      <c r="M246" s="458">
        <v>219136</v>
      </c>
      <c r="N246" s="450">
        <f>L246/M246-1</f>
        <v>-0.22315822137850472</v>
      </c>
      <c r="O246" s="450">
        <f t="shared" si="9"/>
        <v>-0.56814180278096038</v>
      </c>
      <c r="P246" s="451" t="s">
        <v>264</v>
      </c>
    </row>
    <row r="247" spans="1:16" ht="18" customHeight="1">
      <c r="A247" s="350"/>
      <c r="B247" s="350"/>
      <c r="C247" s="350"/>
      <c r="D247" s="350"/>
      <c r="E247" s="350"/>
      <c r="F247" s="350"/>
      <c r="G247" s="350"/>
      <c r="H247" s="383"/>
      <c r="I247" s="454" t="s">
        <v>265</v>
      </c>
      <c r="J247" s="281">
        <v>4938</v>
      </c>
      <c r="K247" s="281"/>
      <c r="L247" s="281">
        <v>1609</v>
      </c>
      <c r="M247" s="281">
        <v>1681</v>
      </c>
      <c r="N247" s="450">
        <f>L247/M247-1</f>
        <v>-4.2831647828673436E-2</v>
      </c>
      <c r="O247" s="450">
        <f t="shared" si="9"/>
        <v>-0.67415957877683275</v>
      </c>
      <c r="P247" s="451"/>
    </row>
    <row r="248" spans="1:16" ht="18" customHeight="1">
      <c r="A248" s="350"/>
      <c r="B248" s="350"/>
      <c r="C248" s="350"/>
      <c r="D248" s="350"/>
      <c r="E248" s="350"/>
      <c r="F248" s="350"/>
      <c r="G248" s="350"/>
      <c r="H248" s="383"/>
      <c r="I248" s="456" t="s">
        <v>266</v>
      </c>
      <c r="J248" s="281">
        <v>389251.57680142601</v>
      </c>
      <c r="K248" s="281"/>
      <c r="L248" s="281">
        <v>168625</v>
      </c>
      <c r="M248" s="281">
        <v>217455</v>
      </c>
      <c r="N248" s="450">
        <f>L248/M248-1</f>
        <v>-0.22455220620358241</v>
      </c>
      <c r="O248" s="450">
        <f t="shared" si="9"/>
        <v>-0.56679687366809861</v>
      </c>
      <c r="P248" s="451"/>
    </row>
    <row r="249" spans="1:16" ht="18" customHeight="1">
      <c r="A249" s="350"/>
      <c r="B249" s="350"/>
      <c r="C249" s="350"/>
      <c r="D249" s="350"/>
      <c r="E249" s="350"/>
      <c r="F249" s="350"/>
      <c r="G249" s="350"/>
      <c r="H249" s="511"/>
      <c r="I249" s="459" t="s">
        <v>33</v>
      </c>
      <c r="J249" s="458"/>
      <c r="K249" s="458"/>
      <c r="L249" s="458">
        <v>0</v>
      </c>
      <c r="M249" s="458"/>
      <c r="N249" s="450"/>
      <c r="O249" s="450"/>
      <c r="P249" s="451"/>
    </row>
    <row r="250" spans="1:16" ht="18" customHeight="1">
      <c r="A250" s="350"/>
      <c r="B250" s="350"/>
      <c r="C250" s="350"/>
      <c r="D250" s="350"/>
      <c r="E250" s="350"/>
      <c r="F250" s="350"/>
      <c r="G250" s="350"/>
      <c r="H250" s="511"/>
      <c r="I250" s="459" t="s">
        <v>267</v>
      </c>
      <c r="J250" s="458"/>
      <c r="K250" s="458"/>
      <c r="L250" s="458">
        <v>0</v>
      </c>
      <c r="M250" s="458"/>
      <c r="N250" s="450"/>
      <c r="O250" s="450"/>
      <c r="P250" s="451"/>
    </row>
    <row r="251" spans="1:16" ht="18" customHeight="1">
      <c r="A251" s="350"/>
      <c r="B251" s="350"/>
      <c r="C251" s="350"/>
      <c r="D251" s="350"/>
      <c r="E251" s="350"/>
      <c r="F251" s="350"/>
      <c r="G251" s="350"/>
      <c r="H251" s="383"/>
      <c r="I251" s="454" t="s">
        <v>112</v>
      </c>
      <c r="J251" s="281"/>
      <c r="K251" s="281"/>
      <c r="L251" s="281">
        <v>0</v>
      </c>
      <c r="M251" s="281"/>
      <c r="N251" s="450"/>
      <c r="O251" s="450"/>
      <c r="P251" s="451"/>
    </row>
    <row r="252" spans="1:16" ht="18" customHeight="1">
      <c r="A252" s="350"/>
      <c r="B252" s="350"/>
      <c r="C252" s="350"/>
      <c r="D252" s="350"/>
      <c r="E252" s="350"/>
      <c r="F252" s="350"/>
      <c r="G252" s="350"/>
      <c r="H252" s="383"/>
      <c r="I252" s="454" t="s">
        <v>113</v>
      </c>
      <c r="J252" s="281"/>
      <c r="K252" s="281"/>
      <c r="L252" s="281">
        <v>0</v>
      </c>
      <c r="M252" s="281"/>
      <c r="N252" s="450"/>
      <c r="O252" s="450"/>
      <c r="P252" s="451"/>
    </row>
    <row r="253" spans="1:16" ht="18" customHeight="1">
      <c r="A253" s="350"/>
      <c r="B253" s="350"/>
      <c r="C253" s="350"/>
      <c r="D253" s="350"/>
      <c r="E253" s="350"/>
      <c r="F253" s="350"/>
      <c r="G253" s="350"/>
      <c r="H253" s="383"/>
      <c r="I253" s="454" t="s">
        <v>114</v>
      </c>
      <c r="J253" s="281"/>
      <c r="K253" s="281"/>
      <c r="L253" s="281">
        <v>0</v>
      </c>
      <c r="M253" s="281"/>
      <c r="N253" s="450"/>
      <c r="O253" s="450"/>
      <c r="P253" s="451"/>
    </row>
    <row r="254" spans="1:16" ht="18" customHeight="1">
      <c r="A254" s="350"/>
      <c r="B254" s="350"/>
      <c r="C254" s="350"/>
      <c r="D254" s="350"/>
      <c r="E254" s="350"/>
      <c r="F254" s="350"/>
      <c r="G254" s="350"/>
      <c r="H254" s="383"/>
      <c r="I254" s="456" t="s">
        <v>232</v>
      </c>
      <c r="J254" s="281"/>
      <c r="K254" s="281"/>
      <c r="L254" s="281">
        <v>0</v>
      </c>
      <c r="M254" s="281"/>
      <c r="N254" s="450"/>
      <c r="O254" s="450"/>
      <c r="P254" s="451"/>
    </row>
    <row r="255" spans="1:16" ht="18" customHeight="1">
      <c r="A255" s="350"/>
      <c r="B255" s="350"/>
      <c r="C255" s="350"/>
      <c r="D255" s="350"/>
      <c r="E255" s="350"/>
      <c r="F255" s="350"/>
      <c r="G255" s="350"/>
      <c r="H255" s="383"/>
      <c r="I255" s="456" t="s">
        <v>121</v>
      </c>
      <c r="J255" s="281"/>
      <c r="K255" s="281"/>
      <c r="L255" s="281">
        <v>0</v>
      </c>
      <c r="M255" s="281"/>
      <c r="N255" s="450"/>
      <c r="O255" s="450"/>
      <c r="P255" s="451"/>
    </row>
    <row r="256" spans="1:16" ht="18" customHeight="1">
      <c r="A256" s="350"/>
      <c r="B256" s="350"/>
      <c r="C256" s="350"/>
      <c r="D256" s="350"/>
      <c r="E256" s="350"/>
      <c r="F256" s="350"/>
      <c r="G256" s="350"/>
      <c r="H256" s="383"/>
      <c r="I256" s="456" t="s">
        <v>268</v>
      </c>
      <c r="J256" s="281"/>
      <c r="K256" s="281"/>
      <c r="L256" s="281">
        <v>0</v>
      </c>
      <c r="M256" s="281"/>
      <c r="N256" s="450"/>
      <c r="O256" s="450"/>
      <c r="P256" s="451"/>
    </row>
    <row r="257" spans="1:16" ht="18" customHeight="1">
      <c r="A257" s="350"/>
      <c r="B257" s="350"/>
      <c r="C257" s="350"/>
      <c r="D257" s="350"/>
      <c r="E257" s="350"/>
      <c r="F257" s="350"/>
      <c r="G257" s="350"/>
      <c r="H257" s="511"/>
      <c r="I257" s="448" t="s">
        <v>269</v>
      </c>
      <c r="J257" s="458"/>
      <c r="K257" s="458"/>
      <c r="L257" s="458">
        <v>0</v>
      </c>
      <c r="M257" s="458"/>
      <c r="N257" s="450"/>
      <c r="O257" s="450"/>
      <c r="P257" s="460"/>
    </row>
    <row r="258" spans="1:16" ht="18" customHeight="1">
      <c r="A258" s="350"/>
      <c r="B258" s="350"/>
      <c r="C258" s="350"/>
      <c r="D258" s="350"/>
      <c r="E258" s="350"/>
      <c r="F258" s="350"/>
      <c r="G258" s="350"/>
      <c r="H258" s="383"/>
      <c r="I258" s="454" t="s">
        <v>270</v>
      </c>
      <c r="J258" s="281"/>
      <c r="K258" s="281"/>
      <c r="L258" s="281">
        <v>0</v>
      </c>
      <c r="M258" s="281"/>
      <c r="N258" s="450"/>
      <c r="O258" s="450"/>
      <c r="P258" s="451"/>
    </row>
    <row r="259" spans="1:16" ht="18" customHeight="1">
      <c r="A259" s="350"/>
      <c r="B259" s="350"/>
      <c r="C259" s="350"/>
      <c r="D259" s="350"/>
      <c r="E259" s="350"/>
      <c r="F259" s="350"/>
      <c r="G259" s="350"/>
      <c r="H259" s="383"/>
      <c r="I259" s="454" t="s">
        <v>271</v>
      </c>
      <c r="J259" s="281"/>
      <c r="K259" s="281"/>
      <c r="L259" s="281">
        <v>0</v>
      </c>
      <c r="M259" s="281"/>
      <c r="N259" s="450"/>
      <c r="O259" s="450"/>
      <c r="P259" s="451"/>
    </row>
    <row r="260" spans="1:16" ht="18" customHeight="1">
      <c r="A260" s="350"/>
      <c r="B260" s="350"/>
      <c r="C260" s="350"/>
      <c r="D260" s="350"/>
      <c r="E260" s="350"/>
      <c r="F260" s="350"/>
      <c r="G260" s="350"/>
      <c r="H260" s="511"/>
      <c r="I260" s="448" t="s">
        <v>272</v>
      </c>
      <c r="J260" s="458"/>
      <c r="K260" s="458"/>
      <c r="L260" s="458">
        <v>0</v>
      </c>
      <c r="M260" s="458"/>
      <c r="N260" s="450"/>
      <c r="O260" s="450"/>
      <c r="P260" s="461"/>
    </row>
    <row r="261" spans="1:16" ht="18" customHeight="1">
      <c r="A261" s="350"/>
      <c r="B261" s="350"/>
      <c r="C261" s="350"/>
      <c r="D261" s="350"/>
      <c r="E261" s="350"/>
      <c r="F261" s="350"/>
      <c r="G261" s="350"/>
      <c r="H261" s="383"/>
      <c r="I261" s="456" t="s">
        <v>273</v>
      </c>
      <c r="J261" s="281"/>
      <c r="K261" s="281"/>
      <c r="L261" s="281">
        <v>0</v>
      </c>
      <c r="M261" s="281"/>
      <c r="N261" s="450"/>
      <c r="O261" s="450"/>
      <c r="P261" s="451"/>
    </row>
    <row r="262" spans="1:16" ht="18" customHeight="1">
      <c r="A262" s="350"/>
      <c r="B262" s="350"/>
      <c r="C262" s="350"/>
      <c r="D262" s="350"/>
      <c r="E262" s="350"/>
      <c r="F262" s="350"/>
      <c r="G262" s="350"/>
      <c r="H262" s="383"/>
      <c r="I262" s="456" t="s">
        <v>274</v>
      </c>
      <c r="J262" s="281"/>
      <c r="K262" s="281"/>
      <c r="L262" s="281">
        <v>0</v>
      </c>
      <c r="M262" s="281"/>
      <c r="N262" s="450"/>
      <c r="O262" s="450"/>
      <c r="P262" s="451"/>
    </row>
    <row r="263" spans="1:16" ht="18" customHeight="1">
      <c r="A263" s="350"/>
      <c r="B263" s="350"/>
      <c r="C263" s="350"/>
      <c r="D263" s="350"/>
      <c r="E263" s="350"/>
      <c r="F263" s="350"/>
      <c r="G263" s="350"/>
      <c r="H263" s="511"/>
      <c r="I263" s="452" t="s">
        <v>275</v>
      </c>
      <c r="J263" s="458"/>
      <c r="K263" s="458"/>
      <c r="L263" s="458">
        <v>0</v>
      </c>
      <c r="M263" s="458"/>
      <c r="N263" s="450"/>
      <c r="O263" s="450"/>
      <c r="P263" s="451"/>
    </row>
    <row r="264" spans="1:16" ht="18" customHeight="1">
      <c r="A264" s="350"/>
      <c r="B264" s="350"/>
      <c r="C264" s="350"/>
      <c r="D264" s="350"/>
      <c r="E264" s="350"/>
      <c r="F264" s="350"/>
      <c r="G264" s="350"/>
      <c r="H264" s="383"/>
      <c r="I264" s="454" t="s">
        <v>276</v>
      </c>
      <c r="J264" s="281"/>
      <c r="K264" s="281"/>
      <c r="L264" s="281">
        <v>0</v>
      </c>
      <c r="M264" s="281"/>
      <c r="N264" s="450"/>
      <c r="O264" s="450"/>
      <c r="P264" s="451"/>
    </row>
    <row r="265" spans="1:16" ht="18" customHeight="1">
      <c r="A265" s="350"/>
      <c r="B265" s="350"/>
      <c r="C265" s="350"/>
      <c r="D265" s="350"/>
      <c r="E265" s="350"/>
      <c r="F265" s="350"/>
      <c r="G265" s="350"/>
      <c r="H265" s="383"/>
      <c r="I265" s="454" t="s">
        <v>277</v>
      </c>
      <c r="J265" s="281"/>
      <c r="K265" s="281"/>
      <c r="L265" s="281">
        <v>0</v>
      </c>
      <c r="M265" s="281"/>
      <c r="N265" s="450"/>
      <c r="O265" s="450"/>
      <c r="P265" s="451"/>
    </row>
    <row r="266" spans="1:16" ht="18" customHeight="1">
      <c r="A266" s="350"/>
      <c r="B266" s="350"/>
      <c r="C266" s="350"/>
      <c r="D266" s="350"/>
      <c r="E266" s="350"/>
      <c r="F266" s="350"/>
      <c r="G266" s="350"/>
      <c r="H266" s="383"/>
      <c r="I266" s="456" t="s">
        <v>278</v>
      </c>
      <c r="J266" s="281"/>
      <c r="K266" s="281"/>
      <c r="L266" s="281">
        <v>0</v>
      </c>
      <c r="M266" s="281"/>
      <c r="N266" s="450"/>
      <c r="O266" s="450"/>
      <c r="P266" s="451"/>
    </row>
    <row r="267" spans="1:16" ht="18" customHeight="1">
      <c r="A267" s="350"/>
      <c r="B267" s="350"/>
      <c r="C267" s="350"/>
      <c r="D267" s="350"/>
      <c r="E267" s="350"/>
      <c r="F267" s="350"/>
      <c r="G267" s="350"/>
      <c r="H267" s="383"/>
      <c r="I267" s="456" t="s">
        <v>279</v>
      </c>
      <c r="J267" s="281"/>
      <c r="K267" s="281"/>
      <c r="L267" s="281">
        <v>0</v>
      </c>
      <c r="M267" s="281"/>
      <c r="N267" s="450"/>
      <c r="O267" s="450"/>
      <c r="P267" s="451"/>
    </row>
    <row r="268" spans="1:16" ht="18" customHeight="1">
      <c r="A268" s="350"/>
      <c r="B268" s="350"/>
      <c r="C268" s="350"/>
      <c r="D268" s="350"/>
      <c r="E268" s="350"/>
      <c r="F268" s="350"/>
      <c r="G268" s="350"/>
      <c r="H268" s="383"/>
      <c r="I268" s="456" t="s">
        <v>280</v>
      </c>
      <c r="J268" s="281"/>
      <c r="K268" s="281"/>
      <c r="L268" s="281">
        <v>0</v>
      </c>
      <c r="M268" s="281"/>
      <c r="N268" s="450"/>
      <c r="O268" s="450"/>
      <c r="P268" s="451"/>
    </row>
    <row r="269" spans="1:16" ht="18" customHeight="1">
      <c r="A269" s="350"/>
      <c r="B269" s="350"/>
      <c r="C269" s="350"/>
      <c r="D269" s="350"/>
      <c r="E269" s="350"/>
      <c r="F269" s="350"/>
      <c r="G269" s="350"/>
      <c r="H269" s="511"/>
      <c r="I269" s="459" t="s">
        <v>281</v>
      </c>
      <c r="J269" s="458"/>
      <c r="K269" s="458"/>
      <c r="L269" s="458">
        <v>0</v>
      </c>
      <c r="M269" s="458"/>
      <c r="N269" s="450"/>
      <c r="O269" s="450"/>
      <c r="P269" s="451"/>
    </row>
    <row r="270" spans="1:16" ht="18" customHeight="1">
      <c r="A270" s="350"/>
      <c r="B270" s="350"/>
      <c r="C270" s="350"/>
      <c r="D270" s="350"/>
      <c r="E270" s="350"/>
      <c r="F270" s="350"/>
      <c r="G270" s="350"/>
      <c r="H270" s="383"/>
      <c r="I270" s="456" t="s">
        <v>282</v>
      </c>
      <c r="J270" s="281"/>
      <c r="K270" s="281"/>
      <c r="L270" s="281">
        <v>0</v>
      </c>
      <c r="M270" s="281"/>
      <c r="N270" s="450"/>
      <c r="O270" s="450"/>
      <c r="P270" s="451"/>
    </row>
    <row r="271" spans="1:16" ht="18" customHeight="1">
      <c r="A271" s="350"/>
      <c r="B271" s="350"/>
      <c r="C271" s="350"/>
      <c r="D271" s="350"/>
      <c r="E271" s="350"/>
      <c r="F271" s="350"/>
      <c r="G271" s="350"/>
      <c r="H271" s="383"/>
      <c r="I271" s="350" t="s">
        <v>283</v>
      </c>
      <c r="J271" s="281"/>
      <c r="K271" s="281"/>
      <c r="L271" s="281">
        <v>0</v>
      </c>
      <c r="M271" s="281"/>
      <c r="N271" s="450"/>
      <c r="O271" s="450"/>
      <c r="P271" s="451"/>
    </row>
    <row r="272" spans="1:16" ht="18" customHeight="1">
      <c r="A272" s="350"/>
      <c r="B272" s="350"/>
      <c r="C272" s="350"/>
      <c r="D272" s="350"/>
      <c r="E272" s="350"/>
      <c r="F272" s="350"/>
      <c r="G272" s="350"/>
      <c r="H272" s="383"/>
      <c r="I272" s="454" t="s">
        <v>284</v>
      </c>
      <c r="J272" s="458"/>
      <c r="K272" s="458"/>
      <c r="L272" s="458">
        <v>0</v>
      </c>
      <c r="M272" s="458"/>
      <c r="N272" s="450"/>
      <c r="O272" s="450"/>
      <c r="P272" s="451"/>
    </row>
    <row r="273" spans="1:16" ht="18" customHeight="1">
      <c r="A273" s="350"/>
      <c r="B273" s="350"/>
      <c r="C273" s="350"/>
      <c r="D273" s="350"/>
      <c r="E273" s="350"/>
      <c r="F273" s="350"/>
      <c r="G273" s="350"/>
      <c r="H273" s="511"/>
      <c r="I273" s="452" t="s">
        <v>285</v>
      </c>
      <c r="J273" s="458"/>
      <c r="K273" s="458"/>
      <c r="L273" s="458">
        <v>0</v>
      </c>
      <c r="M273" s="458"/>
      <c r="N273" s="450"/>
      <c r="O273" s="450"/>
      <c r="P273" s="451"/>
    </row>
    <row r="274" spans="1:16" ht="18" customHeight="1">
      <c r="A274" s="350"/>
      <c r="B274" s="350"/>
      <c r="C274" s="350"/>
      <c r="D274" s="350"/>
      <c r="E274" s="350"/>
      <c r="F274" s="350"/>
      <c r="G274" s="350"/>
      <c r="H274" s="383"/>
      <c r="I274" s="454" t="s">
        <v>286</v>
      </c>
      <c r="J274" s="281"/>
      <c r="K274" s="281"/>
      <c r="L274" s="281">
        <v>0</v>
      </c>
      <c r="M274" s="281"/>
      <c r="N274" s="450"/>
      <c r="O274" s="450"/>
      <c r="P274" s="451"/>
    </row>
    <row r="275" spans="1:16" ht="18" customHeight="1">
      <c r="A275" s="350"/>
      <c r="B275" s="350"/>
      <c r="C275" s="350"/>
      <c r="D275" s="350"/>
      <c r="E275" s="350"/>
      <c r="F275" s="350"/>
      <c r="G275" s="350"/>
      <c r="H275" s="383"/>
      <c r="I275" s="456" t="s">
        <v>287</v>
      </c>
      <c r="J275" s="281"/>
      <c r="K275" s="281"/>
      <c r="L275" s="281">
        <v>0</v>
      </c>
      <c r="M275" s="281"/>
      <c r="N275" s="450"/>
      <c r="O275" s="450"/>
      <c r="P275" s="461"/>
    </row>
    <row r="276" spans="1:16" ht="18" customHeight="1">
      <c r="A276" s="350"/>
      <c r="B276" s="350"/>
      <c r="C276" s="350"/>
      <c r="D276" s="350"/>
      <c r="E276" s="350"/>
      <c r="F276" s="350"/>
      <c r="G276" s="350"/>
      <c r="H276" s="383"/>
      <c r="I276" s="456" t="s">
        <v>288</v>
      </c>
      <c r="J276" s="281"/>
      <c r="K276" s="281"/>
      <c r="L276" s="281">
        <v>0</v>
      </c>
      <c r="M276" s="281"/>
      <c r="N276" s="450"/>
      <c r="O276" s="450"/>
      <c r="P276" s="451"/>
    </row>
    <row r="277" spans="1:16" ht="18" customHeight="1">
      <c r="A277" s="350"/>
      <c r="B277" s="350"/>
      <c r="C277" s="350"/>
      <c r="D277" s="350"/>
      <c r="E277" s="350"/>
      <c r="F277" s="350"/>
      <c r="G277" s="350"/>
      <c r="H277" s="383"/>
      <c r="I277" s="456" t="s">
        <v>289</v>
      </c>
      <c r="J277" s="281"/>
      <c r="K277" s="281"/>
      <c r="L277" s="281">
        <v>0</v>
      </c>
      <c r="M277" s="281"/>
      <c r="N277" s="450"/>
      <c r="O277" s="450"/>
      <c r="P277" s="451"/>
    </row>
    <row r="278" spans="1:16" ht="18" customHeight="1">
      <c r="A278" s="350"/>
      <c r="B278" s="350"/>
      <c r="C278" s="350"/>
      <c r="D278" s="350"/>
      <c r="E278" s="350"/>
      <c r="F278" s="350"/>
      <c r="G278" s="350"/>
      <c r="H278" s="383"/>
      <c r="I278" s="454" t="s">
        <v>290</v>
      </c>
      <c r="J278" s="281"/>
      <c r="K278" s="281"/>
      <c r="L278" s="281">
        <v>0</v>
      </c>
      <c r="M278" s="281"/>
      <c r="N278" s="450"/>
      <c r="O278" s="450"/>
      <c r="P278" s="451"/>
    </row>
    <row r="279" spans="1:16" ht="18" customHeight="1">
      <c r="A279" s="350"/>
      <c r="B279" s="350"/>
      <c r="C279" s="350"/>
      <c r="D279" s="350"/>
      <c r="E279" s="350"/>
      <c r="F279" s="350"/>
      <c r="G279" s="350"/>
      <c r="H279" s="383"/>
      <c r="I279" s="454" t="s">
        <v>291</v>
      </c>
      <c r="J279" s="281"/>
      <c r="K279" s="281"/>
      <c r="L279" s="281">
        <v>0</v>
      </c>
      <c r="M279" s="281"/>
      <c r="N279" s="450"/>
      <c r="O279" s="450"/>
      <c r="P279" s="451"/>
    </row>
    <row r="280" spans="1:16" ht="18" customHeight="1">
      <c r="A280" s="350"/>
      <c r="B280" s="350"/>
      <c r="C280" s="350"/>
      <c r="D280" s="350"/>
      <c r="E280" s="350"/>
      <c r="F280" s="350"/>
      <c r="G280" s="350"/>
      <c r="H280" s="511"/>
      <c r="I280" s="452" t="s">
        <v>292</v>
      </c>
      <c r="J280" s="458"/>
      <c r="K280" s="458"/>
      <c r="L280" s="458">
        <v>0</v>
      </c>
      <c r="M280" s="458"/>
      <c r="N280" s="450"/>
      <c r="O280" s="450"/>
      <c r="P280" s="451"/>
    </row>
    <row r="281" spans="1:16" ht="18" customHeight="1">
      <c r="A281" s="350"/>
      <c r="B281" s="350"/>
      <c r="C281" s="350"/>
      <c r="D281" s="350"/>
      <c r="E281" s="350"/>
      <c r="F281" s="350"/>
      <c r="G281" s="350"/>
      <c r="H281" s="383"/>
      <c r="I281" s="456" t="s">
        <v>112</v>
      </c>
      <c r="J281" s="281"/>
      <c r="K281" s="281"/>
      <c r="L281" s="281">
        <v>0</v>
      </c>
      <c r="M281" s="281"/>
      <c r="N281" s="450"/>
      <c r="O281" s="450"/>
      <c r="P281" s="451"/>
    </row>
    <row r="282" spans="1:16" ht="18" customHeight="1">
      <c r="A282" s="350"/>
      <c r="B282" s="350"/>
      <c r="C282" s="350"/>
      <c r="D282" s="350"/>
      <c r="E282" s="350"/>
      <c r="F282" s="350"/>
      <c r="G282" s="350"/>
      <c r="H282" s="383"/>
      <c r="I282" s="456" t="s">
        <v>113</v>
      </c>
      <c r="J282" s="281"/>
      <c r="K282" s="281"/>
      <c r="L282" s="281">
        <v>0</v>
      </c>
      <c r="M282" s="281"/>
      <c r="N282" s="450"/>
      <c r="O282" s="450"/>
      <c r="P282" s="451"/>
    </row>
    <row r="283" spans="1:16" ht="18" customHeight="1">
      <c r="A283" s="350"/>
      <c r="B283" s="350"/>
      <c r="C283" s="350"/>
      <c r="D283" s="350"/>
      <c r="E283" s="350"/>
      <c r="F283" s="350"/>
      <c r="G283" s="350"/>
      <c r="H283" s="383"/>
      <c r="I283" s="456" t="s">
        <v>114</v>
      </c>
      <c r="J283" s="281"/>
      <c r="K283" s="281"/>
      <c r="L283" s="281">
        <v>0</v>
      </c>
      <c r="M283" s="281"/>
      <c r="N283" s="450"/>
      <c r="O283" s="450"/>
      <c r="P283" s="451"/>
    </row>
    <row r="284" spans="1:16" ht="18" customHeight="1">
      <c r="A284" s="350"/>
      <c r="B284" s="350"/>
      <c r="C284" s="350"/>
      <c r="D284" s="350"/>
      <c r="E284" s="350"/>
      <c r="F284" s="350"/>
      <c r="G284" s="350"/>
      <c r="H284" s="383"/>
      <c r="I284" s="350" t="s">
        <v>121</v>
      </c>
      <c r="J284" s="281"/>
      <c r="K284" s="281"/>
      <c r="L284" s="281">
        <v>0</v>
      </c>
      <c r="M284" s="281"/>
      <c r="N284" s="450"/>
      <c r="O284" s="450"/>
      <c r="P284" s="451"/>
    </row>
    <row r="285" spans="1:16" ht="18" customHeight="1">
      <c r="A285" s="350"/>
      <c r="B285" s="350"/>
      <c r="C285" s="350"/>
      <c r="D285" s="350"/>
      <c r="E285" s="350"/>
      <c r="F285" s="350"/>
      <c r="G285" s="350"/>
      <c r="H285" s="383"/>
      <c r="I285" s="454" t="s">
        <v>293</v>
      </c>
      <c r="J285" s="281"/>
      <c r="K285" s="281"/>
      <c r="L285" s="281">
        <v>0</v>
      </c>
      <c r="M285" s="281"/>
      <c r="N285" s="450"/>
      <c r="O285" s="450"/>
      <c r="P285" s="451"/>
    </row>
    <row r="286" spans="1:16" ht="18" customHeight="1">
      <c r="A286" s="501"/>
      <c r="B286" s="501"/>
      <c r="C286" s="501"/>
      <c r="D286" s="501"/>
      <c r="E286" s="501"/>
      <c r="F286" s="501"/>
      <c r="G286" s="501"/>
      <c r="H286" s="511"/>
      <c r="I286" s="452" t="s">
        <v>294</v>
      </c>
      <c r="J286" s="458"/>
      <c r="K286" s="458"/>
      <c r="L286" s="458">
        <v>0</v>
      </c>
      <c r="M286" s="458"/>
      <c r="N286" s="450"/>
      <c r="O286" s="450"/>
      <c r="P286" s="451"/>
    </row>
    <row r="287" spans="1:16" ht="18" customHeight="1">
      <c r="A287" s="350"/>
      <c r="B287" s="350"/>
      <c r="C287" s="350"/>
      <c r="D287" s="350"/>
      <c r="E287" s="350"/>
      <c r="F287" s="350"/>
      <c r="G287" s="350"/>
      <c r="H287" s="383"/>
      <c r="I287" s="454" t="s">
        <v>295</v>
      </c>
      <c r="J287" s="281"/>
      <c r="K287" s="281"/>
      <c r="L287" s="281">
        <v>0</v>
      </c>
      <c r="M287" s="281"/>
      <c r="N287" s="450"/>
      <c r="O287" s="450"/>
      <c r="P287" s="451"/>
    </row>
    <row r="288" spans="1:16" ht="24.95" customHeight="1">
      <c r="A288" s="350"/>
      <c r="B288" s="350"/>
      <c r="C288" s="350"/>
      <c r="D288" s="350"/>
      <c r="E288" s="350"/>
      <c r="F288" s="350"/>
      <c r="G288" s="350"/>
      <c r="H288" s="511"/>
      <c r="I288" s="459" t="s">
        <v>35</v>
      </c>
      <c r="J288" s="458">
        <v>5273.7320101730002</v>
      </c>
      <c r="K288" s="458">
        <v>7086</v>
      </c>
      <c r="L288" s="458">
        <v>7086</v>
      </c>
      <c r="M288" s="458">
        <v>7050</v>
      </c>
      <c r="N288" s="450">
        <f>L288/M288-1</f>
        <v>5.106382978723456E-3</v>
      </c>
      <c r="O288" s="450">
        <f t="shared" ref="O288:O324" si="10">L288/J288-1</f>
        <v>0.34364051611480151</v>
      </c>
      <c r="P288" s="451" t="s">
        <v>296</v>
      </c>
    </row>
    <row r="289" spans="1:16" ht="18" customHeight="1">
      <c r="A289" s="350"/>
      <c r="B289" s="350"/>
      <c r="C289" s="350"/>
      <c r="D289" s="350"/>
      <c r="E289" s="350"/>
      <c r="F289" s="350"/>
      <c r="G289" s="350"/>
      <c r="H289" s="511"/>
      <c r="I289" s="459" t="s">
        <v>297</v>
      </c>
      <c r="J289" s="458"/>
      <c r="K289" s="458"/>
      <c r="L289" s="458">
        <v>0</v>
      </c>
      <c r="M289" s="458"/>
      <c r="N289" s="450"/>
      <c r="O289" s="450"/>
      <c r="P289" s="451"/>
    </row>
    <row r="290" spans="1:16" ht="18" customHeight="1">
      <c r="A290" s="350"/>
      <c r="B290" s="350"/>
      <c r="C290" s="350"/>
      <c r="D290" s="350"/>
      <c r="E290" s="350"/>
      <c r="F290" s="350"/>
      <c r="G290" s="350"/>
      <c r="H290" s="383"/>
      <c r="I290" s="456" t="s">
        <v>298</v>
      </c>
      <c r="J290" s="281"/>
      <c r="K290" s="281"/>
      <c r="L290" s="281">
        <v>0</v>
      </c>
      <c r="M290" s="281"/>
      <c r="N290" s="450"/>
      <c r="O290" s="450"/>
      <c r="P290" s="451"/>
    </row>
    <row r="291" spans="1:16" ht="18" customHeight="1">
      <c r="A291" s="350"/>
      <c r="B291" s="350"/>
      <c r="C291" s="350"/>
      <c r="D291" s="350"/>
      <c r="E291" s="350"/>
      <c r="F291" s="350"/>
      <c r="G291" s="350"/>
      <c r="H291" s="511"/>
      <c r="I291" s="452" t="s">
        <v>299</v>
      </c>
      <c r="J291" s="458"/>
      <c r="K291" s="458"/>
      <c r="L291" s="458">
        <v>0</v>
      </c>
      <c r="M291" s="458"/>
      <c r="N291" s="450"/>
      <c r="O291" s="450"/>
      <c r="P291" s="451"/>
    </row>
    <row r="292" spans="1:16" ht="18" customHeight="1">
      <c r="A292" s="350"/>
      <c r="B292" s="350"/>
      <c r="C292" s="350"/>
      <c r="D292" s="350"/>
      <c r="E292" s="350"/>
      <c r="F292" s="350"/>
      <c r="G292" s="350"/>
      <c r="H292" s="383"/>
      <c r="I292" s="454" t="s">
        <v>300</v>
      </c>
      <c r="J292" s="281"/>
      <c r="K292" s="281"/>
      <c r="L292" s="281">
        <v>0</v>
      </c>
      <c r="M292" s="281"/>
      <c r="N292" s="450"/>
      <c r="O292" s="450"/>
      <c r="P292" s="451"/>
    </row>
    <row r="293" spans="1:16" ht="18" customHeight="1">
      <c r="A293" s="350"/>
      <c r="B293" s="350"/>
      <c r="C293" s="350"/>
      <c r="D293" s="350"/>
      <c r="E293" s="350"/>
      <c r="F293" s="350"/>
      <c r="G293" s="350"/>
      <c r="H293" s="511"/>
      <c r="I293" s="452" t="s">
        <v>301</v>
      </c>
      <c r="J293" s="458"/>
      <c r="K293" s="458"/>
      <c r="L293" s="458">
        <v>0</v>
      </c>
      <c r="M293" s="458"/>
      <c r="N293" s="450"/>
      <c r="O293" s="450"/>
      <c r="P293" s="451"/>
    </row>
    <row r="294" spans="1:16" ht="18" customHeight="1">
      <c r="A294" s="350"/>
      <c r="B294" s="350"/>
      <c r="C294" s="350"/>
      <c r="D294" s="350"/>
      <c r="E294" s="350"/>
      <c r="F294" s="350"/>
      <c r="G294" s="350"/>
      <c r="H294" s="383"/>
      <c r="I294" s="456" t="s">
        <v>302</v>
      </c>
      <c r="J294" s="281"/>
      <c r="K294" s="281"/>
      <c r="L294" s="281">
        <v>0</v>
      </c>
      <c r="M294" s="281"/>
      <c r="N294" s="450"/>
      <c r="O294" s="450"/>
      <c r="P294" s="451"/>
    </row>
    <row r="295" spans="1:16" ht="18" customHeight="1">
      <c r="A295" s="448"/>
      <c r="B295" s="448"/>
      <c r="C295" s="448"/>
      <c r="D295" s="448"/>
      <c r="E295" s="448"/>
      <c r="F295" s="448"/>
      <c r="G295" s="448"/>
      <c r="H295" s="511"/>
      <c r="I295" s="459" t="s">
        <v>303</v>
      </c>
      <c r="J295" s="458">
        <v>1603</v>
      </c>
      <c r="K295" s="458">
        <v>1897</v>
      </c>
      <c r="L295" s="458">
        <v>1897</v>
      </c>
      <c r="M295" s="458">
        <v>1461</v>
      </c>
      <c r="N295" s="450">
        <f>L295/M295-1</f>
        <v>0.29842573579739895</v>
      </c>
      <c r="O295" s="450">
        <f t="shared" si="10"/>
        <v>0.18340611353711789</v>
      </c>
      <c r="P295" s="451"/>
    </row>
    <row r="296" spans="1:16" ht="18" customHeight="1">
      <c r="A296" s="350"/>
      <c r="B296" s="350"/>
      <c r="C296" s="350"/>
      <c r="D296" s="350"/>
      <c r="E296" s="350"/>
      <c r="F296" s="350"/>
      <c r="G296" s="350"/>
      <c r="H296" s="383"/>
      <c r="I296" s="456" t="s">
        <v>304</v>
      </c>
      <c r="J296" s="281">
        <v>0</v>
      </c>
      <c r="K296" s="281"/>
      <c r="L296" s="281">
        <v>0</v>
      </c>
      <c r="M296" s="281">
        <v>0</v>
      </c>
      <c r="N296" s="450"/>
      <c r="O296" s="450"/>
      <c r="P296" s="451"/>
    </row>
    <row r="297" spans="1:16" ht="18" customHeight="1">
      <c r="A297" s="350"/>
      <c r="B297" s="350"/>
      <c r="C297" s="350"/>
      <c r="D297" s="350"/>
      <c r="E297" s="350"/>
      <c r="F297" s="350"/>
      <c r="G297" s="350"/>
      <c r="H297" s="383"/>
      <c r="I297" s="350" t="s">
        <v>305</v>
      </c>
      <c r="J297" s="281">
        <v>0</v>
      </c>
      <c r="K297" s="281"/>
      <c r="L297" s="281">
        <v>0</v>
      </c>
      <c r="M297" s="281">
        <v>0</v>
      </c>
      <c r="N297" s="450"/>
      <c r="O297" s="450"/>
      <c r="P297" s="451"/>
    </row>
    <row r="298" spans="1:16" ht="18" customHeight="1">
      <c r="A298" s="350"/>
      <c r="B298" s="350"/>
      <c r="C298" s="350"/>
      <c r="D298" s="350"/>
      <c r="E298" s="350"/>
      <c r="F298" s="350"/>
      <c r="G298" s="350"/>
      <c r="H298" s="383"/>
      <c r="I298" s="454" t="s">
        <v>306</v>
      </c>
      <c r="J298" s="281"/>
      <c r="K298" s="281"/>
      <c r="L298" s="281">
        <v>0</v>
      </c>
      <c r="M298" s="281">
        <v>0</v>
      </c>
      <c r="N298" s="450"/>
      <c r="O298" s="450"/>
      <c r="P298" s="451"/>
    </row>
    <row r="299" spans="1:16" ht="18" customHeight="1">
      <c r="A299" s="350"/>
      <c r="B299" s="350"/>
      <c r="C299" s="350"/>
      <c r="D299" s="350"/>
      <c r="E299" s="350"/>
      <c r="F299" s="350"/>
      <c r="G299" s="350"/>
      <c r="H299" s="383"/>
      <c r="I299" s="454" t="s">
        <v>307</v>
      </c>
      <c r="J299" s="281">
        <v>0</v>
      </c>
      <c r="K299" s="281"/>
      <c r="L299" s="281">
        <v>0</v>
      </c>
      <c r="M299" s="281">
        <v>0</v>
      </c>
      <c r="N299" s="450"/>
      <c r="O299" s="450"/>
      <c r="P299" s="451"/>
    </row>
    <row r="300" spans="1:16" s="506" customFormat="1" ht="18" customHeight="1">
      <c r="A300" s="350"/>
      <c r="B300" s="350"/>
      <c r="C300" s="350"/>
      <c r="D300" s="350"/>
      <c r="E300" s="350"/>
      <c r="F300" s="350"/>
      <c r="G300" s="350"/>
      <c r="H300" s="383"/>
      <c r="I300" s="454" t="s">
        <v>308</v>
      </c>
      <c r="J300" s="281">
        <v>0</v>
      </c>
      <c r="K300" s="281"/>
      <c r="L300" s="281">
        <v>0</v>
      </c>
      <c r="M300" s="281">
        <v>0</v>
      </c>
      <c r="N300" s="450"/>
      <c r="O300" s="450"/>
      <c r="P300" s="451"/>
    </row>
    <row r="301" spans="1:16" ht="18" customHeight="1">
      <c r="A301" s="350"/>
      <c r="B301" s="350"/>
      <c r="C301" s="350"/>
      <c r="D301" s="350"/>
      <c r="E301" s="350"/>
      <c r="F301" s="350"/>
      <c r="G301" s="350"/>
      <c r="H301" s="383"/>
      <c r="I301" s="456" t="s">
        <v>309</v>
      </c>
      <c r="J301" s="281">
        <v>0</v>
      </c>
      <c r="K301" s="281"/>
      <c r="L301" s="281">
        <v>666</v>
      </c>
      <c r="M301" s="281">
        <v>0</v>
      </c>
      <c r="N301" s="450"/>
      <c r="O301" s="450"/>
      <c r="P301" s="451"/>
    </row>
    <row r="302" spans="1:16" ht="18" customHeight="1">
      <c r="A302" s="350"/>
      <c r="B302" s="350"/>
      <c r="C302" s="350"/>
      <c r="D302" s="350"/>
      <c r="E302" s="350"/>
      <c r="F302" s="350"/>
      <c r="G302" s="350"/>
      <c r="H302" s="383"/>
      <c r="I302" s="456" t="s">
        <v>310</v>
      </c>
      <c r="J302" s="281">
        <v>603</v>
      </c>
      <c r="K302" s="281"/>
      <c r="L302" s="281">
        <v>1177</v>
      </c>
      <c r="M302" s="281">
        <v>751</v>
      </c>
      <c r="N302" s="450">
        <f>L302/M302-1</f>
        <v>0.56724367509986684</v>
      </c>
      <c r="O302" s="450">
        <f t="shared" si="10"/>
        <v>0.95190713101160873</v>
      </c>
      <c r="P302" s="451"/>
    </row>
    <row r="303" spans="1:16" ht="18" customHeight="1">
      <c r="A303" s="350"/>
      <c r="B303" s="350"/>
      <c r="C303" s="350"/>
      <c r="D303" s="350"/>
      <c r="E303" s="350"/>
      <c r="F303" s="350"/>
      <c r="G303" s="350"/>
      <c r="H303" s="383"/>
      <c r="I303" s="456" t="s">
        <v>311</v>
      </c>
      <c r="J303" s="281">
        <v>0</v>
      </c>
      <c r="K303" s="281"/>
      <c r="L303" s="281">
        <v>54</v>
      </c>
      <c r="M303" s="281">
        <v>0</v>
      </c>
      <c r="N303" s="450"/>
      <c r="O303" s="450"/>
      <c r="P303" s="451"/>
    </row>
    <row r="304" spans="1:16" ht="18" customHeight="1">
      <c r="A304" s="350"/>
      <c r="B304" s="350"/>
      <c r="C304" s="350"/>
      <c r="D304" s="350"/>
      <c r="E304" s="350"/>
      <c r="F304" s="350"/>
      <c r="G304" s="350"/>
      <c r="H304" s="383"/>
      <c r="I304" s="454" t="s">
        <v>312</v>
      </c>
      <c r="J304" s="281">
        <v>1000</v>
      </c>
      <c r="K304" s="281"/>
      <c r="L304" s="281">
        <v>0</v>
      </c>
      <c r="M304" s="281">
        <v>710</v>
      </c>
      <c r="N304" s="450">
        <f t="shared" ref="N304:N315" si="11">L304/M304-1</f>
        <v>-1</v>
      </c>
      <c r="O304" s="450">
        <f t="shared" si="10"/>
        <v>-1</v>
      </c>
      <c r="P304" s="451"/>
    </row>
    <row r="305" spans="1:16" ht="27" customHeight="1">
      <c r="A305" s="350"/>
      <c r="B305" s="350"/>
      <c r="C305" s="350"/>
      <c r="D305" s="350"/>
      <c r="E305" s="350"/>
      <c r="F305" s="350"/>
      <c r="G305" s="350"/>
      <c r="H305" s="511"/>
      <c r="I305" s="452" t="s">
        <v>313</v>
      </c>
      <c r="J305" s="458">
        <v>3670.7320101730002</v>
      </c>
      <c r="K305" s="458">
        <v>5189</v>
      </c>
      <c r="L305" s="458">
        <v>5189</v>
      </c>
      <c r="M305" s="458">
        <v>5589</v>
      </c>
      <c r="N305" s="450">
        <f t="shared" si="11"/>
        <v>-7.1569153694757581E-2</v>
      </c>
      <c r="O305" s="450">
        <f t="shared" si="10"/>
        <v>0.41361450130908484</v>
      </c>
      <c r="P305" s="451" t="s">
        <v>296</v>
      </c>
    </row>
    <row r="306" spans="1:16" ht="24.95" customHeight="1">
      <c r="A306" s="350"/>
      <c r="B306" s="350"/>
      <c r="C306" s="350"/>
      <c r="D306" s="350"/>
      <c r="E306" s="350"/>
      <c r="F306" s="350"/>
      <c r="G306" s="350"/>
      <c r="H306" s="383"/>
      <c r="I306" s="454" t="s">
        <v>314</v>
      </c>
      <c r="J306" s="281">
        <v>3670.7320101730002</v>
      </c>
      <c r="K306" s="281"/>
      <c r="L306" s="281">
        <v>5189</v>
      </c>
      <c r="M306" s="281">
        <v>5589</v>
      </c>
      <c r="N306" s="450">
        <f t="shared" si="11"/>
        <v>-7.1569153694757581E-2</v>
      </c>
      <c r="O306" s="450">
        <f t="shared" si="10"/>
        <v>0.41361450130908484</v>
      </c>
      <c r="P306" s="451"/>
    </row>
    <row r="307" spans="1:16" ht="18" customHeight="1">
      <c r="A307" s="350"/>
      <c r="B307" s="350"/>
      <c r="C307" s="350"/>
      <c r="D307" s="350"/>
      <c r="E307" s="350"/>
      <c r="F307" s="350"/>
      <c r="G307" s="350"/>
      <c r="H307" s="511"/>
      <c r="I307" s="459" t="s">
        <v>37</v>
      </c>
      <c r="J307" s="458">
        <v>1450462.1085643489</v>
      </c>
      <c r="K307" s="458">
        <v>1238721</v>
      </c>
      <c r="L307" s="458">
        <v>1237869</v>
      </c>
      <c r="M307" s="458">
        <v>1087280</v>
      </c>
      <c r="N307" s="450">
        <f t="shared" si="11"/>
        <v>0.13850066220292834</v>
      </c>
      <c r="O307" s="450">
        <f t="shared" si="10"/>
        <v>-0.14656922597914068</v>
      </c>
      <c r="P307" s="451"/>
    </row>
    <row r="308" spans="1:16" ht="24">
      <c r="A308" s="350"/>
      <c r="B308" s="350"/>
      <c r="C308" s="350"/>
      <c r="D308" s="350"/>
      <c r="E308" s="350"/>
      <c r="F308" s="350"/>
      <c r="G308" s="350"/>
      <c r="H308" s="511"/>
      <c r="I308" s="459" t="s">
        <v>315</v>
      </c>
      <c r="J308" s="458">
        <v>5915.0447441630004</v>
      </c>
      <c r="K308" s="458">
        <v>13080</v>
      </c>
      <c r="L308" s="458">
        <v>13080</v>
      </c>
      <c r="M308" s="458">
        <v>62061</v>
      </c>
      <c r="N308" s="453">
        <f t="shared" si="11"/>
        <v>-0.78923961908444917</v>
      </c>
      <c r="O308" s="450">
        <f t="shared" si="10"/>
        <v>1.2113104068920895</v>
      </c>
      <c r="P308" s="451" t="s">
        <v>316</v>
      </c>
    </row>
    <row r="309" spans="1:16" ht="18" customHeight="1">
      <c r="A309" s="350"/>
      <c r="B309" s="350"/>
      <c r="C309" s="350"/>
      <c r="D309" s="350"/>
      <c r="E309" s="350"/>
      <c r="F309" s="350"/>
      <c r="G309" s="350"/>
      <c r="H309" s="383"/>
      <c r="I309" s="456" t="s">
        <v>317</v>
      </c>
      <c r="J309" s="281">
        <v>0</v>
      </c>
      <c r="K309" s="281"/>
      <c r="L309" s="281">
        <v>1179</v>
      </c>
      <c r="M309" s="281">
        <v>2798</v>
      </c>
      <c r="N309" s="450">
        <f t="shared" si="11"/>
        <v>-0.57862759113652606</v>
      </c>
      <c r="O309" s="450"/>
      <c r="P309" s="451"/>
    </row>
    <row r="310" spans="1:16" ht="18" customHeight="1">
      <c r="A310" s="350"/>
      <c r="B310" s="350"/>
      <c r="C310" s="350"/>
      <c r="D310" s="350"/>
      <c r="E310" s="350"/>
      <c r="F310" s="350"/>
      <c r="G310" s="350"/>
      <c r="H310" s="383"/>
      <c r="I310" s="350" t="s">
        <v>318</v>
      </c>
      <c r="J310" s="281">
        <v>5915.0447441630004</v>
      </c>
      <c r="K310" s="281"/>
      <c r="L310" s="281">
        <v>11901</v>
      </c>
      <c r="M310" s="281">
        <v>59263</v>
      </c>
      <c r="N310" s="450">
        <f t="shared" si="11"/>
        <v>-0.79918330155408945</v>
      </c>
      <c r="O310" s="450">
        <f t="shared" si="10"/>
        <v>1.0119881615002106</v>
      </c>
      <c r="P310" s="451"/>
    </row>
    <row r="311" spans="1:16" ht="18" customHeight="1">
      <c r="A311" s="350"/>
      <c r="B311" s="350"/>
      <c r="C311" s="350"/>
      <c r="D311" s="350"/>
      <c r="E311" s="350"/>
      <c r="F311" s="350"/>
      <c r="G311" s="350"/>
      <c r="H311" s="511"/>
      <c r="I311" s="452" t="s">
        <v>319</v>
      </c>
      <c r="J311" s="458">
        <v>601504.9608333098</v>
      </c>
      <c r="K311" s="458">
        <v>716283</v>
      </c>
      <c r="L311" s="458">
        <v>716283</v>
      </c>
      <c r="M311" s="458">
        <v>577492</v>
      </c>
      <c r="N311" s="450">
        <f t="shared" si="11"/>
        <v>0.24033406523380418</v>
      </c>
      <c r="O311" s="450">
        <f t="shared" si="10"/>
        <v>0.19081810897732177</v>
      </c>
      <c r="P311" s="451"/>
    </row>
    <row r="312" spans="1:16" ht="18" customHeight="1">
      <c r="A312" s="350"/>
      <c r="B312" s="350"/>
      <c r="C312" s="350"/>
      <c r="D312" s="350"/>
      <c r="E312" s="350"/>
      <c r="F312" s="350"/>
      <c r="G312" s="350"/>
      <c r="H312" s="383"/>
      <c r="I312" s="454" t="s">
        <v>112</v>
      </c>
      <c r="J312" s="281">
        <v>246100</v>
      </c>
      <c r="K312" s="281"/>
      <c r="L312" s="281">
        <v>290439</v>
      </c>
      <c r="M312" s="281">
        <v>200446</v>
      </c>
      <c r="N312" s="450">
        <f t="shared" si="11"/>
        <v>0.44896381070213431</v>
      </c>
      <c r="O312" s="450">
        <f t="shared" si="10"/>
        <v>0.18016659894351883</v>
      </c>
      <c r="P312" s="451"/>
    </row>
    <row r="313" spans="1:16" ht="18" customHeight="1">
      <c r="A313" s="448"/>
      <c r="B313" s="448"/>
      <c r="C313" s="448"/>
      <c r="D313" s="448"/>
      <c r="E313" s="448"/>
      <c r="F313" s="448"/>
      <c r="G313" s="448"/>
      <c r="H313" s="383"/>
      <c r="I313" s="454" t="s">
        <v>113</v>
      </c>
      <c r="J313" s="281">
        <v>246985.83</v>
      </c>
      <c r="K313" s="281"/>
      <c r="L313" s="281">
        <v>170367</v>
      </c>
      <c r="M313" s="281">
        <v>29843</v>
      </c>
      <c r="N313" s="450">
        <f t="shared" si="11"/>
        <v>4.7087759273531482</v>
      </c>
      <c r="O313" s="450">
        <f t="shared" si="10"/>
        <v>-0.31021548888047545</v>
      </c>
      <c r="P313" s="451"/>
    </row>
    <row r="314" spans="1:16" ht="18" customHeight="1">
      <c r="A314" s="350"/>
      <c r="B314" s="350"/>
      <c r="C314" s="350"/>
      <c r="D314" s="350"/>
      <c r="E314" s="350"/>
      <c r="F314" s="350"/>
      <c r="G314" s="350"/>
      <c r="H314" s="383"/>
      <c r="I314" s="456" t="s">
        <v>114</v>
      </c>
      <c r="J314" s="281">
        <v>1458.3141552899999</v>
      </c>
      <c r="K314" s="281"/>
      <c r="L314" s="281">
        <v>737</v>
      </c>
      <c r="M314" s="281">
        <v>1089</v>
      </c>
      <c r="N314" s="450">
        <f t="shared" si="11"/>
        <v>-0.3232323232323232</v>
      </c>
      <c r="O314" s="450">
        <f t="shared" si="10"/>
        <v>-0.49462192537420691</v>
      </c>
      <c r="P314" s="451"/>
    </row>
    <row r="315" spans="1:16" ht="18" customHeight="1">
      <c r="A315" s="350"/>
      <c r="B315" s="350"/>
      <c r="C315" s="350"/>
      <c r="D315" s="350"/>
      <c r="E315" s="350"/>
      <c r="F315" s="350"/>
      <c r="G315" s="350"/>
      <c r="H315" s="383"/>
      <c r="I315" s="456" t="s">
        <v>158</v>
      </c>
      <c r="J315" s="281">
        <v>32731.42887697</v>
      </c>
      <c r="K315" s="281"/>
      <c r="L315" s="281">
        <v>31215</v>
      </c>
      <c r="M315" s="281">
        <v>29462</v>
      </c>
      <c r="N315" s="450">
        <f t="shared" si="11"/>
        <v>5.9500373362297188E-2</v>
      </c>
      <c r="O315" s="450">
        <f t="shared" si="10"/>
        <v>-4.632944325986843E-2</v>
      </c>
      <c r="P315" s="451"/>
    </row>
    <row r="316" spans="1:16" ht="18" customHeight="1">
      <c r="A316" s="350"/>
      <c r="B316" s="350"/>
      <c r="C316" s="350"/>
      <c r="D316" s="350"/>
      <c r="E316" s="350"/>
      <c r="F316" s="350"/>
      <c r="G316" s="350"/>
      <c r="H316" s="383"/>
      <c r="I316" s="456" t="s">
        <v>320</v>
      </c>
      <c r="J316" s="281">
        <v>37829.212523385002</v>
      </c>
      <c r="K316" s="281"/>
      <c r="L316" s="281">
        <v>31395</v>
      </c>
      <c r="M316" s="281">
        <v>0</v>
      </c>
      <c r="N316" s="450"/>
      <c r="O316" s="450">
        <f t="shared" si="10"/>
        <v>-0.17008581712895943</v>
      </c>
      <c r="P316" s="451"/>
    </row>
    <row r="317" spans="1:16" ht="18" customHeight="1">
      <c r="A317" s="350"/>
      <c r="B317" s="350"/>
      <c r="C317" s="350"/>
      <c r="D317" s="350"/>
      <c r="E317" s="350"/>
      <c r="F317" s="350"/>
      <c r="G317" s="350"/>
      <c r="H317" s="383"/>
      <c r="I317" s="454" t="s">
        <v>321</v>
      </c>
      <c r="J317" s="281">
        <v>5716.9203104730004</v>
      </c>
      <c r="K317" s="281"/>
      <c r="L317" s="281">
        <v>6450</v>
      </c>
      <c r="M317" s="281"/>
      <c r="N317" s="450"/>
      <c r="O317" s="450">
        <f t="shared" si="10"/>
        <v>0.12822982475093259</v>
      </c>
      <c r="P317" s="451"/>
    </row>
    <row r="318" spans="1:16" s="506" customFormat="1" ht="18" customHeight="1">
      <c r="A318" s="350"/>
      <c r="B318" s="350"/>
      <c r="C318" s="350"/>
      <c r="D318" s="350"/>
      <c r="E318" s="350"/>
      <c r="F318" s="350"/>
      <c r="G318" s="350"/>
      <c r="H318" s="383"/>
      <c r="I318" s="454" t="s">
        <v>121</v>
      </c>
      <c r="J318" s="281">
        <v>0</v>
      </c>
      <c r="K318" s="281"/>
      <c r="L318" s="281">
        <v>0</v>
      </c>
      <c r="M318" s="281"/>
      <c r="N318" s="450"/>
      <c r="O318" s="450"/>
      <c r="P318" s="451"/>
    </row>
    <row r="319" spans="1:16" ht="18" customHeight="1">
      <c r="A319" s="350"/>
      <c r="B319" s="350"/>
      <c r="C319" s="350"/>
      <c r="D319" s="350"/>
      <c r="E319" s="350"/>
      <c r="F319" s="350"/>
      <c r="G319" s="350"/>
      <c r="H319" s="383"/>
      <c r="I319" s="454" t="s">
        <v>322</v>
      </c>
      <c r="J319" s="281">
        <v>30683.254967191999</v>
      </c>
      <c r="K319" s="281"/>
      <c r="L319" s="281">
        <v>185680</v>
      </c>
      <c r="M319" s="281">
        <v>316652</v>
      </c>
      <c r="N319" s="450">
        <f>L319/M319-1</f>
        <v>-0.41361494637646379</v>
      </c>
      <c r="O319" s="450">
        <f t="shared" si="10"/>
        <v>5.0515092091284943</v>
      </c>
      <c r="P319" s="451"/>
    </row>
    <row r="320" spans="1:16" ht="24">
      <c r="A320" s="350"/>
      <c r="B320" s="350"/>
      <c r="C320" s="350"/>
      <c r="D320" s="350"/>
      <c r="E320" s="350"/>
      <c r="F320" s="350"/>
      <c r="G320" s="350"/>
      <c r="H320" s="511"/>
      <c r="I320" s="459" t="s">
        <v>323</v>
      </c>
      <c r="J320" s="458">
        <v>18608.792157600001</v>
      </c>
      <c r="K320" s="458">
        <v>24949</v>
      </c>
      <c r="L320" s="458">
        <v>24949</v>
      </c>
      <c r="M320" s="458">
        <v>23199</v>
      </c>
      <c r="N320" s="450">
        <f>L320/M320-1</f>
        <v>7.5434285960601644E-2</v>
      </c>
      <c r="O320" s="450">
        <f t="shared" si="10"/>
        <v>0.34071033674319384</v>
      </c>
      <c r="P320" s="451" t="s">
        <v>316</v>
      </c>
    </row>
    <row r="321" spans="1:16" ht="18" customHeight="1">
      <c r="A321" s="350"/>
      <c r="B321" s="350"/>
      <c r="C321" s="350"/>
      <c r="D321" s="350"/>
      <c r="E321" s="350"/>
      <c r="F321" s="350"/>
      <c r="G321" s="350"/>
      <c r="H321" s="383"/>
      <c r="I321" s="456" t="s">
        <v>112</v>
      </c>
      <c r="J321" s="281">
        <v>14547</v>
      </c>
      <c r="K321" s="281"/>
      <c r="L321" s="281">
        <v>15882</v>
      </c>
      <c r="M321" s="281">
        <v>14003</v>
      </c>
      <c r="N321" s="450">
        <f>L321/M321-1</f>
        <v>0.1341855316717846</v>
      </c>
      <c r="O321" s="450">
        <f t="shared" si="10"/>
        <v>9.1771499278201718E-2</v>
      </c>
      <c r="P321" s="451"/>
    </row>
    <row r="322" spans="1:16" ht="18" customHeight="1">
      <c r="A322" s="350"/>
      <c r="B322" s="350"/>
      <c r="C322" s="350"/>
      <c r="D322" s="350"/>
      <c r="E322" s="350"/>
      <c r="F322" s="350"/>
      <c r="G322" s="350"/>
      <c r="H322" s="383"/>
      <c r="I322" s="456" t="s">
        <v>113</v>
      </c>
      <c r="J322" s="281">
        <v>765</v>
      </c>
      <c r="K322" s="281"/>
      <c r="L322" s="281">
        <v>715</v>
      </c>
      <c r="M322" s="281">
        <v>0</v>
      </c>
      <c r="N322" s="450"/>
      <c r="O322" s="450">
        <f t="shared" si="10"/>
        <v>-6.5359477124182996E-2</v>
      </c>
      <c r="P322" s="451"/>
    </row>
    <row r="323" spans="1:16" ht="18" customHeight="1">
      <c r="A323" s="350"/>
      <c r="B323" s="350"/>
      <c r="C323" s="350"/>
      <c r="D323" s="350"/>
      <c r="E323" s="350"/>
      <c r="F323" s="350"/>
      <c r="G323" s="350"/>
      <c r="H323" s="383"/>
      <c r="I323" s="350" t="s">
        <v>114</v>
      </c>
      <c r="J323" s="281">
        <v>0</v>
      </c>
      <c r="K323" s="281"/>
      <c r="L323" s="281">
        <v>0</v>
      </c>
      <c r="M323" s="281">
        <v>0</v>
      </c>
      <c r="N323" s="450"/>
      <c r="O323" s="450"/>
      <c r="P323" s="451"/>
    </row>
    <row r="324" spans="1:16" ht="18" customHeight="1">
      <c r="A324" s="350"/>
      <c r="B324" s="350"/>
      <c r="C324" s="350"/>
      <c r="D324" s="350"/>
      <c r="E324" s="350"/>
      <c r="F324" s="350"/>
      <c r="G324" s="350"/>
      <c r="H324" s="383"/>
      <c r="I324" s="454" t="s">
        <v>324</v>
      </c>
      <c r="J324" s="281">
        <v>1950</v>
      </c>
      <c r="K324" s="281"/>
      <c r="L324" s="281">
        <v>1950</v>
      </c>
      <c r="M324" s="281">
        <v>1900</v>
      </c>
      <c r="N324" s="450">
        <f>L324/M324-1</f>
        <v>2.6315789473684292E-2</v>
      </c>
      <c r="O324" s="450">
        <f t="shared" si="10"/>
        <v>0</v>
      </c>
      <c r="P324" s="451"/>
    </row>
    <row r="325" spans="1:16" ht="18" customHeight="1">
      <c r="A325" s="350"/>
      <c r="B325" s="350"/>
      <c r="C325" s="350"/>
      <c r="D325" s="350"/>
      <c r="E325" s="350"/>
      <c r="F325" s="350"/>
      <c r="G325" s="350"/>
      <c r="H325" s="383"/>
      <c r="I325" s="454" t="s">
        <v>121</v>
      </c>
      <c r="J325" s="281">
        <v>0</v>
      </c>
      <c r="K325" s="281"/>
      <c r="L325" s="281">
        <v>0</v>
      </c>
      <c r="M325" s="281">
        <v>0</v>
      </c>
      <c r="N325" s="450"/>
      <c r="O325" s="450"/>
      <c r="P325" s="451"/>
    </row>
    <row r="326" spans="1:16" ht="18" customHeight="1">
      <c r="A326" s="350"/>
      <c r="B326" s="350"/>
      <c r="C326" s="350"/>
      <c r="D326" s="350"/>
      <c r="E326" s="350"/>
      <c r="F326" s="350"/>
      <c r="G326" s="350"/>
      <c r="H326" s="383"/>
      <c r="I326" s="454" t="s">
        <v>325</v>
      </c>
      <c r="J326" s="281">
        <v>1346.7921575999999</v>
      </c>
      <c r="K326" s="281"/>
      <c r="L326" s="281">
        <v>6402</v>
      </c>
      <c r="M326" s="281">
        <v>7296</v>
      </c>
      <c r="N326" s="450">
        <f t="shared" ref="N326:N379" si="12">L326/M326-1</f>
        <v>-0.12253289473684215</v>
      </c>
      <c r="O326" s="450">
        <f t="shared" ref="O326:O379" si="13">L326/J326-1</f>
        <v>3.7535174331638839</v>
      </c>
      <c r="P326" s="451"/>
    </row>
    <row r="327" spans="1:16" ht="18" customHeight="1">
      <c r="A327" s="350"/>
      <c r="B327" s="350"/>
      <c r="C327" s="350"/>
      <c r="D327" s="350"/>
      <c r="E327" s="350"/>
      <c r="F327" s="350"/>
      <c r="G327" s="350"/>
      <c r="H327" s="511"/>
      <c r="I327" s="459" t="s">
        <v>326</v>
      </c>
      <c r="J327" s="458">
        <v>100475.044479303</v>
      </c>
      <c r="K327" s="458">
        <v>116225</v>
      </c>
      <c r="L327" s="458">
        <v>115943</v>
      </c>
      <c r="M327" s="458">
        <v>118820</v>
      </c>
      <c r="N327" s="450">
        <f t="shared" si="12"/>
        <v>-2.4213095438478383E-2</v>
      </c>
      <c r="O327" s="450">
        <f t="shared" si="13"/>
        <v>0.15394823262689128</v>
      </c>
      <c r="P327" s="460"/>
    </row>
    <row r="328" spans="1:16" ht="18" customHeight="1">
      <c r="A328" s="350"/>
      <c r="B328" s="350"/>
      <c r="C328" s="350"/>
      <c r="D328" s="350"/>
      <c r="E328" s="350"/>
      <c r="F328" s="350"/>
      <c r="G328" s="350"/>
      <c r="H328" s="383"/>
      <c r="I328" s="456" t="s">
        <v>112</v>
      </c>
      <c r="J328" s="281">
        <v>48684</v>
      </c>
      <c r="K328" s="281"/>
      <c r="L328" s="281">
        <v>55129</v>
      </c>
      <c r="M328" s="281">
        <v>56341</v>
      </c>
      <c r="N328" s="450">
        <f t="shared" si="12"/>
        <v>-2.1511865249108086E-2</v>
      </c>
      <c r="O328" s="450">
        <f t="shared" si="13"/>
        <v>0.13238435625667577</v>
      </c>
      <c r="P328" s="451"/>
    </row>
    <row r="329" spans="1:16" ht="18" customHeight="1">
      <c r="A329" s="350"/>
      <c r="B329" s="350"/>
      <c r="C329" s="350"/>
      <c r="D329" s="350"/>
      <c r="E329" s="350"/>
      <c r="F329" s="350"/>
      <c r="G329" s="350"/>
      <c r="H329" s="383"/>
      <c r="I329" s="456" t="s">
        <v>113</v>
      </c>
      <c r="J329" s="281">
        <v>23022.180680000001</v>
      </c>
      <c r="K329" s="281"/>
      <c r="L329" s="281">
        <v>16485</v>
      </c>
      <c r="M329" s="281">
        <v>14621</v>
      </c>
      <c r="N329" s="450">
        <f t="shared" si="12"/>
        <v>0.12748785992750156</v>
      </c>
      <c r="O329" s="450">
        <f t="shared" si="13"/>
        <v>-0.28395141063587559</v>
      </c>
      <c r="P329" s="451"/>
    </row>
    <row r="330" spans="1:16" ht="18" customHeight="1">
      <c r="A330" s="350"/>
      <c r="B330" s="350"/>
      <c r="C330" s="350"/>
      <c r="D330" s="350"/>
      <c r="E330" s="350"/>
      <c r="F330" s="350"/>
      <c r="G330" s="350"/>
      <c r="H330" s="383"/>
      <c r="I330" s="454" t="s">
        <v>114</v>
      </c>
      <c r="J330" s="281">
        <v>762</v>
      </c>
      <c r="K330" s="281"/>
      <c r="L330" s="281">
        <v>645</v>
      </c>
      <c r="M330" s="281">
        <v>597</v>
      </c>
      <c r="N330" s="450">
        <f t="shared" si="12"/>
        <v>8.040201005025116E-2</v>
      </c>
      <c r="O330" s="450">
        <f t="shared" si="13"/>
        <v>-0.15354330708661412</v>
      </c>
      <c r="P330" s="451"/>
    </row>
    <row r="331" spans="1:16" ht="18" customHeight="1">
      <c r="A331" s="350"/>
      <c r="B331" s="350"/>
      <c r="C331" s="350"/>
      <c r="D331" s="350"/>
      <c r="E331" s="350"/>
      <c r="F331" s="350"/>
      <c r="G331" s="350"/>
      <c r="H331" s="383"/>
      <c r="I331" s="454" t="s">
        <v>327</v>
      </c>
      <c r="J331" s="281">
        <v>1992</v>
      </c>
      <c r="K331" s="281"/>
      <c r="L331" s="281">
        <v>1580</v>
      </c>
      <c r="M331" s="281">
        <v>1776</v>
      </c>
      <c r="N331" s="450">
        <f t="shared" si="12"/>
        <v>-0.11036036036036034</v>
      </c>
      <c r="O331" s="450">
        <f t="shared" si="13"/>
        <v>-0.20682730923694781</v>
      </c>
      <c r="P331" s="451"/>
    </row>
    <row r="332" spans="1:16" ht="18" customHeight="1">
      <c r="A332" s="350"/>
      <c r="B332" s="350"/>
      <c r="C332" s="350"/>
      <c r="D332" s="350"/>
      <c r="E332" s="350"/>
      <c r="F332" s="350"/>
      <c r="G332" s="350"/>
      <c r="H332" s="383"/>
      <c r="I332" s="454" t="s">
        <v>328</v>
      </c>
      <c r="J332" s="281">
        <v>10189</v>
      </c>
      <c r="K332" s="281"/>
      <c r="L332" s="281">
        <v>6107</v>
      </c>
      <c r="M332" s="281"/>
      <c r="N332" s="450"/>
      <c r="O332" s="450">
        <f t="shared" si="13"/>
        <v>-0.4006281283737364</v>
      </c>
      <c r="P332" s="451"/>
    </row>
    <row r="333" spans="1:16" ht="18" customHeight="1">
      <c r="A333" s="350"/>
      <c r="B333" s="350"/>
      <c r="C333" s="350"/>
      <c r="D333" s="350"/>
      <c r="E333" s="350"/>
      <c r="F333" s="350"/>
      <c r="G333" s="350"/>
      <c r="H333" s="383"/>
      <c r="I333" s="456" t="s">
        <v>121</v>
      </c>
      <c r="J333" s="281">
        <v>0</v>
      </c>
      <c r="K333" s="281"/>
      <c r="L333" s="281">
        <v>0</v>
      </c>
      <c r="M333" s="281"/>
      <c r="N333" s="450"/>
      <c r="O333" s="450"/>
      <c r="P333" s="451"/>
    </row>
    <row r="334" spans="1:16" ht="18" customHeight="1">
      <c r="A334" s="350"/>
      <c r="B334" s="350"/>
      <c r="C334" s="350"/>
      <c r="D334" s="350"/>
      <c r="E334" s="350"/>
      <c r="F334" s="350"/>
      <c r="G334" s="350"/>
      <c r="H334" s="383"/>
      <c r="I334" s="456" t="s">
        <v>329</v>
      </c>
      <c r="J334" s="281">
        <v>15825.863799302999</v>
      </c>
      <c r="K334" s="281"/>
      <c r="L334" s="281">
        <v>35997</v>
      </c>
      <c r="M334" s="281">
        <v>45485</v>
      </c>
      <c r="N334" s="450">
        <f t="shared" si="12"/>
        <v>-0.20859624051885239</v>
      </c>
      <c r="O334" s="450">
        <f t="shared" si="13"/>
        <v>1.2745677870414491</v>
      </c>
      <c r="P334" s="451"/>
    </row>
    <row r="335" spans="1:16" ht="18" customHeight="1">
      <c r="A335" s="350"/>
      <c r="B335" s="350"/>
      <c r="C335" s="350"/>
      <c r="D335" s="350"/>
      <c r="E335" s="350"/>
      <c r="F335" s="350"/>
      <c r="G335" s="350"/>
      <c r="H335" s="511"/>
      <c r="I335" s="459" t="s">
        <v>330</v>
      </c>
      <c r="J335" s="458">
        <v>204184.529072045</v>
      </c>
      <c r="K335" s="458">
        <v>201676</v>
      </c>
      <c r="L335" s="458">
        <v>201676</v>
      </c>
      <c r="M335" s="458">
        <v>202396</v>
      </c>
      <c r="N335" s="450">
        <f t="shared" si="12"/>
        <v>-3.557382556967581E-3</v>
      </c>
      <c r="O335" s="450">
        <f t="shared" si="13"/>
        <v>-1.2285598147153909E-2</v>
      </c>
      <c r="P335" s="451"/>
    </row>
    <row r="336" spans="1:16" ht="18" customHeight="1">
      <c r="A336" s="350"/>
      <c r="B336" s="350"/>
      <c r="C336" s="350"/>
      <c r="D336" s="350"/>
      <c r="E336" s="350"/>
      <c r="F336" s="350"/>
      <c r="G336" s="350"/>
      <c r="H336" s="383"/>
      <c r="I336" s="350" t="s">
        <v>112</v>
      </c>
      <c r="J336" s="281">
        <v>74257.7</v>
      </c>
      <c r="K336" s="281"/>
      <c r="L336" s="281">
        <v>80356</v>
      </c>
      <c r="M336" s="281">
        <v>88455</v>
      </c>
      <c r="N336" s="450">
        <f t="shared" si="12"/>
        <v>-9.1560680572042252E-2</v>
      </c>
      <c r="O336" s="450">
        <f t="shared" si="13"/>
        <v>8.2123470023984124E-2</v>
      </c>
      <c r="P336" s="451"/>
    </row>
    <row r="337" spans="1:16" ht="18" customHeight="1">
      <c r="A337" s="350"/>
      <c r="B337" s="350"/>
      <c r="C337" s="350"/>
      <c r="D337" s="350"/>
      <c r="E337" s="350"/>
      <c r="F337" s="350"/>
      <c r="G337" s="350"/>
      <c r="H337" s="383"/>
      <c r="I337" s="454" t="s">
        <v>113</v>
      </c>
      <c r="J337" s="281">
        <v>48246</v>
      </c>
      <c r="K337" s="281"/>
      <c r="L337" s="281">
        <v>35534</v>
      </c>
      <c r="M337" s="281">
        <v>21682</v>
      </c>
      <c r="N337" s="450">
        <f t="shared" si="12"/>
        <v>0.63887095286412698</v>
      </c>
      <c r="O337" s="450">
        <f t="shared" si="13"/>
        <v>-0.26348298304522655</v>
      </c>
      <c r="P337" s="451"/>
    </row>
    <row r="338" spans="1:16" ht="18" customHeight="1">
      <c r="A338" s="350"/>
      <c r="B338" s="350"/>
      <c r="C338" s="350"/>
      <c r="D338" s="350"/>
      <c r="E338" s="350"/>
      <c r="F338" s="350"/>
      <c r="G338" s="350"/>
      <c r="H338" s="383"/>
      <c r="I338" s="454" t="s">
        <v>114</v>
      </c>
      <c r="J338" s="281">
        <v>6356.5519999999997</v>
      </c>
      <c r="K338" s="281"/>
      <c r="L338" s="281">
        <v>1032</v>
      </c>
      <c r="M338" s="281">
        <v>3901</v>
      </c>
      <c r="N338" s="450">
        <f t="shared" si="12"/>
        <v>-0.73545244809023325</v>
      </c>
      <c r="O338" s="450">
        <f t="shared" si="13"/>
        <v>-0.83764783171757262</v>
      </c>
      <c r="P338" s="451"/>
    </row>
    <row r="339" spans="1:16" ht="18" customHeight="1">
      <c r="A339" s="350"/>
      <c r="B339" s="350"/>
      <c r="C339" s="350"/>
      <c r="D339" s="350"/>
      <c r="E339" s="350"/>
      <c r="F339" s="350"/>
      <c r="G339" s="350"/>
      <c r="H339" s="383"/>
      <c r="I339" s="454" t="s">
        <v>331</v>
      </c>
      <c r="J339" s="281">
        <v>35626.425585707002</v>
      </c>
      <c r="K339" s="281"/>
      <c r="L339" s="281">
        <v>30072</v>
      </c>
      <c r="M339" s="281">
        <v>31009</v>
      </c>
      <c r="N339" s="450">
        <f t="shared" si="12"/>
        <v>-3.0217033764390999E-2</v>
      </c>
      <c r="O339" s="450">
        <f t="shared" si="13"/>
        <v>-0.15590746178969428</v>
      </c>
      <c r="P339" s="451"/>
    </row>
    <row r="340" spans="1:16" ht="18" customHeight="1">
      <c r="A340" s="350"/>
      <c r="B340" s="350"/>
      <c r="C340" s="350"/>
      <c r="D340" s="350"/>
      <c r="E340" s="350"/>
      <c r="F340" s="350"/>
      <c r="G340" s="350"/>
      <c r="H340" s="383"/>
      <c r="I340" s="456" t="s">
        <v>332</v>
      </c>
      <c r="J340" s="281">
        <v>13712</v>
      </c>
      <c r="K340" s="281"/>
      <c r="L340" s="281">
        <v>11596</v>
      </c>
      <c r="M340" s="281">
        <v>10911</v>
      </c>
      <c r="N340" s="450">
        <f t="shared" si="12"/>
        <v>6.2780680047658244E-2</v>
      </c>
      <c r="O340" s="450">
        <f t="shared" si="13"/>
        <v>-0.15431738623103852</v>
      </c>
      <c r="P340" s="451"/>
    </row>
    <row r="341" spans="1:16" ht="18" customHeight="1">
      <c r="A341" s="350"/>
      <c r="B341" s="350"/>
      <c r="C341" s="350"/>
      <c r="D341" s="350"/>
      <c r="E341" s="350"/>
      <c r="F341" s="350"/>
      <c r="G341" s="350"/>
      <c r="H341" s="383"/>
      <c r="I341" s="456" t="s">
        <v>333</v>
      </c>
      <c r="J341" s="281">
        <v>18424.060000000001</v>
      </c>
      <c r="K341" s="281"/>
      <c r="L341" s="281">
        <v>13351</v>
      </c>
      <c r="M341" s="281">
        <v>13749</v>
      </c>
      <c r="N341" s="450">
        <f t="shared" si="12"/>
        <v>-2.8947559822532498E-2</v>
      </c>
      <c r="O341" s="450">
        <f t="shared" si="13"/>
        <v>-0.27534973290360543</v>
      </c>
      <c r="P341" s="451"/>
    </row>
    <row r="342" spans="1:16" ht="18" customHeight="1">
      <c r="A342" s="350"/>
      <c r="B342" s="350"/>
      <c r="C342" s="350"/>
      <c r="D342" s="350"/>
      <c r="E342" s="350"/>
      <c r="F342" s="350"/>
      <c r="G342" s="350"/>
      <c r="H342" s="383"/>
      <c r="I342" s="456" t="s">
        <v>121</v>
      </c>
      <c r="J342" s="281">
        <v>0</v>
      </c>
      <c r="K342" s="281"/>
      <c r="L342" s="281">
        <v>0</v>
      </c>
      <c r="M342" s="281">
        <v>0</v>
      </c>
      <c r="N342" s="450"/>
      <c r="O342" s="450"/>
      <c r="P342" s="451"/>
    </row>
    <row r="343" spans="1:16" ht="18" customHeight="1">
      <c r="A343" s="350"/>
      <c r="B343" s="350"/>
      <c r="C343" s="350"/>
      <c r="D343" s="350"/>
      <c r="E343" s="350"/>
      <c r="F343" s="350"/>
      <c r="G343" s="350"/>
      <c r="H343" s="383"/>
      <c r="I343" s="456" t="s">
        <v>334</v>
      </c>
      <c r="J343" s="281">
        <v>7561.7914863380001</v>
      </c>
      <c r="K343" s="281"/>
      <c r="L343" s="281">
        <v>29735</v>
      </c>
      <c r="M343" s="281">
        <v>32689</v>
      </c>
      <c r="N343" s="450">
        <f t="shared" si="12"/>
        <v>-9.0366790051699342E-2</v>
      </c>
      <c r="O343" s="450">
        <f t="shared" si="13"/>
        <v>2.9322692319303783</v>
      </c>
      <c r="P343" s="451"/>
    </row>
    <row r="344" spans="1:16" ht="48">
      <c r="A344" s="350"/>
      <c r="B344" s="350"/>
      <c r="C344" s="350"/>
      <c r="D344" s="350"/>
      <c r="E344" s="350"/>
      <c r="F344" s="350"/>
      <c r="G344" s="350"/>
      <c r="H344" s="511"/>
      <c r="I344" s="459" t="s">
        <v>335</v>
      </c>
      <c r="J344" s="458">
        <v>23582.872923800001</v>
      </c>
      <c r="K344" s="458">
        <v>15767</v>
      </c>
      <c r="L344" s="458">
        <v>15197</v>
      </c>
      <c r="M344" s="458">
        <v>18500</v>
      </c>
      <c r="N344" s="450">
        <f t="shared" si="12"/>
        <v>-0.17854054054054058</v>
      </c>
      <c r="O344" s="450">
        <f t="shared" si="13"/>
        <v>-0.35559165971406814</v>
      </c>
      <c r="P344" s="451" t="s">
        <v>336</v>
      </c>
    </row>
    <row r="345" spans="1:16" ht="18" customHeight="1">
      <c r="A345" s="350"/>
      <c r="B345" s="350"/>
      <c r="C345" s="350"/>
      <c r="D345" s="350"/>
      <c r="E345" s="350"/>
      <c r="F345" s="350"/>
      <c r="G345" s="350"/>
      <c r="H345" s="383"/>
      <c r="I345" s="454" t="s">
        <v>112</v>
      </c>
      <c r="J345" s="281">
        <v>11873</v>
      </c>
      <c r="K345" s="281"/>
      <c r="L345" s="281">
        <v>5741</v>
      </c>
      <c r="M345" s="281">
        <v>3735</v>
      </c>
      <c r="N345" s="450">
        <f t="shared" si="12"/>
        <v>0.53708165997322621</v>
      </c>
      <c r="O345" s="450">
        <f t="shared" si="13"/>
        <v>-0.51646593110418593</v>
      </c>
      <c r="P345" s="451"/>
    </row>
    <row r="346" spans="1:16" ht="18" customHeight="1">
      <c r="A346" s="350"/>
      <c r="B346" s="350"/>
      <c r="C346" s="350"/>
      <c r="D346" s="350"/>
      <c r="E346" s="350"/>
      <c r="F346" s="350"/>
      <c r="G346" s="350"/>
      <c r="H346" s="383"/>
      <c r="I346" s="454" t="s">
        <v>113</v>
      </c>
      <c r="J346" s="281">
        <v>113</v>
      </c>
      <c r="K346" s="281"/>
      <c r="L346" s="281">
        <v>990</v>
      </c>
      <c r="M346" s="281">
        <v>289</v>
      </c>
      <c r="N346" s="450">
        <f t="shared" si="12"/>
        <v>2.42560553633218</v>
      </c>
      <c r="O346" s="450">
        <f t="shared" si="13"/>
        <v>7.7610619469026556</v>
      </c>
      <c r="P346" s="451"/>
    </row>
    <row r="347" spans="1:16" ht="18" customHeight="1">
      <c r="A347" s="350"/>
      <c r="B347" s="350"/>
      <c r="C347" s="350"/>
      <c r="D347" s="350"/>
      <c r="E347" s="350"/>
      <c r="F347" s="350"/>
      <c r="G347" s="350"/>
      <c r="H347" s="383"/>
      <c r="I347" s="454" t="s">
        <v>114</v>
      </c>
      <c r="J347" s="281">
        <v>347</v>
      </c>
      <c r="K347" s="281"/>
      <c r="L347" s="281">
        <v>347</v>
      </c>
      <c r="M347" s="281">
        <v>245</v>
      </c>
      <c r="N347" s="450">
        <f t="shared" si="12"/>
        <v>0.416326530612245</v>
      </c>
      <c r="O347" s="450">
        <f t="shared" si="13"/>
        <v>0</v>
      </c>
      <c r="P347" s="451"/>
    </row>
    <row r="348" spans="1:16" ht="18" customHeight="1">
      <c r="A348" s="350"/>
      <c r="B348" s="350"/>
      <c r="C348" s="350"/>
      <c r="D348" s="350"/>
      <c r="E348" s="350"/>
      <c r="F348" s="350"/>
      <c r="G348" s="350"/>
      <c r="H348" s="383"/>
      <c r="I348" s="456" t="s">
        <v>337</v>
      </c>
      <c r="J348" s="281">
        <v>144</v>
      </c>
      <c r="K348" s="281"/>
      <c r="L348" s="281">
        <v>144</v>
      </c>
      <c r="M348" s="281">
        <v>260</v>
      </c>
      <c r="N348" s="450">
        <f t="shared" si="12"/>
        <v>-0.44615384615384612</v>
      </c>
      <c r="O348" s="450">
        <f t="shared" si="13"/>
        <v>0</v>
      </c>
      <c r="P348" s="451"/>
    </row>
    <row r="349" spans="1:16" ht="18" customHeight="1">
      <c r="A349" s="350"/>
      <c r="B349" s="350"/>
      <c r="C349" s="350"/>
      <c r="D349" s="350"/>
      <c r="E349" s="350"/>
      <c r="F349" s="350"/>
      <c r="G349" s="350"/>
      <c r="H349" s="383"/>
      <c r="I349" s="456" t="s">
        <v>338</v>
      </c>
      <c r="J349" s="281">
        <v>880</v>
      </c>
      <c r="K349" s="281"/>
      <c r="L349" s="281">
        <v>785</v>
      </c>
      <c r="M349" s="281">
        <v>796</v>
      </c>
      <c r="N349" s="450">
        <f t="shared" si="12"/>
        <v>-1.3819095477386911E-2</v>
      </c>
      <c r="O349" s="450">
        <f t="shared" si="13"/>
        <v>-0.10795454545454541</v>
      </c>
      <c r="P349" s="451"/>
    </row>
    <row r="350" spans="1:16" ht="18" customHeight="1">
      <c r="A350" s="350"/>
      <c r="B350" s="350"/>
      <c r="C350" s="350"/>
      <c r="D350" s="350"/>
      <c r="E350" s="350"/>
      <c r="F350" s="350"/>
      <c r="G350" s="350"/>
      <c r="H350" s="383"/>
      <c r="I350" s="456" t="s">
        <v>339</v>
      </c>
      <c r="J350" s="281">
        <v>449</v>
      </c>
      <c r="K350" s="281"/>
      <c r="L350" s="281">
        <v>443</v>
      </c>
      <c r="M350" s="281">
        <v>625</v>
      </c>
      <c r="N350" s="450">
        <f t="shared" si="12"/>
        <v>-0.29120000000000001</v>
      </c>
      <c r="O350" s="450">
        <f t="shared" si="13"/>
        <v>-1.3363028953229383E-2</v>
      </c>
      <c r="P350" s="451"/>
    </row>
    <row r="351" spans="1:16" ht="18" customHeight="1">
      <c r="A351" s="350"/>
      <c r="B351" s="350"/>
      <c r="C351" s="350"/>
      <c r="D351" s="350"/>
      <c r="E351" s="350"/>
      <c r="F351" s="350"/>
      <c r="G351" s="350"/>
      <c r="H351" s="383"/>
      <c r="I351" s="350" t="s">
        <v>340</v>
      </c>
      <c r="J351" s="281">
        <v>2428</v>
      </c>
      <c r="K351" s="281"/>
      <c r="L351" s="281">
        <v>2395</v>
      </c>
      <c r="M351" s="281">
        <v>1934</v>
      </c>
      <c r="N351" s="450">
        <f t="shared" si="12"/>
        <v>0.23836608066184084</v>
      </c>
      <c r="O351" s="450">
        <f t="shared" si="13"/>
        <v>-1.3591433278418497E-2</v>
      </c>
      <c r="P351" s="451"/>
    </row>
    <row r="352" spans="1:16" ht="18" customHeight="1">
      <c r="A352" s="350"/>
      <c r="B352" s="350"/>
      <c r="C352" s="350"/>
      <c r="D352" s="350"/>
      <c r="E352" s="350"/>
      <c r="F352" s="350"/>
      <c r="G352" s="350"/>
      <c r="H352" s="383"/>
      <c r="I352" s="454" t="s">
        <v>341</v>
      </c>
      <c r="J352" s="281">
        <v>417</v>
      </c>
      <c r="K352" s="281"/>
      <c r="L352" s="281">
        <v>417</v>
      </c>
      <c r="M352" s="281">
        <v>409</v>
      </c>
      <c r="N352" s="450">
        <f t="shared" si="12"/>
        <v>1.9559902200489088E-2</v>
      </c>
      <c r="O352" s="450">
        <f t="shared" si="13"/>
        <v>0</v>
      </c>
      <c r="P352" s="451"/>
    </row>
    <row r="353" spans="1:16" ht="18" customHeight="1">
      <c r="A353" s="350"/>
      <c r="B353" s="350"/>
      <c r="C353" s="350"/>
      <c r="D353" s="350"/>
      <c r="E353" s="350"/>
      <c r="F353" s="350"/>
      <c r="G353" s="350"/>
      <c r="H353" s="383"/>
      <c r="I353" s="454" t="s">
        <v>342</v>
      </c>
      <c r="J353" s="281">
        <v>0</v>
      </c>
      <c r="K353" s="281"/>
      <c r="L353" s="281">
        <v>0</v>
      </c>
      <c r="M353" s="281">
        <v>8341</v>
      </c>
      <c r="N353" s="450">
        <f t="shared" si="12"/>
        <v>-1</v>
      </c>
      <c r="O353" s="450"/>
      <c r="P353" s="451"/>
    </row>
    <row r="354" spans="1:16" ht="18" customHeight="1">
      <c r="A354" s="350"/>
      <c r="B354" s="350"/>
      <c r="C354" s="350"/>
      <c r="D354" s="350"/>
      <c r="E354" s="350"/>
      <c r="F354" s="350"/>
      <c r="G354" s="350"/>
      <c r="H354" s="383"/>
      <c r="I354" s="454" t="s">
        <v>343</v>
      </c>
      <c r="J354" s="281">
        <v>0</v>
      </c>
      <c r="K354" s="281"/>
      <c r="L354" s="281">
        <v>0</v>
      </c>
      <c r="M354" s="281">
        <v>0</v>
      </c>
      <c r="N354" s="450"/>
      <c r="O354" s="450"/>
      <c r="P354" s="451"/>
    </row>
    <row r="355" spans="1:16" ht="18" customHeight="1">
      <c r="A355" s="350"/>
      <c r="B355" s="350"/>
      <c r="C355" s="350"/>
      <c r="D355" s="350"/>
      <c r="E355" s="350"/>
      <c r="F355" s="350"/>
      <c r="G355" s="350"/>
      <c r="H355" s="383"/>
      <c r="I355" s="456" t="s">
        <v>344</v>
      </c>
      <c r="J355" s="281">
        <v>0</v>
      </c>
      <c r="K355" s="281"/>
      <c r="L355" s="281">
        <v>0</v>
      </c>
      <c r="M355" s="281">
        <v>0</v>
      </c>
      <c r="N355" s="450"/>
      <c r="O355" s="450"/>
      <c r="P355" s="451"/>
    </row>
    <row r="356" spans="1:16" ht="18" customHeight="1">
      <c r="A356" s="350"/>
      <c r="B356" s="350"/>
      <c r="C356" s="350"/>
      <c r="D356" s="350"/>
      <c r="E356" s="350"/>
      <c r="F356" s="350"/>
      <c r="G356" s="350"/>
      <c r="H356" s="383"/>
      <c r="I356" s="456" t="s">
        <v>345</v>
      </c>
      <c r="J356" s="281">
        <v>0</v>
      </c>
      <c r="K356" s="281"/>
      <c r="L356" s="281">
        <v>405</v>
      </c>
      <c r="M356" s="281"/>
      <c r="N356" s="450"/>
      <c r="O356" s="450"/>
      <c r="P356" s="460"/>
    </row>
    <row r="357" spans="1:16" ht="18" customHeight="1">
      <c r="A357" s="350"/>
      <c r="B357" s="350"/>
      <c r="C357" s="350"/>
      <c r="D357" s="350"/>
      <c r="E357" s="350"/>
      <c r="F357" s="350"/>
      <c r="G357" s="350"/>
      <c r="H357" s="383"/>
      <c r="I357" s="456" t="s">
        <v>158</v>
      </c>
      <c r="J357" s="281">
        <v>0</v>
      </c>
      <c r="K357" s="281"/>
      <c r="L357" s="281">
        <v>100</v>
      </c>
      <c r="M357" s="281"/>
      <c r="N357" s="450"/>
      <c r="O357" s="450"/>
      <c r="P357" s="451"/>
    </row>
    <row r="358" spans="1:16" ht="18" customHeight="1">
      <c r="A358" s="350"/>
      <c r="B358" s="350"/>
      <c r="C358" s="350"/>
      <c r="D358" s="350"/>
      <c r="E358" s="350"/>
      <c r="F358" s="350"/>
      <c r="G358" s="350"/>
      <c r="H358" s="383"/>
      <c r="I358" s="454" t="s">
        <v>121</v>
      </c>
      <c r="J358" s="281">
        <v>0</v>
      </c>
      <c r="K358" s="281"/>
      <c r="L358" s="281">
        <v>147</v>
      </c>
      <c r="M358" s="281"/>
      <c r="N358" s="450"/>
      <c r="O358" s="450"/>
      <c r="P358" s="451"/>
    </row>
    <row r="359" spans="1:16" ht="18" customHeight="1">
      <c r="A359" s="350"/>
      <c r="B359" s="350"/>
      <c r="C359" s="350"/>
      <c r="D359" s="350"/>
      <c r="E359" s="350"/>
      <c r="F359" s="350"/>
      <c r="G359" s="350"/>
      <c r="H359" s="383"/>
      <c r="I359" s="454" t="s">
        <v>346</v>
      </c>
      <c r="J359" s="281">
        <v>6931.8729237999996</v>
      </c>
      <c r="K359" s="281"/>
      <c r="L359" s="281">
        <v>3283</v>
      </c>
      <c r="M359" s="281">
        <v>1866</v>
      </c>
      <c r="N359" s="450">
        <f t="shared" si="12"/>
        <v>0.75937834941050375</v>
      </c>
      <c r="O359" s="450">
        <f t="shared" si="13"/>
        <v>-0.5263906254357178</v>
      </c>
      <c r="P359" s="451"/>
    </row>
    <row r="360" spans="1:16" ht="48">
      <c r="A360" s="350"/>
      <c r="B360" s="350"/>
      <c r="C360" s="350"/>
      <c r="D360" s="350"/>
      <c r="E360" s="350"/>
      <c r="F360" s="350"/>
      <c r="G360" s="350"/>
      <c r="H360" s="511"/>
      <c r="I360" s="452" t="s">
        <v>347</v>
      </c>
      <c r="J360" s="458">
        <v>29740.764482824001</v>
      </c>
      <c r="K360" s="458">
        <v>42956</v>
      </c>
      <c r="L360" s="458">
        <v>42956</v>
      </c>
      <c r="M360" s="458">
        <v>37483</v>
      </c>
      <c r="N360" s="450">
        <f t="shared" si="12"/>
        <v>0.14601285916282047</v>
      </c>
      <c r="O360" s="450">
        <f t="shared" si="13"/>
        <v>0.44434753937842153</v>
      </c>
      <c r="P360" s="451" t="s">
        <v>348</v>
      </c>
    </row>
    <row r="361" spans="1:16" ht="18" customHeight="1">
      <c r="A361" s="350"/>
      <c r="B361" s="350"/>
      <c r="C361" s="350"/>
      <c r="D361" s="350"/>
      <c r="E361" s="350"/>
      <c r="F361" s="350"/>
      <c r="G361" s="350"/>
      <c r="H361" s="383"/>
      <c r="I361" s="456" t="s">
        <v>112</v>
      </c>
      <c r="J361" s="281">
        <v>18284</v>
      </c>
      <c r="K361" s="281"/>
      <c r="L361" s="281">
        <v>26358</v>
      </c>
      <c r="M361" s="281">
        <v>20662</v>
      </c>
      <c r="N361" s="450">
        <f t="shared" si="12"/>
        <v>0.27567515245377994</v>
      </c>
      <c r="O361" s="450">
        <f t="shared" si="13"/>
        <v>0.44158827390067823</v>
      </c>
      <c r="P361" s="451"/>
    </row>
    <row r="362" spans="1:16" ht="18" customHeight="1">
      <c r="A362" s="350"/>
      <c r="B362" s="350"/>
      <c r="C362" s="350"/>
      <c r="D362" s="350"/>
      <c r="E362" s="350"/>
      <c r="F362" s="350"/>
      <c r="G362" s="350"/>
      <c r="H362" s="383"/>
      <c r="I362" s="456" t="s">
        <v>113</v>
      </c>
      <c r="J362" s="281">
        <v>36</v>
      </c>
      <c r="K362" s="281"/>
      <c r="L362" s="281">
        <v>30</v>
      </c>
      <c r="M362" s="281">
        <v>34</v>
      </c>
      <c r="N362" s="450">
        <f t="shared" si="12"/>
        <v>-0.11764705882352944</v>
      </c>
      <c r="O362" s="450">
        <f t="shared" si="13"/>
        <v>-0.16666666666666663</v>
      </c>
      <c r="P362" s="451"/>
    </row>
    <row r="363" spans="1:16" ht="18" customHeight="1">
      <c r="A363" s="350"/>
      <c r="B363" s="350"/>
      <c r="C363" s="350"/>
      <c r="D363" s="350"/>
      <c r="E363" s="350"/>
      <c r="F363" s="350"/>
      <c r="G363" s="350"/>
      <c r="H363" s="383"/>
      <c r="I363" s="456" t="s">
        <v>114</v>
      </c>
      <c r="J363" s="281">
        <v>1959</v>
      </c>
      <c r="K363" s="281"/>
      <c r="L363" s="281">
        <v>1369</v>
      </c>
      <c r="M363" s="281">
        <v>1279</v>
      </c>
      <c r="N363" s="450">
        <f t="shared" si="12"/>
        <v>7.0367474589523082E-2</v>
      </c>
      <c r="O363" s="450">
        <f t="shared" si="13"/>
        <v>-0.30117406840224603</v>
      </c>
      <c r="P363" s="451"/>
    </row>
    <row r="364" spans="1:16" ht="18" customHeight="1">
      <c r="A364" s="350"/>
      <c r="B364" s="350"/>
      <c r="C364" s="350"/>
      <c r="D364" s="350"/>
      <c r="E364" s="350"/>
      <c r="F364" s="350"/>
      <c r="G364" s="350"/>
      <c r="H364" s="383"/>
      <c r="I364" s="350" t="s">
        <v>349</v>
      </c>
      <c r="J364" s="281">
        <v>0</v>
      </c>
      <c r="K364" s="281"/>
      <c r="L364" s="281">
        <v>0</v>
      </c>
      <c r="M364" s="281">
        <v>0</v>
      </c>
      <c r="N364" s="450"/>
      <c r="O364" s="450"/>
      <c r="P364" s="451"/>
    </row>
    <row r="365" spans="1:16" ht="18" customHeight="1">
      <c r="A365" s="350"/>
      <c r="B365" s="350"/>
      <c r="C365" s="350"/>
      <c r="D365" s="350"/>
      <c r="E365" s="350"/>
      <c r="F365" s="350"/>
      <c r="G365" s="350"/>
      <c r="H365" s="383"/>
      <c r="I365" s="350" t="s">
        <v>350</v>
      </c>
      <c r="J365" s="281">
        <v>5513</v>
      </c>
      <c r="K365" s="281"/>
      <c r="L365" s="281">
        <v>4324</v>
      </c>
      <c r="M365" s="281">
        <v>4156</v>
      </c>
      <c r="N365" s="450">
        <f t="shared" si="12"/>
        <v>4.0423484119345598E-2</v>
      </c>
      <c r="O365" s="450">
        <f t="shared" si="13"/>
        <v>-0.21567204788681293</v>
      </c>
      <c r="P365" s="451"/>
    </row>
    <row r="366" spans="1:16" ht="18" customHeight="1">
      <c r="A366" s="350"/>
      <c r="B366" s="350"/>
      <c r="C366" s="350"/>
      <c r="D366" s="350"/>
      <c r="E366" s="350"/>
      <c r="F366" s="350"/>
      <c r="G366" s="350"/>
      <c r="H366" s="383"/>
      <c r="I366" s="456" t="s">
        <v>351</v>
      </c>
      <c r="J366" s="281">
        <v>3444.505780859</v>
      </c>
      <c r="K366" s="281"/>
      <c r="L366" s="281">
        <v>3368</v>
      </c>
      <c r="M366" s="281">
        <v>1728</v>
      </c>
      <c r="N366" s="450">
        <f t="shared" si="12"/>
        <v>0.94907407407407418</v>
      </c>
      <c r="O366" s="450">
        <f t="shared" si="13"/>
        <v>-2.2210960215000908E-2</v>
      </c>
      <c r="P366" s="451"/>
    </row>
    <row r="367" spans="1:16" ht="18" customHeight="1">
      <c r="A367" s="350"/>
      <c r="B367" s="350"/>
      <c r="C367" s="350"/>
      <c r="D367" s="350"/>
      <c r="E367" s="350"/>
      <c r="F367" s="350"/>
      <c r="G367" s="350"/>
      <c r="H367" s="383"/>
      <c r="I367" s="454" t="s">
        <v>158</v>
      </c>
      <c r="J367" s="281">
        <v>0</v>
      </c>
      <c r="K367" s="281"/>
      <c r="L367" s="281">
        <v>0</v>
      </c>
      <c r="M367" s="281">
        <v>0</v>
      </c>
      <c r="N367" s="450"/>
      <c r="O367" s="450"/>
      <c r="P367" s="451"/>
    </row>
    <row r="368" spans="1:16" ht="18" customHeight="1">
      <c r="A368" s="350"/>
      <c r="B368" s="350"/>
      <c r="C368" s="350"/>
      <c r="D368" s="350"/>
      <c r="E368" s="350"/>
      <c r="F368" s="350"/>
      <c r="G368" s="350"/>
      <c r="H368" s="383"/>
      <c r="I368" s="454" t="s">
        <v>121</v>
      </c>
      <c r="J368" s="458">
        <v>0</v>
      </c>
      <c r="K368" s="458"/>
      <c r="L368" s="458">
        <v>0</v>
      </c>
      <c r="M368" s="458"/>
      <c r="N368" s="450"/>
      <c r="O368" s="450"/>
      <c r="P368" s="451"/>
    </row>
    <row r="369" spans="1:16" ht="18" customHeight="1">
      <c r="A369" s="350"/>
      <c r="B369" s="350"/>
      <c r="C369" s="350"/>
      <c r="D369" s="350"/>
      <c r="E369" s="350"/>
      <c r="F369" s="350"/>
      <c r="G369" s="350"/>
      <c r="H369" s="383"/>
      <c r="I369" s="454" t="s">
        <v>352</v>
      </c>
      <c r="J369" s="281">
        <v>504.258701965</v>
      </c>
      <c r="K369" s="281"/>
      <c r="L369" s="281">
        <v>7507</v>
      </c>
      <c r="M369" s="281">
        <v>9624</v>
      </c>
      <c r="N369" s="450">
        <f t="shared" si="12"/>
        <v>-0.21997090606816294</v>
      </c>
      <c r="O369" s="450">
        <f t="shared" si="13"/>
        <v>13.887199706711362</v>
      </c>
      <c r="P369" s="451"/>
    </row>
    <row r="370" spans="1:16" ht="18" customHeight="1">
      <c r="A370" s="350"/>
      <c r="B370" s="350"/>
      <c r="C370" s="350"/>
      <c r="D370" s="350"/>
      <c r="E370" s="350"/>
      <c r="F370" s="350"/>
      <c r="G370" s="350"/>
      <c r="H370" s="511"/>
      <c r="I370" s="459" t="s">
        <v>353</v>
      </c>
      <c r="J370" s="458">
        <v>26197.807018887997</v>
      </c>
      <c r="K370" s="458">
        <v>28293</v>
      </c>
      <c r="L370" s="458">
        <v>28293</v>
      </c>
      <c r="M370" s="458">
        <v>25567</v>
      </c>
      <c r="N370" s="450">
        <f t="shared" si="12"/>
        <v>0.10662181718621655</v>
      </c>
      <c r="O370" s="450">
        <f t="shared" si="13"/>
        <v>7.9975891860010195E-2</v>
      </c>
      <c r="P370" s="451"/>
    </row>
    <row r="371" spans="1:16" ht="18" customHeight="1">
      <c r="A371" s="350"/>
      <c r="B371" s="350"/>
      <c r="C371" s="350"/>
      <c r="D371" s="350"/>
      <c r="E371" s="350"/>
      <c r="F371" s="350"/>
      <c r="G371" s="350"/>
      <c r="H371" s="383"/>
      <c r="I371" s="454" t="s">
        <v>112</v>
      </c>
      <c r="J371" s="281">
        <v>14637</v>
      </c>
      <c r="K371" s="281"/>
      <c r="L371" s="281">
        <v>16529</v>
      </c>
      <c r="M371" s="281">
        <v>13658</v>
      </c>
      <c r="N371" s="450">
        <f t="shared" si="12"/>
        <v>0.21020647239712997</v>
      </c>
      <c r="O371" s="450">
        <f t="shared" si="13"/>
        <v>0.12926146068183364</v>
      </c>
      <c r="P371" s="461"/>
    </row>
    <row r="372" spans="1:16" ht="18" customHeight="1">
      <c r="A372" s="350"/>
      <c r="B372" s="350"/>
      <c r="C372" s="350"/>
      <c r="D372" s="350"/>
      <c r="E372" s="350"/>
      <c r="F372" s="350"/>
      <c r="G372" s="350"/>
      <c r="H372" s="383"/>
      <c r="I372" s="454" t="s">
        <v>113</v>
      </c>
      <c r="J372" s="281">
        <v>458</v>
      </c>
      <c r="K372" s="281"/>
      <c r="L372" s="281">
        <v>453</v>
      </c>
      <c r="M372" s="281">
        <v>87</v>
      </c>
      <c r="N372" s="450">
        <f t="shared" si="12"/>
        <v>4.2068965517241379</v>
      </c>
      <c r="O372" s="450">
        <f t="shared" si="13"/>
        <v>-1.0917030567685559E-2</v>
      </c>
      <c r="P372" s="451"/>
    </row>
    <row r="373" spans="1:16" ht="18" customHeight="1">
      <c r="A373" s="350"/>
      <c r="B373" s="350"/>
      <c r="C373" s="350"/>
      <c r="D373" s="350"/>
      <c r="E373" s="350"/>
      <c r="F373" s="350"/>
      <c r="G373" s="350"/>
      <c r="H373" s="383"/>
      <c r="I373" s="454" t="s">
        <v>114</v>
      </c>
      <c r="J373" s="281">
        <v>161</v>
      </c>
      <c r="K373" s="281"/>
      <c r="L373" s="281">
        <v>161</v>
      </c>
      <c r="M373" s="281">
        <v>530</v>
      </c>
      <c r="N373" s="450">
        <f t="shared" si="12"/>
        <v>-0.69622641509433958</v>
      </c>
      <c r="O373" s="450">
        <f t="shared" si="13"/>
        <v>0</v>
      </c>
      <c r="P373" s="451"/>
    </row>
    <row r="374" spans="1:16" ht="18" customHeight="1">
      <c r="A374" s="350"/>
      <c r="B374" s="350"/>
      <c r="C374" s="350"/>
      <c r="D374" s="350"/>
      <c r="E374" s="350"/>
      <c r="F374" s="350"/>
      <c r="G374" s="350"/>
      <c r="H374" s="383"/>
      <c r="I374" s="456" t="s">
        <v>354</v>
      </c>
      <c r="J374" s="281">
        <v>3810</v>
      </c>
      <c r="K374" s="281"/>
      <c r="L374" s="281">
        <v>1431</v>
      </c>
      <c r="M374" s="281">
        <v>2178</v>
      </c>
      <c r="N374" s="450">
        <f t="shared" si="12"/>
        <v>-0.34297520661157022</v>
      </c>
      <c r="O374" s="450">
        <f t="shared" si="13"/>
        <v>-0.62440944881889759</v>
      </c>
      <c r="P374" s="451"/>
    </row>
    <row r="375" spans="1:16" ht="18" customHeight="1">
      <c r="A375" s="350"/>
      <c r="B375" s="350"/>
      <c r="C375" s="350"/>
      <c r="D375" s="350"/>
      <c r="E375" s="350"/>
      <c r="F375" s="350"/>
      <c r="G375" s="350"/>
      <c r="H375" s="383"/>
      <c r="I375" s="456" t="s">
        <v>355</v>
      </c>
      <c r="J375" s="281">
        <v>0</v>
      </c>
      <c r="K375" s="281"/>
      <c r="L375" s="281">
        <v>0</v>
      </c>
      <c r="M375" s="281">
        <v>0</v>
      </c>
      <c r="N375" s="450"/>
      <c r="O375" s="450"/>
      <c r="P375" s="451"/>
    </row>
    <row r="376" spans="1:16" ht="18" customHeight="1">
      <c r="A376" s="350"/>
      <c r="B376" s="350"/>
      <c r="C376" s="350"/>
      <c r="D376" s="350"/>
      <c r="E376" s="350"/>
      <c r="F376" s="350"/>
      <c r="G376" s="350"/>
      <c r="H376" s="383"/>
      <c r="I376" s="456" t="s">
        <v>356</v>
      </c>
      <c r="J376" s="281">
        <v>3653.1318099999999</v>
      </c>
      <c r="K376" s="281"/>
      <c r="L376" s="281">
        <v>2274</v>
      </c>
      <c r="M376" s="281">
        <v>1949</v>
      </c>
      <c r="N376" s="450">
        <f t="shared" si="12"/>
        <v>0.16675218060543862</v>
      </c>
      <c r="O376" s="450">
        <f t="shared" si="13"/>
        <v>-0.37752040761978412</v>
      </c>
      <c r="P376" s="451"/>
    </row>
    <row r="377" spans="1:16" ht="18" customHeight="1">
      <c r="A377" s="350"/>
      <c r="B377" s="350"/>
      <c r="C377" s="350"/>
      <c r="D377" s="350"/>
      <c r="E377" s="350"/>
      <c r="F377" s="350"/>
      <c r="G377" s="350"/>
      <c r="H377" s="383"/>
      <c r="I377" s="454" t="s">
        <v>158</v>
      </c>
      <c r="J377" s="281">
        <v>0</v>
      </c>
      <c r="K377" s="281"/>
      <c r="L377" s="281">
        <v>0</v>
      </c>
      <c r="M377" s="281">
        <v>0</v>
      </c>
      <c r="N377" s="450"/>
      <c r="O377" s="450"/>
      <c r="P377" s="451"/>
    </row>
    <row r="378" spans="1:16" ht="18" customHeight="1">
      <c r="A378" s="350"/>
      <c r="B378" s="350"/>
      <c r="C378" s="350"/>
      <c r="D378" s="350"/>
      <c r="E378" s="350"/>
      <c r="F378" s="350"/>
      <c r="G378" s="350"/>
      <c r="H378" s="383"/>
      <c r="I378" s="454" t="s">
        <v>121</v>
      </c>
      <c r="J378" s="281">
        <v>666</v>
      </c>
      <c r="K378" s="281"/>
      <c r="L378" s="281">
        <v>0</v>
      </c>
      <c r="M378" s="281"/>
      <c r="N378" s="450"/>
      <c r="O378" s="450">
        <f t="shared" si="13"/>
        <v>-1</v>
      </c>
      <c r="P378" s="451"/>
    </row>
    <row r="379" spans="1:16" ht="18" customHeight="1">
      <c r="A379" s="350"/>
      <c r="B379" s="350"/>
      <c r="C379" s="350"/>
      <c r="D379" s="350"/>
      <c r="E379" s="350"/>
      <c r="F379" s="350"/>
      <c r="G379" s="350"/>
      <c r="H379" s="383"/>
      <c r="I379" s="454" t="s">
        <v>357</v>
      </c>
      <c r="J379" s="281">
        <v>2812.6752088879998</v>
      </c>
      <c r="K379" s="281"/>
      <c r="L379" s="281">
        <v>7445</v>
      </c>
      <c r="M379" s="281">
        <v>7165</v>
      </c>
      <c r="N379" s="450">
        <f t="shared" si="12"/>
        <v>3.9078855547801883E-2</v>
      </c>
      <c r="O379" s="450">
        <f t="shared" si="13"/>
        <v>1.6469462156433643</v>
      </c>
      <c r="P379" s="451"/>
    </row>
    <row r="380" spans="1:16" ht="18" customHeight="1">
      <c r="A380" s="350"/>
      <c r="B380" s="350"/>
      <c r="C380" s="350"/>
      <c r="D380" s="350"/>
      <c r="E380" s="350"/>
      <c r="F380" s="350"/>
      <c r="G380" s="350"/>
      <c r="H380" s="511"/>
      <c r="I380" s="452" t="s">
        <v>358</v>
      </c>
      <c r="J380" s="458"/>
      <c r="K380" s="458">
        <v>8449</v>
      </c>
      <c r="L380" s="458">
        <v>8449</v>
      </c>
      <c r="M380" s="458"/>
      <c r="N380" s="450"/>
      <c r="O380" s="450"/>
      <c r="P380" s="451"/>
    </row>
    <row r="381" spans="1:16" ht="18" customHeight="1">
      <c r="A381" s="350"/>
      <c r="B381" s="350"/>
      <c r="C381" s="350"/>
      <c r="D381" s="350"/>
      <c r="E381" s="350"/>
      <c r="F381" s="350"/>
      <c r="G381" s="350"/>
      <c r="H381" s="383"/>
      <c r="I381" s="454" t="s">
        <v>112</v>
      </c>
      <c r="J381" s="281"/>
      <c r="K381" s="281"/>
      <c r="L381" s="281">
        <v>0</v>
      </c>
      <c r="M381" s="281"/>
      <c r="N381" s="450"/>
      <c r="O381" s="450"/>
      <c r="P381" s="451"/>
    </row>
    <row r="382" spans="1:16" ht="18" customHeight="1">
      <c r="A382" s="350"/>
      <c r="B382" s="350"/>
      <c r="C382" s="350"/>
      <c r="D382" s="350"/>
      <c r="E382" s="350"/>
      <c r="F382" s="350"/>
      <c r="G382" s="350"/>
      <c r="H382" s="383"/>
      <c r="I382" s="454" t="s">
        <v>113</v>
      </c>
      <c r="J382" s="281"/>
      <c r="K382" s="281"/>
      <c r="L382" s="281">
        <v>0</v>
      </c>
      <c r="M382" s="281"/>
      <c r="N382" s="450"/>
      <c r="O382" s="450"/>
      <c r="P382" s="451"/>
    </row>
    <row r="383" spans="1:16" ht="18" customHeight="1">
      <c r="A383" s="350"/>
      <c r="B383" s="350"/>
      <c r="C383" s="350"/>
      <c r="D383" s="350"/>
      <c r="E383" s="350"/>
      <c r="F383" s="350"/>
      <c r="G383" s="350"/>
      <c r="H383" s="383"/>
      <c r="I383" s="454" t="s">
        <v>114</v>
      </c>
      <c r="J383" s="281"/>
      <c r="K383" s="281"/>
      <c r="L383" s="281">
        <v>0</v>
      </c>
      <c r="M383" s="281"/>
      <c r="N383" s="450"/>
      <c r="O383" s="450"/>
      <c r="P383" s="451"/>
    </row>
    <row r="384" spans="1:16" ht="18" customHeight="1">
      <c r="A384" s="350"/>
      <c r="B384" s="350"/>
      <c r="C384" s="350"/>
      <c r="D384" s="350"/>
      <c r="E384" s="350"/>
      <c r="F384" s="350"/>
      <c r="G384" s="350"/>
      <c r="H384" s="383"/>
      <c r="I384" s="456" t="s">
        <v>359</v>
      </c>
      <c r="J384" s="281"/>
      <c r="K384" s="281"/>
      <c r="L384" s="281">
        <v>8449</v>
      </c>
      <c r="M384" s="281"/>
      <c r="N384" s="450"/>
      <c r="O384" s="450"/>
      <c r="P384" s="451"/>
    </row>
    <row r="385" spans="1:16" ht="18" customHeight="1">
      <c r="A385" s="350"/>
      <c r="B385" s="350"/>
      <c r="C385" s="350"/>
      <c r="D385" s="350"/>
      <c r="E385" s="350"/>
      <c r="F385" s="350"/>
      <c r="G385" s="350"/>
      <c r="H385" s="383"/>
      <c r="I385" s="456" t="s">
        <v>360</v>
      </c>
      <c r="J385" s="281"/>
      <c r="K385" s="281"/>
      <c r="L385" s="281">
        <v>0</v>
      </c>
      <c r="M385" s="281"/>
      <c r="N385" s="450"/>
      <c r="O385" s="450"/>
      <c r="P385" s="451"/>
    </row>
    <row r="386" spans="1:16" ht="18" customHeight="1">
      <c r="A386" s="350"/>
      <c r="B386" s="350"/>
      <c r="C386" s="350"/>
      <c r="D386" s="350"/>
      <c r="E386" s="350"/>
      <c r="F386" s="350"/>
      <c r="G386" s="350"/>
      <c r="H386" s="383"/>
      <c r="I386" s="456" t="s">
        <v>121</v>
      </c>
      <c r="J386" s="281"/>
      <c r="K386" s="281"/>
      <c r="L386" s="281">
        <v>0</v>
      </c>
      <c r="M386" s="281"/>
      <c r="N386" s="450"/>
      <c r="O386" s="450"/>
      <c r="P386" s="451"/>
    </row>
    <row r="387" spans="1:16" ht="18" customHeight="1">
      <c r="A387" s="350"/>
      <c r="B387" s="350"/>
      <c r="C387" s="350"/>
      <c r="D387" s="350"/>
      <c r="E387" s="350"/>
      <c r="F387" s="350"/>
      <c r="G387" s="350"/>
      <c r="H387" s="383"/>
      <c r="I387" s="350" t="s">
        <v>361</v>
      </c>
      <c r="J387" s="281"/>
      <c r="K387" s="281"/>
      <c r="L387" s="281">
        <v>0</v>
      </c>
      <c r="M387" s="281"/>
      <c r="N387" s="450"/>
      <c r="O387" s="450"/>
      <c r="P387" s="451"/>
    </row>
    <row r="388" spans="1:16" ht="18" customHeight="1">
      <c r="A388" s="350"/>
      <c r="B388" s="350"/>
      <c r="C388" s="350"/>
      <c r="D388" s="350"/>
      <c r="E388" s="350"/>
      <c r="F388" s="350"/>
      <c r="G388" s="350"/>
      <c r="H388" s="511"/>
      <c r="I388" s="452" t="s">
        <v>362</v>
      </c>
      <c r="J388" s="458"/>
      <c r="K388" s="458"/>
      <c r="L388" s="458">
        <v>0</v>
      </c>
      <c r="M388" s="458"/>
      <c r="N388" s="450"/>
      <c r="O388" s="450"/>
      <c r="P388" s="451"/>
    </row>
    <row r="389" spans="1:16" ht="18" customHeight="1">
      <c r="A389" s="350"/>
      <c r="B389" s="350"/>
      <c r="C389" s="350"/>
      <c r="D389" s="350"/>
      <c r="E389" s="350"/>
      <c r="F389" s="350"/>
      <c r="G389" s="350"/>
      <c r="H389" s="383"/>
      <c r="I389" s="454" t="s">
        <v>112</v>
      </c>
      <c r="J389" s="281"/>
      <c r="K389" s="281"/>
      <c r="L389" s="281">
        <v>0</v>
      </c>
      <c r="M389" s="281"/>
      <c r="N389" s="450"/>
      <c r="O389" s="450"/>
      <c r="P389" s="451"/>
    </row>
    <row r="390" spans="1:16" ht="18" customHeight="1">
      <c r="A390" s="350"/>
      <c r="B390" s="350"/>
      <c r="C390" s="350"/>
      <c r="D390" s="350"/>
      <c r="E390" s="350"/>
      <c r="F390" s="350"/>
      <c r="G390" s="350"/>
      <c r="H390" s="383"/>
      <c r="I390" s="454" t="s">
        <v>113</v>
      </c>
      <c r="J390" s="281"/>
      <c r="K390" s="281"/>
      <c r="L390" s="281">
        <v>0</v>
      </c>
      <c r="M390" s="281"/>
      <c r="N390" s="450"/>
      <c r="O390" s="450"/>
      <c r="P390" s="451"/>
    </row>
    <row r="391" spans="1:16" ht="18" customHeight="1">
      <c r="A391" s="350"/>
      <c r="B391" s="350"/>
      <c r="C391" s="350"/>
      <c r="D391" s="350"/>
      <c r="E391" s="350"/>
      <c r="F391" s="350"/>
      <c r="G391" s="350"/>
      <c r="H391" s="383"/>
      <c r="I391" s="456" t="s">
        <v>158</v>
      </c>
      <c r="J391" s="281"/>
      <c r="K391" s="281"/>
      <c r="L391" s="281">
        <v>0</v>
      </c>
      <c r="M391" s="281"/>
      <c r="N391" s="450"/>
      <c r="O391" s="450"/>
      <c r="P391" s="451"/>
    </row>
    <row r="392" spans="1:16" ht="18" customHeight="1">
      <c r="A392" s="350"/>
      <c r="B392" s="350"/>
      <c r="C392" s="350"/>
      <c r="D392" s="350"/>
      <c r="E392" s="350"/>
      <c r="F392" s="350"/>
      <c r="G392" s="350"/>
      <c r="H392" s="383"/>
      <c r="I392" s="456" t="s">
        <v>363</v>
      </c>
      <c r="J392" s="281"/>
      <c r="K392" s="281"/>
      <c r="L392" s="281">
        <v>0</v>
      </c>
      <c r="M392" s="281"/>
      <c r="N392" s="450"/>
      <c r="O392" s="450"/>
      <c r="P392" s="451"/>
    </row>
    <row r="393" spans="1:16" ht="18" customHeight="1">
      <c r="A393" s="350"/>
      <c r="B393" s="350"/>
      <c r="C393" s="350"/>
      <c r="D393" s="350"/>
      <c r="E393" s="350"/>
      <c r="F393" s="350"/>
      <c r="G393" s="350"/>
      <c r="H393" s="383"/>
      <c r="I393" s="456" t="s">
        <v>364</v>
      </c>
      <c r="J393" s="281"/>
      <c r="K393" s="281"/>
      <c r="L393" s="281">
        <v>0</v>
      </c>
      <c r="M393" s="281"/>
      <c r="N393" s="450"/>
      <c r="O393" s="450"/>
      <c r="P393" s="451"/>
    </row>
    <row r="394" spans="1:16" ht="36">
      <c r="A394" s="350"/>
      <c r="B394" s="350"/>
      <c r="C394" s="350"/>
      <c r="D394" s="350"/>
      <c r="E394" s="350"/>
      <c r="F394" s="350"/>
      <c r="G394" s="350"/>
      <c r="H394" s="511"/>
      <c r="I394" s="452" t="s">
        <v>365</v>
      </c>
      <c r="J394" s="458">
        <v>440252.29285241599</v>
      </c>
      <c r="K394" s="458">
        <v>71043</v>
      </c>
      <c r="L394" s="458">
        <v>71043</v>
      </c>
      <c r="M394" s="458">
        <v>21762</v>
      </c>
      <c r="N394" s="453">
        <f t="shared" ref="N394:N452" si="14">L394/M394-1</f>
        <v>2.2645437000275712</v>
      </c>
      <c r="O394" s="450">
        <f t="shared" ref="O394:O452" si="15">L394/J394-1</f>
        <v>-0.83863116409977345</v>
      </c>
      <c r="P394" s="451" t="s">
        <v>366</v>
      </c>
    </row>
    <row r="395" spans="1:16" ht="18" customHeight="1">
      <c r="A395" s="350"/>
      <c r="B395" s="350"/>
      <c r="C395" s="350"/>
      <c r="D395" s="350"/>
      <c r="E395" s="350"/>
      <c r="F395" s="350"/>
      <c r="G395" s="350"/>
      <c r="H395" s="383"/>
      <c r="I395" s="454" t="s">
        <v>367</v>
      </c>
      <c r="J395" s="281">
        <v>440252.29285241599</v>
      </c>
      <c r="K395" s="281"/>
      <c r="L395" s="281">
        <v>71043</v>
      </c>
      <c r="M395" s="281">
        <v>21762</v>
      </c>
      <c r="N395" s="450">
        <f t="shared" si="14"/>
        <v>2.2645437000275712</v>
      </c>
      <c r="O395" s="450">
        <f t="shared" si="15"/>
        <v>-0.83863116409977345</v>
      </c>
      <c r="P395" s="451"/>
    </row>
    <row r="396" spans="1:16" ht="108" customHeight="1">
      <c r="A396" s="350"/>
      <c r="B396" s="350"/>
      <c r="C396" s="350"/>
      <c r="D396" s="350"/>
      <c r="E396" s="350"/>
      <c r="F396" s="350"/>
      <c r="G396" s="350"/>
      <c r="H396" s="511"/>
      <c r="I396" s="452" t="s">
        <v>39</v>
      </c>
      <c r="J396" s="458">
        <v>2742831.9383955076</v>
      </c>
      <c r="K396" s="458">
        <v>2435976</v>
      </c>
      <c r="L396" s="458">
        <v>2279456</v>
      </c>
      <c r="M396" s="458">
        <v>1860283</v>
      </c>
      <c r="N396" s="453">
        <f t="shared" si="14"/>
        <v>0.2253275442499878</v>
      </c>
      <c r="O396" s="450">
        <f t="shared" si="15"/>
        <v>-0.16894069662415101</v>
      </c>
      <c r="P396" s="451" t="s">
        <v>368</v>
      </c>
    </row>
    <row r="397" spans="1:16" ht="18" customHeight="1">
      <c r="A397" s="350"/>
      <c r="B397" s="350"/>
      <c r="C397" s="350"/>
      <c r="D397" s="350"/>
      <c r="E397" s="350"/>
      <c r="F397" s="350"/>
      <c r="G397" s="350"/>
      <c r="H397" s="511"/>
      <c r="I397" s="459" t="s">
        <v>369</v>
      </c>
      <c r="J397" s="458">
        <v>47453.549375000002</v>
      </c>
      <c r="K397" s="458">
        <v>44129</v>
      </c>
      <c r="L397" s="458">
        <v>44129</v>
      </c>
      <c r="M397" s="458">
        <v>39115</v>
      </c>
      <c r="N397" s="450">
        <f t="shared" si="14"/>
        <v>0.12818611785759937</v>
      </c>
      <c r="O397" s="450">
        <f t="shared" si="15"/>
        <v>-7.0059024430983441E-2</v>
      </c>
      <c r="P397" s="451"/>
    </row>
    <row r="398" spans="1:16" ht="18" customHeight="1">
      <c r="A398" s="350"/>
      <c r="B398" s="350"/>
      <c r="C398" s="350"/>
      <c r="D398" s="350"/>
      <c r="E398" s="350"/>
      <c r="F398" s="350"/>
      <c r="G398" s="350"/>
      <c r="H398" s="383"/>
      <c r="I398" s="456" t="s">
        <v>112</v>
      </c>
      <c r="J398" s="281">
        <v>2388.89</v>
      </c>
      <c r="K398" s="281"/>
      <c r="L398" s="281">
        <v>2394</v>
      </c>
      <c r="M398" s="281">
        <v>2460</v>
      </c>
      <c r="N398" s="450">
        <f t="shared" si="14"/>
        <v>-2.6829268292682951E-2</v>
      </c>
      <c r="O398" s="450">
        <f t="shared" si="15"/>
        <v>2.1390687725262314E-3</v>
      </c>
      <c r="P398" s="451"/>
    </row>
    <row r="399" spans="1:16" ht="18" customHeight="1">
      <c r="A399" s="350"/>
      <c r="B399" s="350"/>
      <c r="C399" s="350"/>
      <c r="D399" s="350"/>
      <c r="E399" s="350"/>
      <c r="F399" s="350"/>
      <c r="G399" s="350"/>
      <c r="H399" s="383"/>
      <c r="I399" s="456" t="s">
        <v>113</v>
      </c>
      <c r="J399" s="281">
        <v>4793.45</v>
      </c>
      <c r="K399" s="281"/>
      <c r="L399" s="281">
        <v>10322</v>
      </c>
      <c r="M399" s="281">
        <v>6305</v>
      </c>
      <c r="N399" s="450">
        <f t="shared" si="14"/>
        <v>0.63711340206185563</v>
      </c>
      <c r="O399" s="450">
        <f t="shared" si="15"/>
        <v>1.1533550991457093</v>
      </c>
      <c r="P399" s="451"/>
    </row>
    <row r="400" spans="1:16" ht="18" customHeight="1">
      <c r="A400" s="448"/>
      <c r="B400" s="448"/>
      <c r="C400" s="448"/>
      <c r="D400" s="448"/>
      <c r="E400" s="448"/>
      <c r="F400" s="448"/>
      <c r="G400" s="448"/>
      <c r="H400" s="383"/>
      <c r="I400" s="350" t="s">
        <v>114</v>
      </c>
      <c r="J400" s="281">
        <v>0</v>
      </c>
      <c r="K400" s="281"/>
      <c r="L400" s="281">
        <v>0</v>
      </c>
      <c r="M400" s="281">
        <v>0</v>
      </c>
      <c r="N400" s="450"/>
      <c r="O400" s="450"/>
      <c r="P400" s="460"/>
    </row>
    <row r="401" spans="1:16" ht="18" customHeight="1">
      <c r="A401" s="350"/>
      <c r="B401" s="350"/>
      <c r="C401" s="350"/>
      <c r="D401" s="350"/>
      <c r="E401" s="350"/>
      <c r="F401" s="350"/>
      <c r="G401" s="350"/>
      <c r="H401" s="383"/>
      <c r="I401" s="454" t="s">
        <v>370</v>
      </c>
      <c r="J401" s="281">
        <v>40271.209374999999</v>
      </c>
      <c r="K401" s="281"/>
      <c r="L401" s="281">
        <v>31413</v>
      </c>
      <c r="M401" s="281">
        <v>30350</v>
      </c>
      <c r="N401" s="450">
        <f t="shared" si="14"/>
        <v>3.5024711696869826E-2</v>
      </c>
      <c r="O401" s="450">
        <f t="shared" si="15"/>
        <v>-0.21996382806668568</v>
      </c>
      <c r="P401" s="451"/>
    </row>
    <row r="402" spans="1:16" ht="18" customHeight="1">
      <c r="A402" s="350"/>
      <c r="B402" s="350"/>
      <c r="C402" s="350"/>
      <c r="D402" s="350"/>
      <c r="E402" s="350"/>
      <c r="F402" s="350"/>
      <c r="G402" s="350"/>
      <c r="H402" s="511"/>
      <c r="I402" s="452" t="s">
        <v>371</v>
      </c>
      <c r="J402" s="458">
        <v>1932385.3897090557</v>
      </c>
      <c r="K402" s="458">
        <v>1792981</v>
      </c>
      <c r="L402" s="458">
        <v>1791350</v>
      </c>
      <c r="M402" s="458">
        <v>1423454</v>
      </c>
      <c r="N402" s="450">
        <f t="shared" si="14"/>
        <v>0.25845303044566248</v>
      </c>
      <c r="O402" s="450">
        <f t="shared" si="15"/>
        <v>-7.2985125255107808E-2</v>
      </c>
      <c r="P402" s="451"/>
    </row>
    <row r="403" spans="1:16" ht="18" customHeight="1">
      <c r="A403" s="350"/>
      <c r="B403" s="350"/>
      <c r="C403" s="350"/>
      <c r="D403" s="350"/>
      <c r="E403" s="350"/>
      <c r="F403" s="350"/>
      <c r="G403" s="350"/>
      <c r="H403" s="383"/>
      <c r="I403" s="454" t="s">
        <v>372</v>
      </c>
      <c r="J403" s="281">
        <v>49198.725333221999</v>
      </c>
      <c r="K403" s="281"/>
      <c r="L403" s="281">
        <v>8777</v>
      </c>
      <c r="M403" s="281">
        <v>4646</v>
      </c>
      <c r="N403" s="450">
        <f t="shared" si="14"/>
        <v>0.88915195867412833</v>
      </c>
      <c r="O403" s="450">
        <f t="shared" si="15"/>
        <v>-0.82160106912214592</v>
      </c>
      <c r="P403" s="451"/>
    </row>
    <row r="404" spans="1:16" ht="18" customHeight="1">
      <c r="A404" s="350"/>
      <c r="B404" s="350"/>
      <c r="C404" s="350"/>
      <c r="D404" s="350"/>
      <c r="E404" s="350"/>
      <c r="F404" s="350"/>
      <c r="G404" s="350"/>
      <c r="H404" s="383"/>
      <c r="I404" s="456" t="s">
        <v>373</v>
      </c>
      <c r="J404" s="281">
        <v>8860</v>
      </c>
      <c r="K404" s="281"/>
      <c r="L404" s="281">
        <v>13321</v>
      </c>
      <c r="M404" s="281">
        <v>10974</v>
      </c>
      <c r="N404" s="450">
        <f t="shared" si="14"/>
        <v>0.21386914525241485</v>
      </c>
      <c r="O404" s="450">
        <f t="shared" si="15"/>
        <v>0.50349887133182847</v>
      </c>
      <c r="P404" s="460"/>
    </row>
    <row r="405" spans="1:16" s="506" customFormat="1" ht="18" customHeight="1">
      <c r="A405" s="350"/>
      <c r="B405" s="350"/>
      <c r="C405" s="350"/>
      <c r="D405" s="350"/>
      <c r="E405" s="350"/>
      <c r="F405" s="350"/>
      <c r="G405" s="350"/>
      <c r="H405" s="383"/>
      <c r="I405" s="456" t="s">
        <v>374</v>
      </c>
      <c r="J405" s="281">
        <v>16790.171046399002</v>
      </c>
      <c r="K405" s="281"/>
      <c r="L405" s="281">
        <v>12037</v>
      </c>
      <c r="M405" s="281">
        <v>14930</v>
      </c>
      <c r="N405" s="450">
        <f t="shared" si="14"/>
        <v>-0.19377093101138643</v>
      </c>
      <c r="O405" s="450">
        <f t="shared" si="15"/>
        <v>-0.28309247316562736</v>
      </c>
      <c r="P405" s="451"/>
    </row>
    <row r="406" spans="1:16" ht="18" customHeight="1">
      <c r="A406" s="350"/>
      <c r="B406" s="350"/>
      <c r="C406" s="350"/>
      <c r="D406" s="350"/>
      <c r="E406" s="350"/>
      <c r="F406" s="350"/>
      <c r="G406" s="350"/>
      <c r="H406" s="383"/>
      <c r="I406" s="456" t="s">
        <v>375</v>
      </c>
      <c r="J406" s="281">
        <v>241353.87837544299</v>
      </c>
      <c r="K406" s="281"/>
      <c r="L406" s="281">
        <v>249104</v>
      </c>
      <c r="M406" s="281">
        <v>204744</v>
      </c>
      <c r="N406" s="450">
        <f t="shared" si="14"/>
        <v>0.21666080568905555</v>
      </c>
      <c r="O406" s="450">
        <f t="shared" si="15"/>
        <v>3.2111029981051864E-2</v>
      </c>
      <c r="P406" s="451"/>
    </row>
    <row r="407" spans="1:16" ht="18" customHeight="1">
      <c r="A407" s="350"/>
      <c r="B407" s="350"/>
      <c r="C407" s="350"/>
      <c r="D407" s="350"/>
      <c r="E407" s="350"/>
      <c r="F407" s="350"/>
      <c r="G407" s="350"/>
      <c r="H407" s="383"/>
      <c r="I407" s="454" t="s">
        <v>376</v>
      </c>
      <c r="J407" s="281">
        <v>1588491.9340372698</v>
      </c>
      <c r="K407" s="281"/>
      <c r="L407" s="281">
        <v>1473096</v>
      </c>
      <c r="M407" s="281">
        <v>1183121</v>
      </c>
      <c r="N407" s="450">
        <f t="shared" si="14"/>
        <v>0.24509327448333695</v>
      </c>
      <c r="O407" s="450">
        <f t="shared" si="15"/>
        <v>-7.2644960647664458E-2</v>
      </c>
      <c r="P407" s="451"/>
    </row>
    <row r="408" spans="1:16" ht="18" customHeight="1">
      <c r="A408" s="350"/>
      <c r="B408" s="350"/>
      <c r="C408" s="350"/>
      <c r="D408" s="350"/>
      <c r="E408" s="350"/>
      <c r="F408" s="350"/>
      <c r="G408" s="350"/>
      <c r="H408" s="383"/>
      <c r="I408" s="454" t="s">
        <v>377</v>
      </c>
      <c r="J408" s="281">
        <v>0</v>
      </c>
      <c r="K408" s="281"/>
      <c r="L408" s="281">
        <v>0</v>
      </c>
      <c r="M408" s="281">
        <v>0</v>
      </c>
      <c r="N408" s="450"/>
      <c r="O408" s="450"/>
      <c r="P408" s="451"/>
    </row>
    <row r="409" spans="1:16" ht="18" customHeight="1">
      <c r="A409" s="350"/>
      <c r="B409" s="350"/>
      <c r="C409" s="350"/>
      <c r="D409" s="350"/>
      <c r="E409" s="350"/>
      <c r="F409" s="350"/>
      <c r="G409" s="350"/>
      <c r="H409" s="383"/>
      <c r="I409" s="454" t="s">
        <v>378</v>
      </c>
      <c r="J409" s="281">
        <v>0</v>
      </c>
      <c r="K409" s="281"/>
      <c r="L409" s="281">
        <v>0</v>
      </c>
      <c r="M409" s="281">
        <v>0</v>
      </c>
      <c r="N409" s="450"/>
      <c r="O409" s="450"/>
      <c r="P409" s="460"/>
    </row>
    <row r="410" spans="1:16" ht="18" customHeight="1">
      <c r="A410" s="350"/>
      <c r="B410" s="350"/>
      <c r="C410" s="350"/>
      <c r="D410" s="350"/>
      <c r="E410" s="350"/>
      <c r="F410" s="350"/>
      <c r="G410" s="350"/>
      <c r="H410" s="383"/>
      <c r="I410" s="454" t="s">
        <v>379</v>
      </c>
      <c r="J410" s="281">
        <v>27690.680916722002</v>
      </c>
      <c r="K410" s="281"/>
      <c r="L410" s="281">
        <v>35015</v>
      </c>
      <c r="M410" s="281">
        <v>5039</v>
      </c>
      <c r="N410" s="450">
        <f t="shared" si="14"/>
        <v>5.9487993649533637</v>
      </c>
      <c r="O410" s="450">
        <f t="shared" si="15"/>
        <v>0.26450483847997197</v>
      </c>
      <c r="P410" s="451"/>
    </row>
    <row r="411" spans="1:16" s="507" customFormat="1" ht="18" customHeight="1">
      <c r="A411" s="350"/>
      <c r="B411" s="350"/>
      <c r="C411" s="350"/>
      <c r="D411" s="350"/>
      <c r="E411" s="350"/>
      <c r="F411" s="350"/>
      <c r="G411" s="350"/>
      <c r="H411" s="511"/>
      <c r="I411" s="452" t="s">
        <v>380</v>
      </c>
      <c r="J411" s="458">
        <v>241651.421746073</v>
      </c>
      <c r="K411" s="458">
        <v>296383</v>
      </c>
      <c r="L411" s="458">
        <v>288228</v>
      </c>
      <c r="M411" s="458">
        <v>238316</v>
      </c>
      <c r="N411" s="450">
        <f t="shared" si="14"/>
        <v>0.20943621074539687</v>
      </c>
      <c r="O411" s="450">
        <f t="shared" si="15"/>
        <v>0.19274282732286019</v>
      </c>
      <c r="P411" s="451"/>
    </row>
    <row r="412" spans="1:16" ht="18" customHeight="1">
      <c r="A412" s="350"/>
      <c r="B412" s="350"/>
      <c r="C412" s="350"/>
      <c r="D412" s="350"/>
      <c r="E412" s="350"/>
      <c r="F412" s="350"/>
      <c r="G412" s="350"/>
      <c r="H412" s="383"/>
      <c r="I412" s="456" t="s">
        <v>381</v>
      </c>
      <c r="J412" s="281">
        <v>0</v>
      </c>
      <c r="K412" s="281"/>
      <c r="L412" s="281">
        <v>0</v>
      </c>
      <c r="M412" s="281">
        <v>0</v>
      </c>
      <c r="N412" s="450"/>
      <c r="O412" s="450"/>
      <c r="P412" s="451"/>
    </row>
    <row r="413" spans="1:16" ht="18" customHeight="1">
      <c r="A413" s="350"/>
      <c r="B413" s="350"/>
      <c r="C413" s="350"/>
      <c r="D413" s="350"/>
      <c r="E413" s="350"/>
      <c r="F413" s="350"/>
      <c r="G413" s="350"/>
      <c r="H413" s="383"/>
      <c r="I413" s="456" t="s">
        <v>382</v>
      </c>
      <c r="J413" s="281">
        <v>13626.88</v>
      </c>
      <c r="K413" s="281"/>
      <c r="L413" s="281">
        <v>14991</v>
      </c>
      <c r="M413" s="281">
        <v>12971</v>
      </c>
      <c r="N413" s="450">
        <f t="shared" si="14"/>
        <v>0.1557320175776733</v>
      </c>
      <c r="O413" s="450">
        <f t="shared" si="15"/>
        <v>0.10010508641743376</v>
      </c>
      <c r="P413" s="451"/>
    </row>
    <row r="414" spans="1:16" ht="18" customHeight="1">
      <c r="A414" s="350"/>
      <c r="B414" s="350"/>
      <c r="C414" s="350"/>
      <c r="D414" s="350"/>
      <c r="E414" s="350"/>
      <c r="F414" s="350"/>
      <c r="G414" s="350"/>
      <c r="H414" s="383"/>
      <c r="I414" s="456" t="s">
        <v>383</v>
      </c>
      <c r="J414" s="281">
        <v>42238.243521944998</v>
      </c>
      <c r="K414" s="281"/>
      <c r="L414" s="281">
        <v>52487</v>
      </c>
      <c r="M414" s="281">
        <v>40371</v>
      </c>
      <c r="N414" s="450">
        <f t="shared" si="14"/>
        <v>0.30011642020262075</v>
      </c>
      <c r="O414" s="450">
        <f t="shared" si="15"/>
        <v>0.24264163524532534</v>
      </c>
      <c r="P414" s="451"/>
    </row>
    <row r="415" spans="1:16" ht="18" customHeight="1">
      <c r="A415" s="350"/>
      <c r="B415" s="350"/>
      <c r="C415" s="350"/>
      <c r="D415" s="350"/>
      <c r="E415" s="350"/>
      <c r="F415" s="350"/>
      <c r="G415" s="350"/>
      <c r="H415" s="383"/>
      <c r="I415" s="350" t="s">
        <v>384</v>
      </c>
      <c r="J415" s="281">
        <v>34023.769999999997</v>
      </c>
      <c r="K415" s="281"/>
      <c r="L415" s="281">
        <v>39160</v>
      </c>
      <c r="M415" s="281">
        <v>32490</v>
      </c>
      <c r="N415" s="450">
        <f t="shared" si="14"/>
        <v>0.20529393659587569</v>
      </c>
      <c r="O415" s="450">
        <f t="shared" si="15"/>
        <v>0.15096004940075725</v>
      </c>
      <c r="P415" s="451"/>
    </row>
    <row r="416" spans="1:16" ht="18" customHeight="1">
      <c r="A416" s="350"/>
      <c r="B416" s="350"/>
      <c r="C416" s="350"/>
      <c r="D416" s="350"/>
      <c r="E416" s="350"/>
      <c r="F416" s="350"/>
      <c r="G416" s="350"/>
      <c r="H416" s="383"/>
      <c r="I416" s="454" t="s">
        <v>385</v>
      </c>
      <c r="J416" s="281">
        <v>149535.79546086301</v>
      </c>
      <c r="K416" s="281"/>
      <c r="L416" s="281">
        <v>161702</v>
      </c>
      <c r="M416" s="281">
        <v>149542</v>
      </c>
      <c r="N416" s="450">
        <f t="shared" si="14"/>
        <v>8.1314948308836232E-2</v>
      </c>
      <c r="O416" s="450">
        <f t="shared" si="15"/>
        <v>8.1359814228033178E-2</v>
      </c>
      <c r="P416" s="451"/>
    </row>
    <row r="417" spans="1:16" ht="18" customHeight="1">
      <c r="A417" s="350"/>
      <c r="B417" s="350"/>
      <c r="C417" s="350"/>
      <c r="D417" s="350"/>
      <c r="E417" s="350"/>
      <c r="F417" s="350"/>
      <c r="G417" s="350"/>
      <c r="H417" s="383"/>
      <c r="I417" s="454" t="s">
        <v>386</v>
      </c>
      <c r="J417" s="281">
        <v>2226.7327632649999</v>
      </c>
      <c r="K417" s="281"/>
      <c r="L417" s="281">
        <v>19888</v>
      </c>
      <c r="M417" s="281">
        <v>2942</v>
      </c>
      <c r="N417" s="450">
        <f t="shared" si="14"/>
        <v>5.7600271923861319</v>
      </c>
      <c r="O417" s="450">
        <f t="shared" si="15"/>
        <v>7.9314714042464374</v>
      </c>
      <c r="P417" s="451"/>
    </row>
    <row r="418" spans="1:16">
      <c r="A418" s="350"/>
      <c r="B418" s="350"/>
      <c r="C418" s="350"/>
      <c r="D418" s="350"/>
      <c r="E418" s="350"/>
      <c r="F418" s="350"/>
      <c r="G418" s="350"/>
      <c r="H418" s="511"/>
      <c r="I418" s="452" t="s">
        <v>387</v>
      </c>
      <c r="J418" s="458"/>
      <c r="K418" s="458"/>
      <c r="L418" s="458">
        <v>0</v>
      </c>
      <c r="M418" s="458">
        <v>826</v>
      </c>
      <c r="N418" s="453">
        <f t="shared" si="14"/>
        <v>-1</v>
      </c>
      <c r="O418" s="450"/>
      <c r="P418" s="451"/>
    </row>
    <row r="419" spans="1:16" ht="18" customHeight="1">
      <c r="A419" s="350"/>
      <c r="B419" s="350"/>
      <c r="C419" s="350"/>
      <c r="D419" s="350"/>
      <c r="E419" s="350"/>
      <c r="F419" s="350"/>
      <c r="G419" s="350"/>
      <c r="H419" s="383"/>
      <c r="I419" s="350" t="s">
        <v>388</v>
      </c>
      <c r="J419" s="281"/>
      <c r="K419" s="281"/>
      <c r="L419" s="281">
        <v>0</v>
      </c>
      <c r="M419" s="281">
        <v>0</v>
      </c>
      <c r="N419" s="450"/>
      <c r="O419" s="450"/>
      <c r="P419" s="451"/>
    </row>
    <row r="420" spans="1:16" ht="18" customHeight="1">
      <c r="A420" s="350"/>
      <c r="B420" s="350"/>
      <c r="C420" s="350"/>
      <c r="D420" s="350"/>
      <c r="E420" s="350"/>
      <c r="F420" s="350"/>
      <c r="G420" s="350"/>
      <c r="H420" s="383"/>
      <c r="I420" s="456" t="s">
        <v>389</v>
      </c>
      <c r="J420" s="281"/>
      <c r="K420" s="281"/>
      <c r="L420" s="281">
        <v>0</v>
      </c>
      <c r="M420" s="281">
        <v>0</v>
      </c>
      <c r="N420" s="450"/>
      <c r="O420" s="450"/>
      <c r="P420" s="451"/>
    </row>
    <row r="421" spans="1:16" ht="18" customHeight="1">
      <c r="A421" s="350"/>
      <c r="B421" s="350"/>
      <c r="C421" s="350"/>
      <c r="D421" s="350"/>
      <c r="E421" s="350"/>
      <c r="F421" s="350"/>
      <c r="G421" s="350"/>
      <c r="H421" s="383"/>
      <c r="I421" s="454" t="s">
        <v>390</v>
      </c>
      <c r="J421" s="281"/>
      <c r="K421" s="281"/>
      <c r="L421" s="281">
        <v>0</v>
      </c>
      <c r="M421" s="281">
        <v>549</v>
      </c>
      <c r="N421" s="450">
        <f t="shared" si="14"/>
        <v>-1</v>
      </c>
      <c r="O421" s="450"/>
      <c r="P421" s="451"/>
    </row>
    <row r="422" spans="1:16" ht="18" customHeight="1">
      <c r="A422" s="350"/>
      <c r="B422" s="350"/>
      <c r="C422" s="350"/>
      <c r="D422" s="350"/>
      <c r="E422" s="350"/>
      <c r="F422" s="350"/>
      <c r="G422" s="350"/>
      <c r="H422" s="383"/>
      <c r="I422" s="454" t="s">
        <v>391</v>
      </c>
      <c r="J422" s="281"/>
      <c r="K422" s="281"/>
      <c r="L422" s="281">
        <v>0</v>
      </c>
      <c r="M422" s="281">
        <v>0</v>
      </c>
      <c r="N422" s="450"/>
      <c r="O422" s="450"/>
      <c r="P422" s="451"/>
    </row>
    <row r="423" spans="1:16" ht="18" customHeight="1">
      <c r="A423" s="350"/>
      <c r="B423" s="350"/>
      <c r="C423" s="350"/>
      <c r="D423" s="350"/>
      <c r="E423" s="350"/>
      <c r="F423" s="350"/>
      <c r="G423" s="350"/>
      <c r="H423" s="383"/>
      <c r="I423" s="454" t="s">
        <v>392</v>
      </c>
      <c r="J423" s="458"/>
      <c r="K423" s="458"/>
      <c r="L423" s="458">
        <v>0</v>
      </c>
      <c r="M423" s="281">
        <v>277</v>
      </c>
      <c r="N423" s="450">
        <f t="shared" si="14"/>
        <v>-1</v>
      </c>
      <c r="O423" s="450"/>
      <c r="P423" s="451"/>
    </row>
    <row r="424" spans="1:16" ht="18" customHeight="1">
      <c r="A424" s="350"/>
      <c r="B424" s="350"/>
      <c r="C424" s="350"/>
      <c r="D424" s="350"/>
      <c r="E424" s="350"/>
      <c r="F424" s="350"/>
      <c r="G424" s="350"/>
      <c r="H424" s="511"/>
      <c r="I424" s="459" t="s">
        <v>393</v>
      </c>
      <c r="J424" s="458">
        <v>7278.31</v>
      </c>
      <c r="K424" s="458">
        <v>7164</v>
      </c>
      <c r="L424" s="458">
        <v>7164</v>
      </c>
      <c r="M424" s="458">
        <v>6036</v>
      </c>
      <c r="N424" s="450">
        <f t="shared" si="14"/>
        <v>0.18687872763419477</v>
      </c>
      <c r="O424" s="450">
        <f t="shared" si="15"/>
        <v>-1.5705569012586795E-2</v>
      </c>
      <c r="P424" s="451"/>
    </row>
    <row r="425" spans="1:16" ht="18" customHeight="1">
      <c r="A425" s="350"/>
      <c r="B425" s="350"/>
      <c r="C425" s="350"/>
      <c r="D425" s="350"/>
      <c r="E425" s="350"/>
      <c r="F425" s="350"/>
      <c r="G425" s="350"/>
      <c r="H425" s="383"/>
      <c r="I425" s="454" t="s">
        <v>394</v>
      </c>
      <c r="J425" s="281">
        <v>7278.31</v>
      </c>
      <c r="K425" s="281"/>
      <c r="L425" s="281">
        <v>7164</v>
      </c>
      <c r="M425" s="281">
        <v>6036</v>
      </c>
      <c r="N425" s="450">
        <f t="shared" si="14"/>
        <v>0.18687872763419477</v>
      </c>
      <c r="O425" s="450">
        <f t="shared" si="15"/>
        <v>-1.5705569012586795E-2</v>
      </c>
      <c r="P425" s="451"/>
    </row>
    <row r="426" spans="1:16" ht="18" customHeight="1">
      <c r="A426" s="350"/>
      <c r="B426" s="350"/>
      <c r="C426" s="350"/>
      <c r="D426" s="350"/>
      <c r="E426" s="350"/>
      <c r="F426" s="350"/>
      <c r="G426" s="350"/>
      <c r="H426" s="383"/>
      <c r="I426" s="454" t="s">
        <v>395</v>
      </c>
      <c r="J426" s="281"/>
      <c r="K426" s="281"/>
      <c r="L426" s="281">
        <v>0</v>
      </c>
      <c r="M426" s="281">
        <v>0</v>
      </c>
      <c r="N426" s="450"/>
      <c r="O426" s="450"/>
      <c r="P426" s="461"/>
    </row>
    <row r="427" spans="1:16" ht="18" customHeight="1">
      <c r="A427" s="350"/>
      <c r="B427" s="350"/>
      <c r="C427" s="350"/>
      <c r="D427" s="350"/>
      <c r="E427" s="350"/>
      <c r="F427" s="350"/>
      <c r="G427" s="350"/>
      <c r="H427" s="383"/>
      <c r="I427" s="454" t="s">
        <v>396</v>
      </c>
      <c r="J427" s="281"/>
      <c r="K427" s="281"/>
      <c r="L427" s="281">
        <v>0</v>
      </c>
      <c r="M427" s="281">
        <v>0</v>
      </c>
      <c r="N427" s="450"/>
      <c r="O427" s="450"/>
      <c r="P427" s="451"/>
    </row>
    <row r="428" spans="1:16" ht="18" customHeight="1">
      <c r="A428" s="350"/>
      <c r="B428" s="350"/>
      <c r="C428" s="350"/>
      <c r="D428" s="350"/>
      <c r="E428" s="350"/>
      <c r="F428" s="350"/>
      <c r="G428" s="350"/>
      <c r="H428" s="511"/>
      <c r="I428" s="448" t="s">
        <v>397</v>
      </c>
      <c r="J428" s="458"/>
      <c r="K428" s="458"/>
      <c r="L428" s="458">
        <v>0</v>
      </c>
      <c r="M428" s="458"/>
      <c r="N428" s="450"/>
      <c r="O428" s="450"/>
      <c r="P428" s="451"/>
    </row>
    <row r="429" spans="1:16" ht="18" customHeight="1">
      <c r="A429" s="350"/>
      <c r="B429" s="350"/>
      <c r="C429" s="350"/>
      <c r="D429" s="350"/>
      <c r="E429" s="350"/>
      <c r="F429" s="350"/>
      <c r="G429" s="350"/>
      <c r="H429" s="383"/>
      <c r="I429" s="454" t="s">
        <v>398</v>
      </c>
      <c r="J429" s="281"/>
      <c r="K429" s="281"/>
      <c r="L429" s="281">
        <v>0</v>
      </c>
      <c r="M429" s="281"/>
      <c r="N429" s="450"/>
      <c r="O429" s="450"/>
      <c r="P429" s="451"/>
    </row>
    <row r="430" spans="1:16" ht="18" customHeight="1">
      <c r="A430" s="350"/>
      <c r="B430" s="350"/>
      <c r="C430" s="350"/>
      <c r="D430" s="350"/>
      <c r="E430" s="350"/>
      <c r="F430" s="350"/>
      <c r="G430" s="350"/>
      <c r="H430" s="383"/>
      <c r="I430" s="454" t="s">
        <v>399</v>
      </c>
      <c r="J430" s="281"/>
      <c r="K430" s="281"/>
      <c r="L430" s="281">
        <v>0</v>
      </c>
      <c r="M430" s="281"/>
      <c r="N430" s="450"/>
      <c r="O430" s="450"/>
      <c r="P430" s="451"/>
    </row>
    <row r="431" spans="1:16" ht="18" customHeight="1">
      <c r="A431" s="350"/>
      <c r="B431" s="350"/>
      <c r="C431" s="350"/>
      <c r="D431" s="350"/>
      <c r="E431" s="350"/>
      <c r="F431" s="350"/>
      <c r="G431" s="350"/>
      <c r="H431" s="383"/>
      <c r="I431" s="454" t="s">
        <v>400</v>
      </c>
      <c r="J431" s="281"/>
      <c r="K431" s="281"/>
      <c r="L431" s="281">
        <v>0</v>
      </c>
      <c r="M431" s="281"/>
      <c r="N431" s="450"/>
      <c r="O431" s="450"/>
      <c r="P431" s="460"/>
    </row>
    <row r="432" spans="1:16" ht="36">
      <c r="A432" s="350"/>
      <c r="B432" s="350"/>
      <c r="C432" s="350"/>
      <c r="D432" s="350"/>
      <c r="E432" s="350"/>
      <c r="F432" s="350"/>
      <c r="G432" s="350"/>
      <c r="H432" s="511"/>
      <c r="I432" s="459" t="s">
        <v>401</v>
      </c>
      <c r="J432" s="458">
        <v>16534.328935499998</v>
      </c>
      <c r="K432" s="458">
        <v>21344</v>
      </c>
      <c r="L432" s="458">
        <v>21344</v>
      </c>
      <c r="M432" s="458">
        <v>19774</v>
      </c>
      <c r="N432" s="450">
        <f t="shared" si="14"/>
        <v>7.9397188226964621E-2</v>
      </c>
      <c r="O432" s="450">
        <f t="shared" si="15"/>
        <v>0.29089000728498915</v>
      </c>
      <c r="P432" s="451" t="s">
        <v>402</v>
      </c>
    </row>
    <row r="433" spans="1:16" ht="22.5" customHeight="1">
      <c r="A433" s="350"/>
      <c r="B433" s="350"/>
      <c r="C433" s="350"/>
      <c r="D433" s="350"/>
      <c r="E433" s="350"/>
      <c r="F433" s="350"/>
      <c r="G433" s="350"/>
      <c r="H433" s="383"/>
      <c r="I433" s="456" t="s">
        <v>403</v>
      </c>
      <c r="J433" s="281">
        <v>10641.388935499999</v>
      </c>
      <c r="K433" s="281"/>
      <c r="L433" s="281">
        <v>13866</v>
      </c>
      <c r="M433" s="281">
        <v>13342</v>
      </c>
      <c r="N433" s="450">
        <f t="shared" si="14"/>
        <v>3.9274471593464311E-2</v>
      </c>
      <c r="O433" s="450">
        <f t="shared" si="15"/>
        <v>0.30302539302389375</v>
      </c>
      <c r="P433" s="451"/>
    </row>
    <row r="434" spans="1:16" ht="22.5" customHeight="1">
      <c r="A434" s="350"/>
      <c r="B434" s="350"/>
      <c r="C434" s="350"/>
      <c r="D434" s="350"/>
      <c r="E434" s="350"/>
      <c r="F434" s="350"/>
      <c r="G434" s="350"/>
      <c r="H434" s="383"/>
      <c r="I434" s="456" t="s">
        <v>404</v>
      </c>
      <c r="J434" s="281">
        <v>5892.94</v>
      </c>
      <c r="K434" s="281"/>
      <c r="L434" s="281">
        <v>7478</v>
      </c>
      <c r="M434" s="281">
        <v>6432</v>
      </c>
      <c r="N434" s="450">
        <f t="shared" si="14"/>
        <v>0.16262437810945274</v>
      </c>
      <c r="O434" s="450">
        <f t="shared" si="15"/>
        <v>0.26897609682094181</v>
      </c>
      <c r="P434" s="451"/>
    </row>
    <row r="435" spans="1:16" ht="22.5" customHeight="1">
      <c r="A435" s="350"/>
      <c r="B435" s="350"/>
      <c r="C435" s="350"/>
      <c r="D435" s="350"/>
      <c r="E435" s="350"/>
      <c r="F435" s="350"/>
      <c r="G435" s="350"/>
      <c r="H435" s="383"/>
      <c r="I435" s="454" t="s">
        <v>405</v>
      </c>
      <c r="J435" s="281">
        <v>0</v>
      </c>
      <c r="K435" s="281"/>
      <c r="L435" s="281">
        <v>0</v>
      </c>
      <c r="M435" s="281">
        <v>0</v>
      </c>
      <c r="N435" s="450"/>
      <c r="O435" s="450"/>
      <c r="P435" s="451"/>
    </row>
    <row r="436" spans="1:16" ht="18" customHeight="1">
      <c r="A436" s="350"/>
      <c r="B436" s="350"/>
      <c r="C436" s="350"/>
      <c r="D436" s="350"/>
      <c r="E436" s="350"/>
      <c r="F436" s="350"/>
      <c r="G436" s="350"/>
      <c r="H436" s="511"/>
      <c r="I436" s="452" t="s">
        <v>406</v>
      </c>
      <c r="J436" s="458">
        <v>25900.844175439001</v>
      </c>
      <c r="K436" s="458">
        <v>24648</v>
      </c>
      <c r="L436" s="458">
        <v>24648</v>
      </c>
      <c r="M436" s="458">
        <v>30541</v>
      </c>
      <c r="N436" s="450">
        <f t="shared" si="14"/>
        <v>-0.19295373432435092</v>
      </c>
      <c r="O436" s="450">
        <f t="shared" si="15"/>
        <v>-4.8370785405791317E-2</v>
      </c>
      <c r="P436" s="451"/>
    </row>
    <row r="437" spans="1:16" ht="18" customHeight="1">
      <c r="A437" s="350"/>
      <c r="B437" s="350"/>
      <c r="C437" s="350"/>
      <c r="D437" s="350"/>
      <c r="E437" s="350"/>
      <c r="F437" s="350"/>
      <c r="G437" s="350"/>
      <c r="H437" s="383"/>
      <c r="I437" s="454" t="s">
        <v>407</v>
      </c>
      <c r="J437" s="281">
        <v>19</v>
      </c>
      <c r="K437" s="281"/>
      <c r="L437" s="281">
        <v>20</v>
      </c>
      <c r="M437" s="281">
        <v>2</v>
      </c>
      <c r="N437" s="450">
        <f t="shared" si="14"/>
        <v>9</v>
      </c>
      <c r="O437" s="450">
        <f t="shared" si="15"/>
        <v>5.2631578947368363E-2</v>
      </c>
      <c r="P437" s="451"/>
    </row>
    <row r="438" spans="1:16" ht="18" customHeight="1">
      <c r="A438" s="350"/>
      <c r="B438" s="350"/>
      <c r="C438" s="350"/>
      <c r="D438" s="350"/>
      <c r="E438" s="350"/>
      <c r="F438" s="350"/>
      <c r="G438" s="350"/>
      <c r="H438" s="383"/>
      <c r="I438" s="456" t="s">
        <v>408</v>
      </c>
      <c r="J438" s="281">
        <v>8973.93</v>
      </c>
      <c r="K438" s="281"/>
      <c r="L438" s="281">
        <v>10385</v>
      </c>
      <c r="M438" s="281">
        <v>10379</v>
      </c>
      <c r="N438" s="450">
        <f t="shared" si="14"/>
        <v>5.7809037479517045E-4</v>
      </c>
      <c r="O438" s="450">
        <f t="shared" si="15"/>
        <v>0.1572410304069678</v>
      </c>
      <c r="P438" s="451"/>
    </row>
    <row r="439" spans="1:16" ht="18" customHeight="1">
      <c r="A439" s="350"/>
      <c r="B439" s="350"/>
      <c r="C439" s="350"/>
      <c r="D439" s="350"/>
      <c r="E439" s="350"/>
      <c r="F439" s="350"/>
      <c r="G439" s="350"/>
      <c r="H439" s="383"/>
      <c r="I439" s="456" t="s">
        <v>409</v>
      </c>
      <c r="J439" s="281">
        <v>16907.87</v>
      </c>
      <c r="K439" s="281"/>
      <c r="L439" s="281">
        <v>14067</v>
      </c>
      <c r="M439" s="281">
        <v>16815</v>
      </c>
      <c r="N439" s="450">
        <f t="shared" si="14"/>
        <v>-0.16342551293487961</v>
      </c>
      <c r="O439" s="450">
        <f t="shared" si="15"/>
        <v>-0.16802057266823078</v>
      </c>
      <c r="P439" s="451"/>
    </row>
    <row r="440" spans="1:16" ht="18" customHeight="1">
      <c r="A440" s="350"/>
      <c r="B440" s="350"/>
      <c r="C440" s="350"/>
      <c r="D440" s="350"/>
      <c r="E440" s="350"/>
      <c r="F440" s="350"/>
      <c r="G440" s="350"/>
      <c r="H440" s="383"/>
      <c r="I440" s="456" t="s">
        <v>410</v>
      </c>
      <c r="J440" s="281">
        <v>0</v>
      </c>
      <c r="K440" s="281"/>
      <c r="L440" s="281">
        <v>0</v>
      </c>
      <c r="M440" s="281">
        <v>0</v>
      </c>
      <c r="N440" s="450"/>
      <c r="O440" s="450"/>
      <c r="P440" s="451"/>
    </row>
    <row r="441" spans="1:16" ht="18" customHeight="1">
      <c r="A441" s="350"/>
      <c r="B441" s="350"/>
      <c r="C441" s="350"/>
      <c r="D441" s="350"/>
      <c r="E441" s="350"/>
      <c r="F441" s="350"/>
      <c r="G441" s="350"/>
      <c r="H441" s="383"/>
      <c r="I441" s="350" t="s">
        <v>411</v>
      </c>
      <c r="J441" s="281">
        <v>4.4175438999999997E-2</v>
      </c>
      <c r="K441" s="281"/>
      <c r="L441" s="281">
        <v>176</v>
      </c>
      <c r="M441" s="281">
        <v>3345</v>
      </c>
      <c r="N441" s="450">
        <f t="shared" si="14"/>
        <v>-0.94738415545590438</v>
      </c>
      <c r="O441" s="450">
        <f t="shared" si="15"/>
        <v>3983.1143400974465</v>
      </c>
      <c r="P441" s="451"/>
    </row>
    <row r="442" spans="1:16" ht="48">
      <c r="A442" s="350"/>
      <c r="B442" s="350"/>
      <c r="C442" s="350"/>
      <c r="D442" s="350"/>
      <c r="E442" s="350"/>
      <c r="F442" s="350"/>
      <c r="G442" s="350"/>
      <c r="H442" s="511"/>
      <c r="I442" s="452" t="s">
        <v>412</v>
      </c>
      <c r="J442" s="458">
        <v>281074.44007300003</v>
      </c>
      <c r="K442" s="458">
        <v>243743</v>
      </c>
      <c r="L442" s="458">
        <v>97009</v>
      </c>
      <c r="M442" s="458">
        <v>76941</v>
      </c>
      <c r="N442" s="450">
        <f t="shared" si="14"/>
        <v>0.26082322818783221</v>
      </c>
      <c r="O442" s="450">
        <f t="shared" si="15"/>
        <v>-0.65486367250325206</v>
      </c>
      <c r="P442" s="460" t="s">
        <v>413</v>
      </c>
    </row>
    <row r="443" spans="1:16" ht="18" customHeight="1">
      <c r="A443" s="350"/>
      <c r="B443" s="350"/>
      <c r="C443" s="350"/>
      <c r="D443" s="350"/>
      <c r="E443" s="350"/>
      <c r="F443" s="350"/>
      <c r="G443" s="350"/>
      <c r="H443" s="383"/>
      <c r="I443" s="454" t="s">
        <v>414</v>
      </c>
      <c r="J443" s="281">
        <v>0</v>
      </c>
      <c r="K443" s="281"/>
      <c r="L443" s="281">
        <v>0</v>
      </c>
      <c r="M443" s="281">
        <v>0</v>
      </c>
      <c r="N443" s="450"/>
      <c r="O443" s="450"/>
      <c r="P443" s="460"/>
    </row>
    <row r="444" spans="1:16" ht="18" customHeight="1">
      <c r="A444" s="350"/>
      <c r="B444" s="350"/>
      <c r="C444" s="350"/>
      <c r="D444" s="350"/>
      <c r="E444" s="350"/>
      <c r="F444" s="350"/>
      <c r="G444" s="350"/>
      <c r="H444" s="383"/>
      <c r="I444" s="454" t="s">
        <v>415</v>
      </c>
      <c r="J444" s="281">
        <v>0</v>
      </c>
      <c r="K444" s="281"/>
      <c r="L444" s="281">
        <v>0</v>
      </c>
      <c r="M444" s="281">
        <v>0</v>
      </c>
      <c r="N444" s="450"/>
      <c r="O444" s="450"/>
      <c r="P444" s="460"/>
    </row>
    <row r="445" spans="1:16" ht="18" customHeight="1">
      <c r="A445" s="350"/>
      <c r="B445" s="350"/>
      <c r="C445" s="350"/>
      <c r="D445" s="350"/>
      <c r="E445" s="350"/>
      <c r="F445" s="350"/>
      <c r="G445" s="350"/>
      <c r="H445" s="383"/>
      <c r="I445" s="456" t="s">
        <v>416</v>
      </c>
      <c r="J445" s="281">
        <v>0</v>
      </c>
      <c r="K445" s="281"/>
      <c r="L445" s="281">
        <v>0</v>
      </c>
      <c r="M445" s="281">
        <v>5</v>
      </c>
      <c r="N445" s="450">
        <f t="shared" si="14"/>
        <v>-1</v>
      </c>
      <c r="O445" s="450"/>
      <c r="P445" s="460"/>
    </row>
    <row r="446" spans="1:16" ht="18" customHeight="1">
      <c r="A446" s="350"/>
      <c r="B446" s="350"/>
      <c r="C446" s="350"/>
      <c r="D446" s="350"/>
      <c r="E446" s="350"/>
      <c r="F446" s="350"/>
      <c r="G446" s="350"/>
      <c r="H446" s="383"/>
      <c r="I446" s="456" t="s">
        <v>417</v>
      </c>
      <c r="J446" s="281">
        <v>812</v>
      </c>
      <c r="K446" s="281"/>
      <c r="L446" s="281">
        <v>88</v>
      </c>
      <c r="M446" s="281">
        <v>489</v>
      </c>
      <c r="N446" s="450">
        <f t="shared" si="14"/>
        <v>-0.82004089979550099</v>
      </c>
      <c r="O446" s="450">
        <f t="shared" si="15"/>
        <v>-0.89162561576354682</v>
      </c>
      <c r="P446" s="460"/>
    </row>
    <row r="447" spans="1:16" ht="18" customHeight="1">
      <c r="A447" s="350"/>
      <c r="B447" s="350"/>
      <c r="C447" s="350"/>
      <c r="D447" s="350"/>
      <c r="E447" s="350"/>
      <c r="F447" s="350"/>
      <c r="G447" s="350"/>
      <c r="H447" s="383"/>
      <c r="I447" s="456" t="s">
        <v>418</v>
      </c>
      <c r="J447" s="281">
        <v>13103</v>
      </c>
      <c r="K447" s="281"/>
      <c r="L447" s="281">
        <v>11440</v>
      </c>
      <c r="M447" s="281">
        <v>14158</v>
      </c>
      <c r="N447" s="450">
        <f t="shared" si="14"/>
        <v>-0.19197626783443988</v>
      </c>
      <c r="O447" s="450">
        <f t="shared" si="15"/>
        <v>-0.12691749980920397</v>
      </c>
      <c r="P447" s="460"/>
    </row>
    <row r="448" spans="1:16" ht="18" customHeight="1">
      <c r="A448" s="350"/>
      <c r="B448" s="350"/>
      <c r="C448" s="350"/>
      <c r="D448" s="350"/>
      <c r="E448" s="350"/>
      <c r="F448" s="350"/>
      <c r="G448" s="350"/>
      <c r="H448" s="383"/>
      <c r="I448" s="454" t="s">
        <v>419</v>
      </c>
      <c r="J448" s="281">
        <v>267159.44007300003</v>
      </c>
      <c r="K448" s="281"/>
      <c r="L448" s="281">
        <v>85481</v>
      </c>
      <c r="M448" s="281">
        <v>62289</v>
      </c>
      <c r="N448" s="450">
        <f t="shared" si="14"/>
        <v>0.37232898264541081</v>
      </c>
      <c r="O448" s="450">
        <f t="shared" si="15"/>
        <v>-0.68003750877512426</v>
      </c>
      <c r="P448" s="460"/>
    </row>
    <row r="449" spans="1:16" ht="60">
      <c r="A449" s="350"/>
      <c r="B449" s="350"/>
      <c r="C449" s="350"/>
      <c r="D449" s="350"/>
      <c r="E449" s="350"/>
      <c r="F449" s="350"/>
      <c r="G449" s="350"/>
      <c r="H449" s="511"/>
      <c r="I449" s="452" t="s">
        <v>420</v>
      </c>
      <c r="J449" s="458">
        <v>190553.65438143999</v>
      </c>
      <c r="K449" s="458">
        <v>5584</v>
      </c>
      <c r="L449" s="458">
        <v>5584</v>
      </c>
      <c r="M449" s="458">
        <v>25280</v>
      </c>
      <c r="N449" s="453">
        <f t="shared" si="14"/>
        <v>-0.77911392405063284</v>
      </c>
      <c r="O449" s="450">
        <f t="shared" si="15"/>
        <v>-0.97069591754550011</v>
      </c>
      <c r="P449" s="460" t="s">
        <v>421</v>
      </c>
    </row>
    <row r="450" spans="1:16" ht="18" customHeight="1">
      <c r="A450" s="350"/>
      <c r="B450" s="350"/>
      <c r="C450" s="350"/>
      <c r="D450" s="350"/>
      <c r="E450" s="350"/>
      <c r="F450" s="350"/>
      <c r="G450" s="350"/>
      <c r="H450" s="383"/>
      <c r="I450" s="454" t="s">
        <v>422</v>
      </c>
      <c r="J450" s="281">
        <v>190553.65438143999</v>
      </c>
      <c r="K450" s="281"/>
      <c r="L450" s="281">
        <v>5584</v>
      </c>
      <c r="M450" s="281">
        <v>25280</v>
      </c>
      <c r="N450" s="450">
        <f t="shared" si="14"/>
        <v>-0.77911392405063284</v>
      </c>
      <c r="O450" s="450">
        <f t="shared" si="15"/>
        <v>-0.97069591754550011</v>
      </c>
      <c r="P450" s="460"/>
    </row>
    <row r="451" spans="1:16" ht="48">
      <c r="A451" s="350"/>
      <c r="B451" s="350"/>
      <c r="C451" s="350"/>
      <c r="D451" s="350"/>
      <c r="E451" s="350"/>
      <c r="F451" s="350"/>
      <c r="G451" s="350"/>
      <c r="H451" s="511"/>
      <c r="I451" s="459" t="s">
        <v>41</v>
      </c>
      <c r="J451" s="458">
        <v>2151591.1782343402</v>
      </c>
      <c r="K451" s="458">
        <v>3568628</v>
      </c>
      <c r="L451" s="458">
        <v>3564041</v>
      </c>
      <c r="M451" s="458">
        <v>4028796</v>
      </c>
      <c r="N451" s="450">
        <f t="shared" si="14"/>
        <v>-0.11535828570123685</v>
      </c>
      <c r="O451" s="450">
        <f t="shared" si="15"/>
        <v>0.65646756505330073</v>
      </c>
      <c r="P451" s="460" t="s">
        <v>423</v>
      </c>
    </row>
    <row r="452" spans="1:16">
      <c r="A452" s="350"/>
      <c r="B452" s="350"/>
      <c r="C452" s="350"/>
      <c r="D452" s="350"/>
      <c r="E452" s="350"/>
      <c r="F452" s="350"/>
      <c r="G452" s="350"/>
      <c r="H452" s="511"/>
      <c r="I452" s="459" t="s">
        <v>424</v>
      </c>
      <c r="J452" s="458">
        <v>14389.39</v>
      </c>
      <c r="K452" s="458">
        <v>14978</v>
      </c>
      <c r="L452" s="458">
        <v>14978</v>
      </c>
      <c r="M452" s="458">
        <v>222950</v>
      </c>
      <c r="N452" s="453">
        <f t="shared" si="14"/>
        <v>-0.93281901771697684</v>
      </c>
      <c r="O452" s="450">
        <f t="shared" si="15"/>
        <v>4.0905834090256832E-2</v>
      </c>
      <c r="P452" s="451"/>
    </row>
    <row r="453" spans="1:16" ht="18" customHeight="1">
      <c r="A453" s="350"/>
      <c r="B453" s="350"/>
      <c r="C453" s="350"/>
      <c r="D453" s="350"/>
      <c r="E453" s="350"/>
      <c r="F453" s="350"/>
      <c r="G453" s="350"/>
      <c r="H453" s="383"/>
      <c r="I453" s="456" t="s">
        <v>112</v>
      </c>
      <c r="J453" s="281">
        <v>2583.39</v>
      </c>
      <c r="K453" s="281"/>
      <c r="L453" s="281">
        <v>2765</v>
      </c>
      <c r="M453" s="281">
        <v>2120</v>
      </c>
      <c r="N453" s="450">
        <f t="shared" ref="N453:N515" si="16">L453/M453-1</f>
        <v>0.304245283018868</v>
      </c>
      <c r="O453" s="450">
        <f t="shared" ref="O453:O516" si="17">L453/J453-1</f>
        <v>7.0299103116447714E-2</v>
      </c>
      <c r="P453" s="451"/>
    </row>
    <row r="454" spans="1:16" ht="18" customHeight="1">
      <c r="A454" s="350"/>
      <c r="B454" s="350"/>
      <c r="C454" s="350"/>
      <c r="D454" s="350"/>
      <c r="E454" s="350"/>
      <c r="F454" s="350"/>
      <c r="G454" s="350"/>
      <c r="H454" s="383"/>
      <c r="I454" s="350" t="s">
        <v>113</v>
      </c>
      <c r="J454" s="281">
        <v>1801</v>
      </c>
      <c r="K454" s="281"/>
      <c r="L454" s="281">
        <v>1562</v>
      </c>
      <c r="M454" s="281">
        <v>1423</v>
      </c>
      <c r="N454" s="450">
        <f t="shared" si="16"/>
        <v>9.7680955727336594E-2</v>
      </c>
      <c r="O454" s="450">
        <f t="shared" si="17"/>
        <v>-0.13270405330372015</v>
      </c>
      <c r="P454" s="451"/>
    </row>
    <row r="455" spans="1:16" ht="18" customHeight="1">
      <c r="A455" s="448"/>
      <c r="B455" s="448"/>
      <c r="C455" s="448"/>
      <c r="D455" s="448"/>
      <c r="E455" s="448"/>
      <c r="F455" s="448"/>
      <c r="G455" s="448"/>
      <c r="H455" s="383"/>
      <c r="I455" s="454" t="s">
        <v>114</v>
      </c>
      <c r="J455" s="281">
        <v>0</v>
      </c>
      <c r="K455" s="281"/>
      <c r="L455" s="281">
        <v>0</v>
      </c>
      <c r="M455" s="281">
        <v>0</v>
      </c>
      <c r="N455" s="450"/>
      <c r="O455" s="450"/>
      <c r="P455" s="451"/>
    </row>
    <row r="456" spans="1:16" ht="18" customHeight="1">
      <c r="A456" s="350"/>
      <c r="B456" s="350"/>
      <c r="C456" s="350"/>
      <c r="D456" s="350"/>
      <c r="E456" s="350"/>
      <c r="F456" s="350"/>
      <c r="G456" s="350"/>
      <c r="H456" s="383"/>
      <c r="I456" s="454" t="s">
        <v>425</v>
      </c>
      <c r="J456" s="281">
        <v>10005</v>
      </c>
      <c r="K456" s="281"/>
      <c r="L456" s="281">
        <v>10651</v>
      </c>
      <c r="M456" s="281">
        <v>219407</v>
      </c>
      <c r="N456" s="450">
        <f t="shared" si="16"/>
        <v>-0.95145551418140717</v>
      </c>
      <c r="O456" s="450">
        <f t="shared" si="17"/>
        <v>6.4567716141929132E-2</v>
      </c>
      <c r="P456" s="460"/>
    </row>
    <row r="457" spans="1:16" ht="108" customHeight="1">
      <c r="A457" s="350"/>
      <c r="B457" s="350"/>
      <c r="C457" s="350"/>
      <c r="D457" s="350"/>
      <c r="E457" s="350"/>
      <c r="F457" s="350"/>
      <c r="G457" s="350"/>
      <c r="H457" s="511"/>
      <c r="I457" s="452" t="s">
        <v>426</v>
      </c>
      <c r="J457" s="458">
        <v>588614</v>
      </c>
      <c r="K457" s="458">
        <v>388557</v>
      </c>
      <c r="L457" s="458">
        <v>388442</v>
      </c>
      <c r="M457" s="458">
        <v>1452</v>
      </c>
      <c r="N457" s="453">
        <f t="shared" si="16"/>
        <v>266.5220385674931</v>
      </c>
      <c r="O457" s="450">
        <f t="shared" si="17"/>
        <v>-0.34007346070599753</v>
      </c>
      <c r="P457" s="451" t="s">
        <v>427</v>
      </c>
    </row>
    <row r="458" spans="1:16" ht="18" customHeight="1">
      <c r="A458" s="350"/>
      <c r="B458" s="350"/>
      <c r="C458" s="350"/>
      <c r="D458" s="350"/>
      <c r="E458" s="350"/>
      <c r="F458" s="350"/>
      <c r="G458" s="350"/>
      <c r="H458" s="383"/>
      <c r="I458" s="456" t="s">
        <v>428</v>
      </c>
      <c r="J458" s="281">
        <v>0</v>
      </c>
      <c r="K458" s="281"/>
      <c r="L458" s="281">
        <v>0</v>
      </c>
      <c r="M458" s="281">
        <v>0</v>
      </c>
      <c r="N458" s="450"/>
      <c r="O458" s="450"/>
      <c r="P458" s="451"/>
    </row>
    <row r="459" spans="1:16" ht="18" customHeight="1">
      <c r="A459" s="350"/>
      <c r="B459" s="350"/>
      <c r="C459" s="350"/>
      <c r="D459" s="350"/>
      <c r="E459" s="350"/>
      <c r="F459" s="350"/>
      <c r="G459" s="350"/>
      <c r="H459" s="383"/>
      <c r="I459" s="456" t="s">
        <v>429</v>
      </c>
      <c r="J459" s="281">
        <v>0</v>
      </c>
      <c r="K459" s="281"/>
      <c r="L459" s="281">
        <v>0</v>
      </c>
      <c r="M459" s="281">
        <v>0</v>
      </c>
      <c r="N459" s="450"/>
      <c r="O459" s="450"/>
      <c r="P459" s="460"/>
    </row>
    <row r="460" spans="1:16" s="506" customFormat="1" ht="18" customHeight="1">
      <c r="A460" s="350"/>
      <c r="B460" s="350"/>
      <c r="C460" s="350"/>
      <c r="D460" s="350"/>
      <c r="E460" s="350"/>
      <c r="F460" s="350"/>
      <c r="G460" s="350"/>
      <c r="H460" s="383"/>
      <c r="I460" s="456" t="s">
        <v>430</v>
      </c>
      <c r="J460" s="281">
        <v>110037</v>
      </c>
      <c r="K460" s="281"/>
      <c r="L460" s="281">
        <v>106029</v>
      </c>
      <c r="M460" s="281">
        <v>740</v>
      </c>
      <c r="N460" s="450">
        <f t="shared" si="16"/>
        <v>142.28243243243244</v>
      </c>
      <c r="O460" s="450">
        <f t="shared" si="17"/>
        <v>-3.6424111889637123E-2</v>
      </c>
      <c r="P460" s="451"/>
    </row>
    <row r="461" spans="1:16" ht="18" customHeight="1">
      <c r="A461" s="350"/>
      <c r="B461" s="350"/>
      <c r="C461" s="350"/>
      <c r="D461" s="350"/>
      <c r="E461" s="350"/>
      <c r="F461" s="350"/>
      <c r="G461" s="350"/>
      <c r="H461" s="383"/>
      <c r="I461" s="454" t="s">
        <v>431</v>
      </c>
      <c r="J461" s="281">
        <v>410000</v>
      </c>
      <c r="K461" s="281"/>
      <c r="L461" s="281">
        <v>279103</v>
      </c>
      <c r="M461" s="281">
        <v>650</v>
      </c>
      <c r="N461" s="450">
        <f t="shared" si="16"/>
        <v>428.38923076923078</v>
      </c>
      <c r="O461" s="450">
        <f t="shared" si="17"/>
        <v>-0.31926097560975608</v>
      </c>
      <c r="P461" s="451"/>
    </row>
    <row r="462" spans="1:16" ht="18" customHeight="1">
      <c r="A462" s="350"/>
      <c r="B462" s="350"/>
      <c r="C462" s="350"/>
      <c r="D462" s="350"/>
      <c r="E462" s="350"/>
      <c r="F462" s="350"/>
      <c r="G462" s="350"/>
      <c r="H462" s="383"/>
      <c r="I462" s="454" t="s">
        <v>432</v>
      </c>
      <c r="J462" s="281">
        <v>68561</v>
      </c>
      <c r="K462" s="281"/>
      <c r="L462" s="281">
        <v>0</v>
      </c>
      <c r="M462" s="281">
        <v>0</v>
      </c>
      <c r="N462" s="450"/>
      <c r="O462" s="450">
        <f t="shared" si="17"/>
        <v>-1</v>
      </c>
      <c r="P462" s="451"/>
    </row>
    <row r="463" spans="1:16" ht="18" customHeight="1">
      <c r="A463" s="350"/>
      <c r="B463" s="350"/>
      <c r="C463" s="350"/>
      <c r="D463" s="350"/>
      <c r="E463" s="350"/>
      <c r="F463" s="350"/>
      <c r="G463" s="350"/>
      <c r="H463" s="383"/>
      <c r="I463" s="454" t="s">
        <v>433</v>
      </c>
      <c r="J463" s="281">
        <v>0</v>
      </c>
      <c r="K463" s="281"/>
      <c r="L463" s="281">
        <v>0</v>
      </c>
      <c r="M463" s="281">
        <v>0</v>
      </c>
      <c r="N463" s="450"/>
      <c r="O463" s="450"/>
      <c r="P463" s="451"/>
    </row>
    <row r="464" spans="1:16" ht="18" customHeight="1">
      <c r="A464" s="350"/>
      <c r="B464" s="350"/>
      <c r="C464" s="350"/>
      <c r="D464" s="350"/>
      <c r="E464" s="350"/>
      <c r="F464" s="350"/>
      <c r="G464" s="350"/>
      <c r="H464" s="383"/>
      <c r="I464" s="456" t="s">
        <v>434</v>
      </c>
      <c r="J464" s="281">
        <v>0</v>
      </c>
      <c r="K464" s="281"/>
      <c r="L464" s="281">
        <v>0</v>
      </c>
      <c r="M464" s="281">
        <v>0</v>
      </c>
      <c r="N464" s="450"/>
      <c r="O464" s="450"/>
      <c r="P464" s="460"/>
    </row>
    <row r="465" spans="1:16" ht="99.75" customHeight="1">
      <c r="A465" s="350"/>
      <c r="B465" s="350"/>
      <c r="C465" s="350"/>
      <c r="D465" s="350"/>
      <c r="E465" s="350"/>
      <c r="F465" s="350"/>
      <c r="G465" s="350"/>
      <c r="H465" s="383"/>
      <c r="I465" s="456" t="s">
        <v>435</v>
      </c>
      <c r="J465" s="281">
        <v>16</v>
      </c>
      <c r="K465" s="281"/>
      <c r="L465" s="281">
        <v>3310</v>
      </c>
      <c r="M465" s="281">
        <v>62</v>
      </c>
      <c r="N465" s="450">
        <f t="shared" si="16"/>
        <v>52.387096774193552</v>
      </c>
      <c r="O465" s="450">
        <f t="shared" si="17"/>
        <v>205.875</v>
      </c>
      <c r="P465" s="451"/>
    </row>
    <row r="466" spans="1:16" ht="36">
      <c r="A466" s="350"/>
      <c r="B466" s="350"/>
      <c r="C466" s="350"/>
      <c r="D466" s="350"/>
      <c r="E466" s="350"/>
      <c r="F466" s="350"/>
      <c r="G466" s="350"/>
      <c r="H466" s="511"/>
      <c r="I466" s="459" t="s">
        <v>436</v>
      </c>
      <c r="J466" s="458">
        <v>207</v>
      </c>
      <c r="K466" s="458">
        <v>1235</v>
      </c>
      <c r="L466" s="458">
        <v>1235</v>
      </c>
      <c r="M466" s="458">
        <v>5800</v>
      </c>
      <c r="N466" s="453">
        <f t="shared" si="16"/>
        <v>-0.78706896551724137</v>
      </c>
      <c r="O466" s="450">
        <f t="shared" si="17"/>
        <v>4.9661835748792269</v>
      </c>
      <c r="P466" s="451" t="s">
        <v>437</v>
      </c>
    </row>
    <row r="467" spans="1:16" ht="18" customHeight="1">
      <c r="A467" s="350"/>
      <c r="B467" s="350"/>
      <c r="C467" s="350"/>
      <c r="D467" s="350"/>
      <c r="E467" s="350"/>
      <c r="F467" s="350"/>
      <c r="G467" s="350"/>
      <c r="H467" s="383"/>
      <c r="I467" s="350" t="s">
        <v>428</v>
      </c>
      <c r="J467" s="281">
        <v>0</v>
      </c>
      <c r="K467" s="281"/>
      <c r="L467" s="281">
        <v>0</v>
      </c>
      <c r="M467" s="281">
        <v>0</v>
      </c>
      <c r="N467" s="450"/>
      <c r="O467" s="450"/>
      <c r="P467" s="451"/>
    </row>
    <row r="468" spans="1:16" ht="18" customHeight="1">
      <c r="A468" s="350"/>
      <c r="B468" s="350"/>
      <c r="C468" s="350"/>
      <c r="D468" s="350"/>
      <c r="E468" s="350"/>
      <c r="F468" s="350"/>
      <c r="G468" s="350"/>
      <c r="H468" s="383"/>
      <c r="I468" s="456" t="s">
        <v>438</v>
      </c>
      <c r="J468" s="281">
        <v>27</v>
      </c>
      <c r="K468" s="281"/>
      <c r="L468" s="281">
        <v>15</v>
      </c>
      <c r="M468" s="281">
        <v>452</v>
      </c>
      <c r="N468" s="450">
        <f t="shared" si="16"/>
        <v>-0.9668141592920354</v>
      </c>
      <c r="O468" s="450">
        <f t="shared" si="17"/>
        <v>-0.44444444444444442</v>
      </c>
      <c r="P468" s="451"/>
    </row>
    <row r="469" spans="1:16" ht="18" customHeight="1">
      <c r="A469" s="350"/>
      <c r="B469" s="350"/>
      <c r="C469" s="350"/>
      <c r="D469" s="350"/>
      <c r="E469" s="350"/>
      <c r="F469" s="350"/>
      <c r="G469" s="350"/>
      <c r="H469" s="383"/>
      <c r="I469" s="456" t="s">
        <v>439</v>
      </c>
      <c r="J469" s="281">
        <v>0</v>
      </c>
      <c r="K469" s="281"/>
      <c r="L469" s="281">
        <v>0</v>
      </c>
      <c r="M469" s="281">
        <v>0</v>
      </c>
      <c r="N469" s="450"/>
      <c r="O469" s="450"/>
      <c r="P469" s="451"/>
    </row>
    <row r="470" spans="1:16" ht="18" customHeight="1">
      <c r="A470" s="350"/>
      <c r="B470" s="350"/>
      <c r="C470" s="350"/>
      <c r="D470" s="350"/>
      <c r="E470" s="350"/>
      <c r="F470" s="350"/>
      <c r="G470" s="350"/>
      <c r="H470" s="383"/>
      <c r="I470" s="454" t="s">
        <v>440</v>
      </c>
      <c r="J470" s="281">
        <v>0</v>
      </c>
      <c r="K470" s="281"/>
      <c r="L470" s="281">
        <v>0</v>
      </c>
      <c r="M470" s="281">
        <v>0</v>
      </c>
      <c r="N470" s="450"/>
      <c r="O470" s="450"/>
      <c r="P470" s="451"/>
    </row>
    <row r="471" spans="1:16">
      <c r="A471" s="350"/>
      <c r="B471" s="350"/>
      <c r="C471" s="350"/>
      <c r="D471" s="350"/>
      <c r="E471" s="350"/>
      <c r="F471" s="350"/>
      <c r="G471" s="350"/>
      <c r="H471" s="383"/>
      <c r="I471" s="454" t="s">
        <v>441</v>
      </c>
      <c r="J471" s="281">
        <v>180</v>
      </c>
      <c r="K471" s="281"/>
      <c r="L471" s="281">
        <v>1220</v>
      </c>
      <c r="M471" s="281">
        <v>5348</v>
      </c>
      <c r="N471" s="450">
        <f t="shared" si="16"/>
        <v>-0.77187733732236352</v>
      </c>
      <c r="O471" s="450">
        <f t="shared" si="17"/>
        <v>5.7777777777777777</v>
      </c>
      <c r="P471" s="451"/>
    </row>
    <row r="472" spans="1:16">
      <c r="A472" s="350"/>
      <c r="B472" s="350"/>
      <c r="C472" s="350"/>
      <c r="D472" s="350"/>
      <c r="E472" s="350"/>
      <c r="F472" s="350"/>
      <c r="G472" s="350"/>
      <c r="H472" s="511"/>
      <c r="I472" s="459" t="s">
        <v>442</v>
      </c>
      <c r="J472" s="458">
        <v>740363.00465999998</v>
      </c>
      <c r="K472" s="458">
        <v>708080</v>
      </c>
      <c r="L472" s="458">
        <v>707363</v>
      </c>
      <c r="M472" s="458">
        <v>668479</v>
      </c>
      <c r="N472" s="450">
        <f t="shared" si="16"/>
        <v>5.8167870643655251E-2</v>
      </c>
      <c r="O472" s="450">
        <f t="shared" si="17"/>
        <v>-4.4572735877253522E-2</v>
      </c>
      <c r="P472" s="451"/>
    </row>
    <row r="473" spans="1:16" ht="18" customHeight="1">
      <c r="A473" s="350"/>
      <c r="B473" s="350"/>
      <c r="C473" s="350"/>
      <c r="D473" s="350"/>
      <c r="E473" s="350"/>
      <c r="F473" s="350"/>
      <c r="G473" s="350"/>
      <c r="H473" s="383"/>
      <c r="I473" s="456" t="s">
        <v>428</v>
      </c>
      <c r="J473" s="281">
        <v>398.01</v>
      </c>
      <c r="K473" s="281"/>
      <c r="L473" s="281">
        <v>347</v>
      </c>
      <c r="M473" s="281">
        <v>387</v>
      </c>
      <c r="N473" s="450">
        <f t="shared" si="16"/>
        <v>-0.10335917312661502</v>
      </c>
      <c r="O473" s="450">
        <f t="shared" si="17"/>
        <v>-0.12816260897967391</v>
      </c>
      <c r="P473" s="460"/>
    </row>
    <row r="474" spans="1:16" ht="18" customHeight="1">
      <c r="A474" s="350"/>
      <c r="B474" s="350"/>
      <c r="C474" s="350"/>
      <c r="D474" s="350"/>
      <c r="E474" s="350"/>
      <c r="F474" s="350"/>
      <c r="G474" s="350"/>
      <c r="H474" s="383"/>
      <c r="I474" s="456" t="s">
        <v>443</v>
      </c>
      <c r="J474" s="281">
        <v>300</v>
      </c>
      <c r="K474" s="281"/>
      <c r="L474" s="281">
        <v>21300</v>
      </c>
      <c r="M474" s="281">
        <v>460</v>
      </c>
      <c r="N474" s="450">
        <f t="shared" si="16"/>
        <v>45.304347826086953</v>
      </c>
      <c r="O474" s="450">
        <f t="shared" si="17"/>
        <v>70</v>
      </c>
      <c r="P474" s="451"/>
    </row>
    <row r="475" spans="1:16" ht="18" customHeight="1">
      <c r="A475" s="350"/>
      <c r="B475" s="350"/>
      <c r="C475" s="350"/>
      <c r="D475" s="350"/>
      <c r="E475" s="350"/>
      <c r="F475" s="350"/>
      <c r="G475" s="350"/>
      <c r="H475" s="383"/>
      <c r="I475" s="350" t="s">
        <v>444</v>
      </c>
      <c r="J475" s="281">
        <v>630458.46082699997</v>
      </c>
      <c r="K475" s="281"/>
      <c r="L475" s="281">
        <v>598051</v>
      </c>
      <c r="M475" s="281">
        <v>2385</v>
      </c>
      <c r="N475" s="450">
        <f t="shared" si="16"/>
        <v>249.75513626834382</v>
      </c>
      <c r="O475" s="450">
        <f t="shared" si="17"/>
        <v>-5.1403007240936494E-2</v>
      </c>
      <c r="P475" s="451"/>
    </row>
    <row r="476" spans="1:16" ht="18" customHeight="1">
      <c r="A476" s="350"/>
      <c r="B476" s="350"/>
      <c r="C476" s="350"/>
      <c r="D476" s="350"/>
      <c r="E476" s="350"/>
      <c r="F476" s="350"/>
      <c r="G476" s="350"/>
      <c r="H476" s="383"/>
      <c r="I476" s="350" t="s">
        <v>445</v>
      </c>
      <c r="J476" s="281">
        <v>0</v>
      </c>
      <c r="K476" s="281"/>
      <c r="L476" s="281">
        <v>0</v>
      </c>
      <c r="M476" s="281">
        <v>0</v>
      </c>
      <c r="N476" s="450"/>
      <c r="O476" s="450"/>
      <c r="P476" s="451"/>
    </row>
    <row r="477" spans="1:16">
      <c r="A477" s="350"/>
      <c r="B477" s="350"/>
      <c r="C477" s="350"/>
      <c r="D477" s="350"/>
      <c r="E477" s="350"/>
      <c r="F477" s="350"/>
      <c r="G477" s="350"/>
      <c r="H477" s="383"/>
      <c r="I477" s="350" t="s">
        <v>446</v>
      </c>
      <c r="J477" s="281">
        <v>109206.53383300001</v>
      </c>
      <c r="K477" s="281"/>
      <c r="L477" s="281">
        <v>87665</v>
      </c>
      <c r="M477" s="281">
        <v>665247</v>
      </c>
      <c r="N477" s="450">
        <f t="shared" si="16"/>
        <v>-0.86822187849024501</v>
      </c>
      <c r="O477" s="450">
        <f t="shared" si="17"/>
        <v>-0.19725499085926113</v>
      </c>
      <c r="P477" s="451"/>
    </row>
    <row r="478" spans="1:16">
      <c r="A478" s="350"/>
      <c r="B478" s="350"/>
      <c r="C478" s="350"/>
      <c r="D478" s="350"/>
      <c r="E478" s="350"/>
      <c r="F478" s="350"/>
      <c r="G478" s="350"/>
      <c r="H478" s="511"/>
      <c r="I478" s="448" t="s">
        <v>447</v>
      </c>
      <c r="J478" s="458">
        <v>108992.45</v>
      </c>
      <c r="K478" s="458">
        <v>102022</v>
      </c>
      <c r="L478" s="458">
        <v>100252</v>
      </c>
      <c r="M478" s="458">
        <v>22202</v>
      </c>
      <c r="N478" s="453">
        <f t="shared" si="16"/>
        <v>3.5154490586433651</v>
      </c>
      <c r="O478" s="450">
        <f t="shared" si="17"/>
        <v>-8.0193169343381054E-2</v>
      </c>
      <c r="P478" s="451"/>
    </row>
    <row r="479" spans="1:16" ht="18" customHeight="1">
      <c r="A479" s="350"/>
      <c r="B479" s="350"/>
      <c r="C479" s="350"/>
      <c r="D479" s="350"/>
      <c r="E479" s="350"/>
      <c r="F479" s="350"/>
      <c r="G479" s="350"/>
      <c r="H479" s="383"/>
      <c r="I479" s="350" t="s">
        <v>428</v>
      </c>
      <c r="J479" s="462">
        <v>2457.5100000000002</v>
      </c>
      <c r="K479" s="462"/>
      <c r="L479" s="463">
        <v>5036</v>
      </c>
      <c r="M479" s="462">
        <v>4213</v>
      </c>
      <c r="N479" s="450">
        <f t="shared" si="16"/>
        <v>0.19534773320674104</v>
      </c>
      <c r="O479" s="450">
        <f t="shared" si="17"/>
        <v>1.0492286908293353</v>
      </c>
      <c r="P479" s="460"/>
    </row>
    <row r="480" spans="1:16" ht="18" customHeight="1">
      <c r="A480" s="350"/>
      <c r="B480" s="350"/>
      <c r="C480" s="350"/>
      <c r="D480" s="350"/>
      <c r="E480" s="350"/>
      <c r="F480" s="350"/>
      <c r="G480" s="350"/>
      <c r="H480" s="383"/>
      <c r="I480" s="350" t="s">
        <v>448</v>
      </c>
      <c r="J480" s="281">
        <v>6288.02</v>
      </c>
      <c r="K480" s="281"/>
      <c r="L480" s="281">
        <v>5368</v>
      </c>
      <c r="M480" s="281">
        <v>2696</v>
      </c>
      <c r="N480" s="450">
        <f t="shared" si="16"/>
        <v>0.99109792284866471</v>
      </c>
      <c r="O480" s="450">
        <f t="shared" si="17"/>
        <v>-0.14631314785894456</v>
      </c>
      <c r="P480" s="451"/>
    </row>
    <row r="481" spans="1:16" ht="18" customHeight="1">
      <c r="A481" s="350"/>
      <c r="B481" s="350"/>
      <c r="C481" s="350"/>
      <c r="D481" s="350"/>
      <c r="E481" s="350"/>
      <c r="F481" s="350"/>
      <c r="G481" s="350"/>
      <c r="H481" s="383"/>
      <c r="I481" s="350" t="s">
        <v>449</v>
      </c>
      <c r="J481" s="281">
        <v>0</v>
      </c>
      <c r="K481" s="281"/>
      <c r="L481" s="281">
        <v>-1834</v>
      </c>
      <c r="M481" s="281">
        <v>0</v>
      </c>
      <c r="N481" s="450"/>
      <c r="O481" s="450"/>
      <c r="P481" s="451"/>
    </row>
    <row r="482" spans="1:16" ht="18" customHeight="1">
      <c r="A482" s="350"/>
      <c r="B482" s="350"/>
      <c r="C482" s="350"/>
      <c r="D482" s="350"/>
      <c r="E482" s="350"/>
      <c r="F482" s="350"/>
      <c r="G482" s="350"/>
      <c r="H482" s="383"/>
      <c r="I482" s="350" t="s">
        <v>450</v>
      </c>
      <c r="J482" s="281">
        <v>100246.92</v>
      </c>
      <c r="K482" s="281"/>
      <c r="L482" s="281">
        <v>91682</v>
      </c>
      <c r="M482" s="281">
        <v>15293</v>
      </c>
      <c r="N482" s="450">
        <f t="shared" si="16"/>
        <v>4.9950304060681354</v>
      </c>
      <c r="O482" s="450">
        <f t="shared" si="17"/>
        <v>-8.5438235907896232E-2</v>
      </c>
      <c r="P482" s="461"/>
    </row>
    <row r="483" spans="1:16" ht="36">
      <c r="A483" s="350"/>
      <c r="B483" s="350"/>
      <c r="C483" s="350"/>
      <c r="D483" s="350"/>
      <c r="E483" s="350"/>
      <c r="F483" s="350"/>
      <c r="G483" s="350"/>
      <c r="H483" s="511"/>
      <c r="I483" s="448" t="s">
        <v>451</v>
      </c>
      <c r="J483" s="458">
        <v>4723.8599999999997</v>
      </c>
      <c r="K483" s="458">
        <v>4371</v>
      </c>
      <c r="L483" s="458">
        <v>2975</v>
      </c>
      <c r="M483" s="458">
        <v>31875</v>
      </c>
      <c r="N483" s="453">
        <f t="shared" si="16"/>
        <v>-0.90666666666666662</v>
      </c>
      <c r="O483" s="464">
        <f t="shared" si="17"/>
        <v>-0.37021842306926955</v>
      </c>
      <c r="P483" s="460" t="s">
        <v>452</v>
      </c>
    </row>
    <row r="484" spans="1:16" ht="18" customHeight="1">
      <c r="A484" s="350"/>
      <c r="B484" s="350"/>
      <c r="C484" s="350"/>
      <c r="D484" s="350"/>
      <c r="E484" s="350"/>
      <c r="F484" s="350"/>
      <c r="G484" s="350"/>
      <c r="H484" s="383"/>
      <c r="I484" s="350" t="s">
        <v>453</v>
      </c>
      <c r="J484" s="281">
        <v>2005.86</v>
      </c>
      <c r="K484" s="281"/>
      <c r="L484" s="281">
        <v>2402</v>
      </c>
      <c r="M484" s="281">
        <v>2146</v>
      </c>
      <c r="N484" s="450">
        <f t="shared" si="16"/>
        <v>0.11929170549860202</v>
      </c>
      <c r="O484" s="450">
        <f t="shared" si="17"/>
        <v>0.19749135034349363</v>
      </c>
      <c r="P484" s="451"/>
    </row>
    <row r="485" spans="1:16" ht="18" customHeight="1">
      <c r="A485" s="350"/>
      <c r="B485" s="350"/>
      <c r="C485" s="350"/>
      <c r="D485" s="350"/>
      <c r="E485" s="350"/>
      <c r="F485" s="350"/>
      <c r="G485" s="350"/>
      <c r="H485" s="383"/>
      <c r="I485" s="350" t="s">
        <v>454</v>
      </c>
      <c r="J485" s="281">
        <v>1221</v>
      </c>
      <c r="K485" s="281"/>
      <c r="L485" s="281">
        <v>1176</v>
      </c>
      <c r="M485" s="281">
        <v>1272</v>
      </c>
      <c r="N485" s="450">
        <f t="shared" si="16"/>
        <v>-7.547169811320753E-2</v>
      </c>
      <c r="O485" s="450">
        <f t="shared" si="17"/>
        <v>-3.6855036855036882E-2</v>
      </c>
      <c r="P485" s="451"/>
    </row>
    <row r="486" spans="1:16" ht="18" customHeight="1">
      <c r="A486" s="350"/>
      <c r="B486" s="350"/>
      <c r="C486" s="350"/>
      <c r="D486" s="350"/>
      <c r="E486" s="350"/>
      <c r="F486" s="350"/>
      <c r="G486" s="350"/>
      <c r="H486" s="383"/>
      <c r="I486" s="350" t="s">
        <v>455</v>
      </c>
      <c r="J486" s="281">
        <v>0</v>
      </c>
      <c r="K486" s="281"/>
      <c r="L486" s="281">
        <v>0</v>
      </c>
      <c r="M486" s="281">
        <v>0</v>
      </c>
      <c r="N486" s="450"/>
      <c r="O486" s="450"/>
      <c r="P486" s="451"/>
    </row>
    <row r="487" spans="1:16" ht="18" customHeight="1">
      <c r="A487" s="350"/>
      <c r="B487" s="350"/>
      <c r="C487" s="350"/>
      <c r="D487" s="350"/>
      <c r="E487" s="350"/>
      <c r="F487" s="350"/>
      <c r="G487" s="350"/>
      <c r="H487" s="383"/>
      <c r="I487" s="350" t="s">
        <v>456</v>
      </c>
      <c r="J487" s="281">
        <v>1497</v>
      </c>
      <c r="K487" s="281"/>
      <c r="L487" s="281">
        <v>-603</v>
      </c>
      <c r="M487" s="281">
        <v>28457</v>
      </c>
      <c r="N487" s="450">
        <f t="shared" si="16"/>
        <v>-1.021189865410971</v>
      </c>
      <c r="O487" s="450">
        <f t="shared" si="17"/>
        <v>-1.402805611222445</v>
      </c>
      <c r="P487" s="465"/>
    </row>
    <row r="488" spans="1:16" ht="18" customHeight="1">
      <c r="A488" s="350"/>
      <c r="B488" s="350"/>
      <c r="C488" s="350"/>
      <c r="D488" s="350"/>
      <c r="E488" s="350"/>
      <c r="F488" s="350"/>
      <c r="G488" s="350"/>
      <c r="H488" s="511"/>
      <c r="I488" s="448" t="s">
        <v>457</v>
      </c>
      <c r="J488" s="458">
        <v>6997.4555820000005</v>
      </c>
      <c r="K488" s="458">
        <v>7255</v>
      </c>
      <c r="L488" s="458">
        <v>7218</v>
      </c>
      <c r="M488" s="458">
        <v>8473</v>
      </c>
      <c r="N488" s="450">
        <f t="shared" si="16"/>
        <v>-0.14811754986427472</v>
      </c>
      <c r="O488" s="450">
        <f t="shared" si="17"/>
        <v>3.151780178030994E-2</v>
      </c>
      <c r="P488" s="451"/>
    </row>
    <row r="489" spans="1:16">
      <c r="A489" s="350"/>
      <c r="B489" s="350"/>
      <c r="C489" s="350"/>
      <c r="D489" s="350"/>
      <c r="E489" s="350"/>
      <c r="F489" s="350"/>
      <c r="G489" s="350"/>
      <c r="H489" s="383"/>
      <c r="I489" s="350" t="s">
        <v>428</v>
      </c>
      <c r="J489" s="281">
        <v>920.86</v>
      </c>
      <c r="K489" s="281"/>
      <c r="L489" s="281">
        <v>1138</v>
      </c>
      <c r="M489" s="281">
        <v>953</v>
      </c>
      <c r="N489" s="450">
        <f t="shared" si="16"/>
        <v>0.19412381951731383</v>
      </c>
      <c r="O489" s="450">
        <f t="shared" si="17"/>
        <v>0.23580131616097999</v>
      </c>
      <c r="P489" s="451"/>
    </row>
    <row r="490" spans="1:16" ht="18" customHeight="1">
      <c r="A490" s="350"/>
      <c r="B490" s="350"/>
      <c r="C490" s="350"/>
      <c r="D490" s="350"/>
      <c r="E490" s="350"/>
      <c r="F490" s="350"/>
      <c r="G490" s="350"/>
      <c r="H490" s="383"/>
      <c r="I490" s="350" t="s">
        <v>458</v>
      </c>
      <c r="J490" s="281">
        <v>3874.88</v>
      </c>
      <c r="K490" s="281"/>
      <c r="L490" s="281">
        <v>3737</v>
      </c>
      <c r="M490" s="281">
        <v>4450</v>
      </c>
      <c r="N490" s="450">
        <f t="shared" si="16"/>
        <v>-0.16022471910112357</v>
      </c>
      <c r="O490" s="450">
        <f t="shared" si="17"/>
        <v>-3.5583037410190754E-2</v>
      </c>
      <c r="P490" s="460"/>
    </row>
    <row r="491" spans="1:16" ht="18" customHeight="1">
      <c r="A491" s="350"/>
      <c r="B491" s="350"/>
      <c r="C491" s="350"/>
      <c r="D491" s="350"/>
      <c r="E491" s="350"/>
      <c r="F491" s="350"/>
      <c r="G491" s="350"/>
      <c r="H491" s="383"/>
      <c r="I491" s="350" t="s">
        <v>459</v>
      </c>
      <c r="J491" s="281">
        <v>1010.485582</v>
      </c>
      <c r="K491" s="281"/>
      <c r="L491" s="281">
        <v>986</v>
      </c>
      <c r="M491" s="281">
        <v>929</v>
      </c>
      <c r="N491" s="450">
        <f t="shared" si="16"/>
        <v>6.1356297093648982E-2</v>
      </c>
      <c r="O491" s="450">
        <f t="shared" si="17"/>
        <v>-2.4231500613335788E-2</v>
      </c>
      <c r="P491" s="451"/>
    </row>
    <row r="492" spans="1:16" ht="18" customHeight="1">
      <c r="A492" s="350"/>
      <c r="B492" s="350"/>
      <c r="C492" s="350"/>
      <c r="D492" s="350"/>
      <c r="E492" s="350"/>
      <c r="F492" s="350"/>
      <c r="G492" s="350"/>
      <c r="H492" s="383"/>
      <c r="I492" s="350" t="s">
        <v>460</v>
      </c>
      <c r="J492" s="281">
        <v>165</v>
      </c>
      <c r="K492" s="281"/>
      <c r="L492" s="281">
        <v>165</v>
      </c>
      <c r="M492" s="281">
        <v>165</v>
      </c>
      <c r="N492" s="450">
        <f t="shared" si="16"/>
        <v>0</v>
      </c>
      <c r="O492" s="450">
        <f t="shared" si="17"/>
        <v>0</v>
      </c>
      <c r="P492" s="451"/>
    </row>
    <row r="493" spans="1:16" ht="18" customHeight="1">
      <c r="A493" s="350"/>
      <c r="B493" s="350"/>
      <c r="C493" s="350"/>
      <c r="D493" s="350"/>
      <c r="E493" s="350"/>
      <c r="F493" s="350"/>
      <c r="G493" s="350"/>
      <c r="H493" s="383"/>
      <c r="I493" s="350" t="s">
        <v>461</v>
      </c>
      <c r="J493" s="281">
        <v>816.23</v>
      </c>
      <c r="K493" s="281"/>
      <c r="L493" s="281">
        <v>819</v>
      </c>
      <c r="M493" s="281">
        <v>1590</v>
      </c>
      <c r="N493" s="450">
        <f t="shared" si="16"/>
        <v>-0.48490566037735849</v>
      </c>
      <c r="O493" s="450">
        <f t="shared" si="17"/>
        <v>3.3936512992660539E-3</v>
      </c>
      <c r="P493" s="451"/>
    </row>
    <row r="494" spans="1:16">
      <c r="A494" s="350"/>
      <c r="B494" s="350"/>
      <c r="C494" s="350"/>
      <c r="D494" s="350"/>
      <c r="E494" s="350"/>
      <c r="F494" s="350"/>
      <c r="G494" s="350"/>
      <c r="H494" s="383"/>
      <c r="I494" s="350" t="s">
        <v>462</v>
      </c>
      <c r="J494" s="281">
        <v>210</v>
      </c>
      <c r="K494" s="281"/>
      <c r="L494" s="281">
        <v>373</v>
      </c>
      <c r="M494" s="281">
        <v>386</v>
      </c>
      <c r="N494" s="450">
        <f t="shared" si="16"/>
        <v>-3.3678756476683946E-2</v>
      </c>
      <c r="O494" s="450">
        <f t="shared" si="17"/>
        <v>0.7761904761904761</v>
      </c>
      <c r="P494" s="451"/>
    </row>
    <row r="495" spans="1:16" ht="36">
      <c r="A495" s="350"/>
      <c r="B495" s="350"/>
      <c r="C495" s="350"/>
      <c r="D495" s="350"/>
      <c r="E495" s="350"/>
      <c r="F495" s="350"/>
      <c r="G495" s="350"/>
      <c r="H495" s="511"/>
      <c r="I495" s="448" t="s">
        <v>463</v>
      </c>
      <c r="J495" s="458">
        <v>781.43</v>
      </c>
      <c r="K495" s="458">
        <v>1089</v>
      </c>
      <c r="L495" s="458">
        <v>1089</v>
      </c>
      <c r="M495" s="458">
        <v>701</v>
      </c>
      <c r="N495" s="453">
        <f t="shared" si="16"/>
        <v>0.55349500713266764</v>
      </c>
      <c r="O495" s="450">
        <f t="shared" si="17"/>
        <v>0.39359891481002784</v>
      </c>
      <c r="P495" s="451" t="s">
        <v>464</v>
      </c>
    </row>
    <row r="496" spans="1:16" ht="18" customHeight="1">
      <c r="A496" s="350"/>
      <c r="B496" s="350"/>
      <c r="C496" s="350"/>
      <c r="D496" s="350"/>
      <c r="E496" s="350"/>
      <c r="F496" s="350"/>
      <c r="G496" s="350"/>
      <c r="H496" s="383"/>
      <c r="I496" s="350" t="s">
        <v>465</v>
      </c>
      <c r="J496" s="281">
        <v>0</v>
      </c>
      <c r="K496" s="281"/>
      <c r="L496" s="281">
        <v>0</v>
      </c>
      <c r="M496" s="281">
        <v>0</v>
      </c>
      <c r="N496" s="450"/>
      <c r="O496" s="450"/>
      <c r="P496" s="451"/>
    </row>
    <row r="497" spans="1:16" ht="18" customHeight="1">
      <c r="A497" s="350"/>
      <c r="B497" s="350"/>
      <c r="C497" s="350"/>
      <c r="D497" s="350"/>
      <c r="E497" s="350"/>
      <c r="F497" s="350"/>
      <c r="G497" s="350"/>
      <c r="H497" s="383"/>
      <c r="I497" s="350" t="s">
        <v>466</v>
      </c>
      <c r="J497" s="281">
        <v>0</v>
      </c>
      <c r="K497" s="281"/>
      <c r="L497" s="281">
        <v>0</v>
      </c>
      <c r="M497" s="281">
        <v>0</v>
      </c>
      <c r="N497" s="450"/>
      <c r="O497" s="450"/>
      <c r="P497" s="451"/>
    </row>
    <row r="498" spans="1:16">
      <c r="A498" s="350"/>
      <c r="B498" s="350"/>
      <c r="C498" s="350"/>
      <c r="D498" s="350"/>
      <c r="E498" s="350"/>
      <c r="F498" s="350"/>
      <c r="G498" s="350"/>
      <c r="H498" s="383"/>
      <c r="I498" s="350" t="s">
        <v>467</v>
      </c>
      <c r="J498" s="281">
        <v>781.43</v>
      </c>
      <c r="K498" s="281"/>
      <c r="L498" s="281">
        <v>1089</v>
      </c>
      <c r="M498" s="281">
        <v>701</v>
      </c>
      <c r="N498" s="450">
        <f t="shared" si="16"/>
        <v>0.55349500713266764</v>
      </c>
      <c r="O498" s="450">
        <f t="shared" si="17"/>
        <v>0.39359891481002784</v>
      </c>
      <c r="P498" s="451"/>
    </row>
    <row r="499" spans="1:16" ht="18" customHeight="1">
      <c r="A499" s="350"/>
      <c r="B499" s="350"/>
      <c r="C499" s="350"/>
      <c r="D499" s="350"/>
      <c r="E499" s="350"/>
      <c r="F499" s="350"/>
      <c r="G499" s="350"/>
      <c r="H499" s="511"/>
      <c r="I499" s="448" t="s">
        <v>468</v>
      </c>
      <c r="J499" s="458">
        <v>207391</v>
      </c>
      <c r="K499" s="458">
        <v>227829</v>
      </c>
      <c r="L499" s="458">
        <v>227483</v>
      </c>
      <c r="M499" s="458">
        <v>201918</v>
      </c>
      <c r="N499" s="450">
        <f t="shared" si="16"/>
        <v>0.12661080240493661</v>
      </c>
      <c r="O499" s="450">
        <f t="shared" si="17"/>
        <v>9.6879806741854813E-2</v>
      </c>
      <c r="P499" s="451"/>
    </row>
    <row r="500" spans="1:16" ht="18" customHeight="1">
      <c r="A500" s="350"/>
      <c r="B500" s="350"/>
      <c r="C500" s="350"/>
      <c r="D500" s="350"/>
      <c r="E500" s="350"/>
      <c r="F500" s="350"/>
      <c r="G500" s="350"/>
      <c r="H500" s="383"/>
      <c r="I500" s="350" t="s">
        <v>469</v>
      </c>
      <c r="J500" s="281">
        <v>207391</v>
      </c>
      <c r="K500" s="281"/>
      <c r="L500" s="281">
        <v>163960</v>
      </c>
      <c r="M500" s="281">
        <v>201918</v>
      </c>
      <c r="N500" s="450">
        <f t="shared" si="16"/>
        <v>-0.187987202725859</v>
      </c>
      <c r="O500" s="450">
        <f t="shared" si="17"/>
        <v>-0.20941603058956271</v>
      </c>
      <c r="P500" s="451"/>
    </row>
    <row r="501" spans="1:16" ht="18" customHeight="1">
      <c r="A501" s="350"/>
      <c r="B501" s="350"/>
      <c r="C501" s="350"/>
      <c r="D501" s="350"/>
      <c r="E501" s="350"/>
      <c r="F501" s="350"/>
      <c r="G501" s="350"/>
      <c r="H501" s="383"/>
      <c r="I501" s="350" t="s">
        <v>470</v>
      </c>
      <c r="J501" s="281">
        <v>0</v>
      </c>
      <c r="K501" s="281"/>
      <c r="L501" s="281">
        <v>63523</v>
      </c>
      <c r="M501" s="281">
        <v>0</v>
      </c>
      <c r="N501" s="450"/>
      <c r="O501" s="450"/>
      <c r="P501" s="451"/>
    </row>
    <row r="502" spans="1:16" ht="72">
      <c r="A502" s="350"/>
      <c r="B502" s="350"/>
      <c r="C502" s="350"/>
      <c r="D502" s="350"/>
      <c r="E502" s="350"/>
      <c r="F502" s="350"/>
      <c r="G502" s="350"/>
      <c r="H502" s="511"/>
      <c r="I502" s="448" t="s">
        <v>471</v>
      </c>
      <c r="J502" s="458">
        <v>479131.58799233998</v>
      </c>
      <c r="K502" s="458">
        <v>2113212</v>
      </c>
      <c r="L502" s="458">
        <v>2113006</v>
      </c>
      <c r="M502" s="458">
        <v>2864946</v>
      </c>
      <c r="N502" s="450">
        <f t="shared" si="16"/>
        <v>-0.26246218951421774</v>
      </c>
      <c r="O502" s="450">
        <f t="shared" si="17"/>
        <v>3.4100745034447222</v>
      </c>
      <c r="P502" s="460" t="s">
        <v>472</v>
      </c>
    </row>
    <row r="503" spans="1:16" ht="18" customHeight="1">
      <c r="A503" s="350"/>
      <c r="B503" s="350"/>
      <c r="C503" s="350"/>
      <c r="D503" s="350"/>
      <c r="E503" s="350"/>
      <c r="F503" s="350"/>
      <c r="G503" s="350"/>
      <c r="H503" s="383"/>
      <c r="I503" s="350" t="s">
        <v>473</v>
      </c>
      <c r="J503" s="281">
        <v>9500</v>
      </c>
      <c r="K503" s="281"/>
      <c r="L503" s="281">
        <v>9071</v>
      </c>
      <c r="M503" s="281">
        <v>7290</v>
      </c>
      <c r="N503" s="450">
        <f t="shared" si="16"/>
        <v>0.24430727023319609</v>
      </c>
      <c r="O503" s="450">
        <f t="shared" si="17"/>
        <v>-4.5157894736842064E-2</v>
      </c>
      <c r="P503" s="451"/>
    </row>
    <row r="504" spans="1:16" ht="18" customHeight="1">
      <c r="A504" s="350"/>
      <c r="B504" s="350"/>
      <c r="C504" s="350"/>
      <c r="D504" s="350"/>
      <c r="E504" s="350"/>
      <c r="F504" s="350"/>
      <c r="G504" s="350"/>
      <c r="H504" s="383"/>
      <c r="I504" s="350" t="s">
        <v>474</v>
      </c>
      <c r="J504" s="281">
        <v>0</v>
      </c>
      <c r="K504" s="281"/>
      <c r="L504" s="281">
        <v>0</v>
      </c>
      <c r="M504" s="281">
        <v>0</v>
      </c>
      <c r="N504" s="450"/>
      <c r="O504" s="450"/>
      <c r="P504" s="451"/>
    </row>
    <row r="505" spans="1:16" ht="18" customHeight="1">
      <c r="A505" s="350"/>
      <c r="B505" s="350"/>
      <c r="C505" s="350"/>
      <c r="D505" s="350"/>
      <c r="E505" s="350"/>
      <c r="F505" s="350"/>
      <c r="G505" s="350"/>
      <c r="H505" s="383"/>
      <c r="I505" s="350" t="s">
        <v>475</v>
      </c>
      <c r="J505" s="281">
        <v>0</v>
      </c>
      <c r="K505" s="281"/>
      <c r="L505" s="281">
        <v>0</v>
      </c>
      <c r="M505" s="281">
        <v>0</v>
      </c>
      <c r="N505" s="450"/>
      <c r="O505" s="450"/>
      <c r="P505" s="451"/>
    </row>
    <row r="506" spans="1:16">
      <c r="A506" s="350"/>
      <c r="B506" s="350"/>
      <c r="C506" s="350"/>
      <c r="D506" s="350"/>
      <c r="E506" s="350"/>
      <c r="F506" s="350"/>
      <c r="G506" s="350"/>
      <c r="H506" s="383"/>
      <c r="I506" s="350" t="s">
        <v>476</v>
      </c>
      <c r="J506" s="281">
        <v>469631.58799233998</v>
      </c>
      <c r="K506" s="281"/>
      <c r="L506" s="281">
        <v>2103935</v>
      </c>
      <c r="M506" s="281">
        <v>2857656</v>
      </c>
      <c r="N506" s="450">
        <f t="shared" si="16"/>
        <v>-0.26375497960566285</v>
      </c>
      <c r="O506" s="450">
        <f t="shared" si="17"/>
        <v>3.4799690944858606</v>
      </c>
      <c r="P506" s="460"/>
    </row>
    <row r="507" spans="1:16" ht="18" customHeight="1">
      <c r="A507" s="350"/>
      <c r="B507" s="350"/>
      <c r="C507" s="350"/>
      <c r="D507" s="350"/>
      <c r="E507" s="350"/>
      <c r="F507" s="350"/>
      <c r="G507" s="350"/>
      <c r="H507" s="511"/>
      <c r="I507" s="448" t="s">
        <v>43</v>
      </c>
      <c r="J507" s="458">
        <v>326870.803874921</v>
      </c>
      <c r="K507" s="458">
        <v>277075</v>
      </c>
      <c r="L507" s="458">
        <v>275913</v>
      </c>
      <c r="M507" s="458">
        <v>250235</v>
      </c>
      <c r="N507" s="450">
        <f t="shared" si="16"/>
        <v>0.1026155413910923</v>
      </c>
      <c r="O507" s="450">
        <f t="shared" si="17"/>
        <v>-0.15589585631643099</v>
      </c>
      <c r="P507" s="451"/>
    </row>
    <row r="508" spans="1:16" ht="48">
      <c r="A508" s="350"/>
      <c r="B508" s="350"/>
      <c r="C508" s="350"/>
      <c r="D508" s="350"/>
      <c r="E508" s="350"/>
      <c r="F508" s="350"/>
      <c r="G508" s="350"/>
      <c r="H508" s="511"/>
      <c r="I508" s="448" t="s">
        <v>477</v>
      </c>
      <c r="J508" s="458">
        <v>127763.06846271899</v>
      </c>
      <c r="K508" s="458">
        <v>92696</v>
      </c>
      <c r="L508" s="458">
        <v>92616</v>
      </c>
      <c r="M508" s="458">
        <v>63718</v>
      </c>
      <c r="N508" s="453">
        <f t="shared" si="16"/>
        <v>0.45352961486550103</v>
      </c>
      <c r="O508" s="450">
        <f t="shared" si="17"/>
        <v>-0.27509568207478385</v>
      </c>
      <c r="P508" s="460" t="s">
        <v>478</v>
      </c>
    </row>
    <row r="509" spans="1:16" ht="18" customHeight="1">
      <c r="A509" s="350"/>
      <c r="B509" s="350"/>
      <c r="C509" s="350"/>
      <c r="D509" s="350"/>
      <c r="E509" s="350"/>
      <c r="F509" s="350"/>
      <c r="G509" s="350"/>
      <c r="H509" s="383"/>
      <c r="I509" s="466" t="s">
        <v>112</v>
      </c>
      <c r="J509" s="281">
        <v>6437.09</v>
      </c>
      <c r="K509" s="281"/>
      <c r="L509" s="281">
        <v>7960</v>
      </c>
      <c r="M509" s="281">
        <v>6648</v>
      </c>
      <c r="N509" s="450">
        <f t="shared" si="16"/>
        <v>0.19735258724428406</v>
      </c>
      <c r="O509" s="450">
        <f t="shared" si="17"/>
        <v>0.23658361153875429</v>
      </c>
      <c r="P509" s="451"/>
    </row>
    <row r="510" spans="1:16" ht="18" customHeight="1">
      <c r="A510" s="448"/>
      <c r="B510" s="448"/>
      <c r="C510" s="448"/>
      <c r="D510" s="448"/>
      <c r="E510" s="448"/>
      <c r="F510" s="448"/>
      <c r="G510" s="448"/>
      <c r="H510" s="383"/>
      <c r="I510" s="350" t="s">
        <v>113</v>
      </c>
      <c r="J510" s="281">
        <v>1447.9</v>
      </c>
      <c r="K510" s="281"/>
      <c r="L510" s="281">
        <v>1400</v>
      </c>
      <c r="M510" s="281">
        <v>1399</v>
      </c>
      <c r="N510" s="450">
        <f t="shared" si="16"/>
        <v>7.1479628305937126E-4</v>
      </c>
      <c r="O510" s="450">
        <f t="shared" si="17"/>
        <v>-3.3082395193038239E-2</v>
      </c>
      <c r="P510" s="451"/>
    </row>
    <row r="511" spans="1:16" ht="18" customHeight="1">
      <c r="A511" s="350"/>
      <c r="B511" s="350"/>
      <c r="C511" s="350"/>
      <c r="D511" s="350"/>
      <c r="E511" s="350"/>
      <c r="F511" s="350"/>
      <c r="G511" s="350"/>
      <c r="H511" s="383"/>
      <c r="I511" s="350" t="s">
        <v>114</v>
      </c>
      <c r="J511" s="281">
        <v>0</v>
      </c>
      <c r="K511" s="281"/>
      <c r="L511" s="281">
        <v>0</v>
      </c>
      <c r="M511" s="281">
        <v>0</v>
      </c>
      <c r="N511" s="450"/>
      <c r="O511" s="450"/>
      <c r="P511" s="451"/>
    </row>
    <row r="512" spans="1:16" ht="18" customHeight="1">
      <c r="A512" s="350"/>
      <c r="B512" s="350"/>
      <c r="C512" s="350"/>
      <c r="D512" s="350"/>
      <c r="E512" s="350"/>
      <c r="F512" s="350"/>
      <c r="G512" s="350"/>
      <c r="H512" s="383"/>
      <c r="I512" s="350" t="s">
        <v>479</v>
      </c>
      <c r="J512" s="281">
        <v>43439.828699999998</v>
      </c>
      <c r="K512" s="281"/>
      <c r="L512" s="281">
        <v>21511</v>
      </c>
      <c r="M512" s="281">
        <v>21428</v>
      </c>
      <c r="N512" s="450">
        <f t="shared" si="16"/>
        <v>3.8734366249766339E-3</v>
      </c>
      <c r="O512" s="450">
        <f t="shared" si="17"/>
        <v>-0.50480928116551249</v>
      </c>
      <c r="P512" s="451"/>
    </row>
    <row r="513" spans="1:16" ht="18" customHeight="1">
      <c r="A513" s="350"/>
      <c r="B513" s="350"/>
      <c r="C513" s="350"/>
      <c r="D513" s="350"/>
      <c r="E513" s="350"/>
      <c r="F513" s="350"/>
      <c r="G513" s="350"/>
      <c r="H513" s="383"/>
      <c r="I513" s="350" t="s">
        <v>480</v>
      </c>
      <c r="J513" s="281">
        <v>33931.29</v>
      </c>
      <c r="K513" s="281"/>
      <c r="L513" s="281">
        <v>6444</v>
      </c>
      <c r="M513" s="281">
        <v>5286</v>
      </c>
      <c r="N513" s="450">
        <f t="shared" si="16"/>
        <v>0.21906923950056756</v>
      </c>
      <c r="O513" s="450">
        <f t="shared" si="17"/>
        <v>-0.81008679599272537</v>
      </c>
      <c r="P513" s="451"/>
    </row>
    <row r="514" spans="1:16" ht="18" customHeight="1">
      <c r="A514" s="350"/>
      <c r="B514" s="350"/>
      <c r="C514" s="350"/>
      <c r="D514" s="350"/>
      <c r="E514" s="350"/>
      <c r="F514" s="350"/>
      <c r="G514" s="350"/>
      <c r="H514" s="383"/>
      <c r="I514" s="350" t="s">
        <v>481</v>
      </c>
      <c r="J514" s="281">
        <v>1368.6298928479998</v>
      </c>
      <c r="K514" s="281"/>
      <c r="L514" s="281">
        <v>1557</v>
      </c>
      <c r="M514" s="281">
        <v>306</v>
      </c>
      <c r="N514" s="450">
        <f t="shared" si="16"/>
        <v>4.0882352941176467</v>
      </c>
      <c r="O514" s="450">
        <f t="shared" si="17"/>
        <v>0.13763407341631151</v>
      </c>
      <c r="P514" s="460"/>
    </row>
    <row r="515" spans="1:16" s="506" customFormat="1" ht="18" customHeight="1">
      <c r="A515" s="350"/>
      <c r="B515" s="350"/>
      <c r="C515" s="350"/>
      <c r="D515" s="350"/>
      <c r="E515" s="350"/>
      <c r="F515" s="350"/>
      <c r="G515" s="350"/>
      <c r="H515" s="383"/>
      <c r="I515" s="350" t="s">
        <v>482</v>
      </c>
      <c r="J515" s="281">
        <v>4010.4</v>
      </c>
      <c r="K515" s="281"/>
      <c r="L515" s="281">
        <v>3974</v>
      </c>
      <c r="M515" s="281">
        <v>3947</v>
      </c>
      <c r="N515" s="450">
        <f t="shared" si="16"/>
        <v>6.8406384595895986E-3</v>
      </c>
      <c r="O515" s="450">
        <f t="shared" si="17"/>
        <v>-9.0764013564731405E-3</v>
      </c>
      <c r="P515" s="451"/>
    </row>
    <row r="516" spans="1:16" ht="18" customHeight="1">
      <c r="A516" s="350"/>
      <c r="B516" s="350"/>
      <c r="C516" s="350"/>
      <c r="D516" s="350"/>
      <c r="E516" s="350"/>
      <c r="F516" s="350"/>
      <c r="G516" s="350"/>
      <c r="H516" s="383"/>
      <c r="I516" s="350" t="s">
        <v>483</v>
      </c>
      <c r="J516" s="281">
        <v>583.91</v>
      </c>
      <c r="K516" s="281"/>
      <c r="L516" s="281">
        <v>13</v>
      </c>
      <c r="M516" s="281">
        <v>0</v>
      </c>
      <c r="N516" s="450"/>
      <c r="O516" s="450">
        <f t="shared" si="17"/>
        <v>-0.97773629497696568</v>
      </c>
      <c r="P516" s="451"/>
    </row>
    <row r="517" spans="1:16" ht="18" customHeight="1">
      <c r="A517" s="350"/>
      <c r="B517" s="350"/>
      <c r="C517" s="350"/>
      <c r="D517" s="350"/>
      <c r="E517" s="350"/>
      <c r="F517" s="350"/>
      <c r="G517" s="350"/>
      <c r="H517" s="383"/>
      <c r="I517" s="350" t="s">
        <v>484</v>
      </c>
      <c r="J517" s="281">
        <v>2990.93</v>
      </c>
      <c r="K517" s="281"/>
      <c r="L517" s="281">
        <v>3646</v>
      </c>
      <c r="M517" s="281">
        <v>3210</v>
      </c>
      <c r="N517" s="450">
        <f t="shared" ref="N517:N579" si="18">L517/M517-1</f>
        <v>0.13582554517133949</v>
      </c>
      <c r="O517" s="450">
        <f t="shared" ref="O517:O579" si="19">L517/J517-1</f>
        <v>0.2190188336069383</v>
      </c>
      <c r="P517" s="451"/>
    </row>
    <row r="518" spans="1:16" ht="18" customHeight="1">
      <c r="A518" s="350"/>
      <c r="B518" s="350"/>
      <c r="C518" s="350"/>
      <c r="D518" s="350"/>
      <c r="E518" s="350"/>
      <c r="F518" s="350"/>
      <c r="G518" s="350"/>
      <c r="H518" s="383"/>
      <c r="I518" s="350" t="s">
        <v>485</v>
      </c>
      <c r="J518" s="281">
        <v>196.75</v>
      </c>
      <c r="K518" s="281"/>
      <c r="L518" s="281">
        <v>202</v>
      </c>
      <c r="M518" s="281">
        <v>181</v>
      </c>
      <c r="N518" s="450">
        <f t="shared" si="18"/>
        <v>0.11602209944751385</v>
      </c>
      <c r="O518" s="450">
        <f t="shared" si="19"/>
        <v>2.6683608640406531E-2</v>
      </c>
      <c r="P518" s="451"/>
    </row>
    <row r="519" spans="1:16" ht="18" customHeight="1">
      <c r="A519" s="350"/>
      <c r="B519" s="350"/>
      <c r="C519" s="350"/>
      <c r="D519" s="350"/>
      <c r="E519" s="350"/>
      <c r="F519" s="350"/>
      <c r="G519" s="350"/>
      <c r="H519" s="383"/>
      <c r="I519" s="350" t="s">
        <v>486</v>
      </c>
      <c r="J519" s="281">
        <v>37.10326543</v>
      </c>
      <c r="K519" s="281"/>
      <c r="L519" s="281">
        <v>0</v>
      </c>
      <c r="M519" s="281">
        <v>100</v>
      </c>
      <c r="N519" s="450">
        <f t="shared" si="18"/>
        <v>-1</v>
      </c>
      <c r="O519" s="450">
        <f t="shared" si="19"/>
        <v>-1</v>
      </c>
      <c r="P519" s="451"/>
    </row>
    <row r="520" spans="1:16" ht="18" customHeight="1">
      <c r="A520" s="350"/>
      <c r="B520" s="350"/>
      <c r="C520" s="350"/>
      <c r="D520" s="350"/>
      <c r="E520" s="350"/>
      <c r="F520" s="350"/>
      <c r="G520" s="350"/>
      <c r="H520" s="383"/>
      <c r="I520" s="350" t="s">
        <v>487</v>
      </c>
      <c r="J520" s="281">
        <v>777</v>
      </c>
      <c r="K520" s="281"/>
      <c r="L520" s="281">
        <v>708</v>
      </c>
      <c r="M520" s="281">
        <v>956</v>
      </c>
      <c r="N520" s="450">
        <f t="shared" si="18"/>
        <v>-0.2594142259414226</v>
      </c>
      <c r="O520" s="450">
        <f t="shared" si="19"/>
        <v>-8.8803088803088848E-2</v>
      </c>
      <c r="P520" s="451"/>
    </row>
    <row r="521" spans="1:16" ht="18" customHeight="1">
      <c r="A521" s="350"/>
      <c r="B521" s="350"/>
      <c r="C521" s="350"/>
      <c r="D521" s="350"/>
      <c r="E521" s="350"/>
      <c r="F521" s="350"/>
      <c r="G521" s="350"/>
      <c r="H521" s="383"/>
      <c r="I521" s="350" t="s">
        <v>488</v>
      </c>
      <c r="J521" s="281">
        <v>4776</v>
      </c>
      <c r="K521" s="281"/>
      <c r="L521" s="281">
        <v>3247</v>
      </c>
      <c r="M521" s="281"/>
      <c r="N521" s="450"/>
      <c r="O521" s="450">
        <f t="shared" si="19"/>
        <v>-0.32014237855946404</v>
      </c>
      <c r="P521" s="451"/>
    </row>
    <row r="522" spans="1:16" ht="18" customHeight="1">
      <c r="A522" s="350"/>
      <c r="B522" s="350"/>
      <c r="C522" s="350"/>
      <c r="D522" s="350"/>
      <c r="E522" s="350"/>
      <c r="F522" s="350"/>
      <c r="G522" s="350"/>
      <c r="H522" s="383"/>
      <c r="I522" s="350" t="s">
        <v>489</v>
      </c>
      <c r="J522" s="281">
        <v>1224</v>
      </c>
      <c r="K522" s="281"/>
      <c r="L522" s="281">
        <v>1122</v>
      </c>
      <c r="M522" s="281"/>
      <c r="N522" s="450"/>
      <c r="O522" s="450">
        <f t="shared" si="19"/>
        <v>-8.333333333333337E-2</v>
      </c>
      <c r="P522" s="451"/>
    </row>
    <row r="523" spans="1:16" ht="18" customHeight="1">
      <c r="A523" s="350"/>
      <c r="B523" s="350"/>
      <c r="C523" s="350"/>
      <c r="D523" s="350"/>
      <c r="E523" s="350"/>
      <c r="F523" s="350"/>
      <c r="G523" s="350"/>
      <c r="H523" s="383"/>
      <c r="I523" s="350" t="s">
        <v>490</v>
      </c>
      <c r="J523" s="281">
        <v>26542.236604441001</v>
      </c>
      <c r="K523" s="281"/>
      <c r="L523" s="281">
        <v>40832</v>
      </c>
      <c r="M523" s="281">
        <v>20257</v>
      </c>
      <c r="N523" s="450">
        <f t="shared" si="18"/>
        <v>1.015698277138767</v>
      </c>
      <c r="O523" s="450">
        <f t="shared" si="19"/>
        <v>0.53837826888967077</v>
      </c>
      <c r="P523" s="451"/>
    </row>
    <row r="524" spans="1:16">
      <c r="A524" s="350"/>
      <c r="B524" s="350"/>
      <c r="C524" s="350"/>
      <c r="D524" s="350"/>
      <c r="E524" s="350"/>
      <c r="F524" s="350"/>
      <c r="G524" s="350"/>
      <c r="H524" s="511"/>
      <c r="I524" s="448" t="s">
        <v>491</v>
      </c>
      <c r="J524" s="458">
        <v>19988.836945502</v>
      </c>
      <c r="K524" s="458">
        <v>20475</v>
      </c>
      <c r="L524" s="458">
        <v>19452</v>
      </c>
      <c r="M524" s="458">
        <v>30414</v>
      </c>
      <c r="N524" s="453">
        <f t="shared" si="18"/>
        <v>-0.36042611955020709</v>
      </c>
      <c r="O524" s="450">
        <f t="shared" si="19"/>
        <v>-2.6856837492128416E-2</v>
      </c>
      <c r="P524" s="451"/>
    </row>
    <row r="525" spans="1:16" ht="18" customHeight="1">
      <c r="A525" s="350"/>
      <c r="B525" s="350"/>
      <c r="C525" s="350"/>
      <c r="D525" s="350"/>
      <c r="E525" s="350"/>
      <c r="F525" s="350"/>
      <c r="G525" s="350"/>
      <c r="H525" s="383"/>
      <c r="I525" s="350" t="s">
        <v>112</v>
      </c>
      <c r="J525" s="281">
        <v>195.91</v>
      </c>
      <c r="K525" s="281"/>
      <c r="L525" s="281">
        <v>191</v>
      </c>
      <c r="M525" s="281">
        <v>211</v>
      </c>
      <c r="N525" s="450">
        <f t="shared" si="18"/>
        <v>-9.4786729857819885E-2</v>
      </c>
      <c r="O525" s="450">
        <f t="shared" si="19"/>
        <v>-2.5062528712163745E-2</v>
      </c>
      <c r="P525" s="451"/>
    </row>
    <row r="526" spans="1:16" ht="18" customHeight="1">
      <c r="A526" s="350"/>
      <c r="B526" s="350"/>
      <c r="C526" s="350"/>
      <c r="D526" s="350"/>
      <c r="E526" s="350"/>
      <c r="F526" s="350"/>
      <c r="G526" s="350"/>
      <c r="H526" s="383"/>
      <c r="I526" s="350" t="s">
        <v>113</v>
      </c>
      <c r="J526" s="281">
        <v>0</v>
      </c>
      <c r="K526" s="281"/>
      <c r="L526" s="281">
        <v>61</v>
      </c>
      <c r="M526" s="281">
        <v>0</v>
      </c>
      <c r="N526" s="450"/>
      <c r="O526" s="450"/>
      <c r="P526" s="451"/>
    </row>
    <row r="527" spans="1:16" ht="18" customHeight="1">
      <c r="A527" s="350"/>
      <c r="B527" s="350"/>
      <c r="C527" s="350"/>
      <c r="D527" s="350"/>
      <c r="E527" s="350"/>
      <c r="F527" s="350"/>
      <c r="G527" s="350"/>
      <c r="H527" s="383"/>
      <c r="I527" s="350" t="s">
        <v>114</v>
      </c>
      <c r="J527" s="281">
        <v>0</v>
      </c>
      <c r="K527" s="281"/>
      <c r="L527" s="281">
        <v>0</v>
      </c>
      <c r="M527" s="281">
        <v>0</v>
      </c>
      <c r="N527" s="450"/>
      <c r="O527" s="450"/>
      <c r="P527" s="451"/>
    </row>
    <row r="528" spans="1:16" ht="18" customHeight="1">
      <c r="A528" s="350"/>
      <c r="B528" s="350"/>
      <c r="C528" s="350"/>
      <c r="D528" s="350"/>
      <c r="E528" s="350"/>
      <c r="F528" s="350"/>
      <c r="G528" s="350"/>
      <c r="H528" s="383"/>
      <c r="I528" s="350" t="s">
        <v>492</v>
      </c>
      <c r="J528" s="457">
        <v>579.5</v>
      </c>
      <c r="K528" s="457"/>
      <c r="L528" s="457">
        <v>171</v>
      </c>
      <c r="M528" s="457">
        <v>248</v>
      </c>
      <c r="N528" s="450">
        <f t="shared" si="18"/>
        <v>-0.31048387096774188</v>
      </c>
      <c r="O528" s="450">
        <f t="shared" si="19"/>
        <v>-0.70491803278688525</v>
      </c>
      <c r="P528" s="451"/>
    </row>
    <row r="529" spans="1:16" ht="18" customHeight="1">
      <c r="A529" s="350"/>
      <c r="B529" s="350"/>
      <c r="C529" s="350"/>
      <c r="D529" s="350"/>
      <c r="E529" s="350"/>
      <c r="F529" s="350"/>
      <c r="G529" s="350"/>
      <c r="H529" s="383"/>
      <c r="I529" s="350" t="s">
        <v>493</v>
      </c>
      <c r="J529" s="281">
        <v>18733.196945502001</v>
      </c>
      <c r="K529" s="281"/>
      <c r="L529" s="281">
        <v>18351</v>
      </c>
      <c r="M529" s="281">
        <v>29336</v>
      </c>
      <c r="N529" s="450">
        <f t="shared" si="18"/>
        <v>-0.37445459503681489</v>
      </c>
      <c r="O529" s="450">
        <f t="shared" si="19"/>
        <v>-2.0402120717242012E-2</v>
      </c>
      <c r="P529" s="451"/>
    </row>
    <row r="530" spans="1:16" ht="18" customHeight="1">
      <c r="A530" s="350"/>
      <c r="B530" s="350"/>
      <c r="C530" s="350"/>
      <c r="D530" s="350"/>
      <c r="E530" s="350"/>
      <c r="F530" s="350"/>
      <c r="G530" s="350"/>
      <c r="H530" s="383"/>
      <c r="I530" s="350" t="s">
        <v>494</v>
      </c>
      <c r="J530" s="281">
        <v>0</v>
      </c>
      <c r="K530" s="281"/>
      <c r="L530" s="281">
        <v>0</v>
      </c>
      <c r="M530" s="281">
        <v>0</v>
      </c>
      <c r="N530" s="450"/>
      <c r="O530" s="450"/>
      <c r="P530" s="451"/>
    </row>
    <row r="531" spans="1:16" ht="18" customHeight="1">
      <c r="A531" s="350"/>
      <c r="B531" s="350"/>
      <c r="C531" s="350"/>
      <c r="D531" s="350"/>
      <c r="E531" s="350"/>
      <c r="F531" s="350"/>
      <c r="G531" s="350"/>
      <c r="H531" s="383"/>
      <c r="I531" s="350" t="s">
        <v>495</v>
      </c>
      <c r="J531" s="281">
        <v>480.23</v>
      </c>
      <c r="K531" s="281"/>
      <c r="L531" s="281">
        <v>678</v>
      </c>
      <c r="M531" s="281">
        <v>619</v>
      </c>
      <c r="N531" s="450">
        <f t="shared" si="18"/>
        <v>9.5315024232633272E-2</v>
      </c>
      <c r="O531" s="450">
        <f t="shared" si="19"/>
        <v>0.4118235012389897</v>
      </c>
      <c r="P531" s="461"/>
    </row>
    <row r="532" spans="1:16" ht="36">
      <c r="A532" s="350"/>
      <c r="B532" s="350"/>
      <c r="C532" s="350"/>
      <c r="D532" s="350"/>
      <c r="E532" s="350"/>
      <c r="F532" s="350"/>
      <c r="G532" s="350"/>
      <c r="H532" s="511"/>
      <c r="I532" s="448" t="s">
        <v>496</v>
      </c>
      <c r="J532" s="458">
        <v>31743.706752293001</v>
      </c>
      <c r="K532" s="458">
        <v>20356</v>
      </c>
      <c r="L532" s="458">
        <v>20356</v>
      </c>
      <c r="M532" s="458">
        <v>33142</v>
      </c>
      <c r="N532" s="453">
        <f t="shared" si="18"/>
        <v>-0.38579446020155694</v>
      </c>
      <c r="O532" s="450">
        <f t="shared" si="19"/>
        <v>-0.35873903577660826</v>
      </c>
      <c r="P532" s="451" t="s">
        <v>497</v>
      </c>
    </row>
    <row r="533" spans="1:16" ht="18" customHeight="1">
      <c r="A533" s="350"/>
      <c r="B533" s="350"/>
      <c r="C533" s="350"/>
      <c r="D533" s="350"/>
      <c r="E533" s="350"/>
      <c r="F533" s="350"/>
      <c r="G533" s="350"/>
      <c r="H533" s="383"/>
      <c r="I533" s="350" t="s">
        <v>112</v>
      </c>
      <c r="J533" s="281">
        <v>0</v>
      </c>
      <c r="K533" s="281"/>
      <c r="L533" s="281">
        <v>0</v>
      </c>
      <c r="M533" s="281">
        <v>0</v>
      </c>
      <c r="N533" s="450"/>
      <c r="O533" s="450"/>
      <c r="P533" s="451"/>
    </row>
    <row r="534" spans="1:16" ht="18" customHeight="1">
      <c r="A534" s="350"/>
      <c r="B534" s="350"/>
      <c r="C534" s="350"/>
      <c r="D534" s="350"/>
      <c r="E534" s="350"/>
      <c r="F534" s="350"/>
      <c r="G534" s="350"/>
      <c r="H534" s="383"/>
      <c r="I534" s="350" t="s">
        <v>113</v>
      </c>
      <c r="J534" s="281">
        <v>0</v>
      </c>
      <c r="K534" s="281"/>
      <c r="L534" s="281">
        <v>0</v>
      </c>
      <c r="M534" s="281">
        <v>238</v>
      </c>
      <c r="N534" s="450">
        <f t="shared" si="18"/>
        <v>-1</v>
      </c>
      <c r="O534" s="450"/>
      <c r="P534" s="451"/>
    </row>
    <row r="535" spans="1:16" ht="18" customHeight="1">
      <c r="A535" s="350"/>
      <c r="B535" s="350"/>
      <c r="C535" s="350"/>
      <c r="D535" s="350"/>
      <c r="E535" s="350"/>
      <c r="F535" s="350"/>
      <c r="G535" s="350"/>
      <c r="H535" s="383"/>
      <c r="I535" s="350" t="s">
        <v>114</v>
      </c>
      <c r="J535" s="281">
        <v>0</v>
      </c>
      <c r="K535" s="281"/>
      <c r="L535" s="281">
        <v>0</v>
      </c>
      <c r="M535" s="281">
        <v>0</v>
      </c>
      <c r="N535" s="450"/>
      <c r="O535" s="450"/>
      <c r="P535" s="451"/>
    </row>
    <row r="536" spans="1:16" ht="18" customHeight="1">
      <c r="A536" s="350"/>
      <c r="B536" s="350"/>
      <c r="C536" s="350"/>
      <c r="D536" s="350"/>
      <c r="E536" s="350"/>
      <c r="F536" s="350"/>
      <c r="G536" s="350"/>
      <c r="H536" s="383"/>
      <c r="I536" s="350" t="s">
        <v>498</v>
      </c>
      <c r="J536" s="281">
        <v>9127.17</v>
      </c>
      <c r="K536" s="281"/>
      <c r="L536" s="281">
        <v>11175</v>
      </c>
      <c r="M536" s="281">
        <v>10352</v>
      </c>
      <c r="N536" s="450">
        <f t="shared" si="18"/>
        <v>7.9501545595054068E-2</v>
      </c>
      <c r="O536" s="450">
        <f t="shared" si="19"/>
        <v>0.22436636986053737</v>
      </c>
      <c r="P536" s="460"/>
    </row>
    <row r="537" spans="1:16" ht="18" customHeight="1">
      <c r="A537" s="350"/>
      <c r="B537" s="350"/>
      <c r="C537" s="350"/>
      <c r="D537" s="350"/>
      <c r="E537" s="350"/>
      <c r="F537" s="350"/>
      <c r="G537" s="350"/>
      <c r="H537" s="383"/>
      <c r="I537" s="350" t="s">
        <v>499</v>
      </c>
      <c r="J537" s="281">
        <v>788</v>
      </c>
      <c r="K537" s="281"/>
      <c r="L537" s="281">
        <v>919</v>
      </c>
      <c r="M537" s="281">
        <v>625</v>
      </c>
      <c r="N537" s="450">
        <f t="shared" si="18"/>
        <v>0.47039999999999993</v>
      </c>
      <c r="O537" s="450">
        <f t="shared" si="19"/>
        <v>0.16624365482233494</v>
      </c>
      <c r="P537" s="451"/>
    </row>
    <row r="538" spans="1:16" ht="18" customHeight="1">
      <c r="A538" s="350"/>
      <c r="B538" s="350"/>
      <c r="C538" s="350"/>
      <c r="D538" s="350"/>
      <c r="E538" s="350"/>
      <c r="F538" s="350"/>
      <c r="G538" s="350"/>
      <c r="H538" s="383"/>
      <c r="I538" s="350" t="s">
        <v>500</v>
      </c>
      <c r="J538" s="281">
        <v>881.76</v>
      </c>
      <c r="K538" s="281"/>
      <c r="L538" s="281">
        <v>832</v>
      </c>
      <c r="M538" s="281">
        <v>936</v>
      </c>
      <c r="N538" s="450">
        <f t="shared" si="18"/>
        <v>-0.11111111111111116</v>
      </c>
      <c r="O538" s="450">
        <f t="shared" si="19"/>
        <v>-5.6432589366721131E-2</v>
      </c>
      <c r="P538" s="451"/>
    </row>
    <row r="539" spans="1:16" ht="18" customHeight="1">
      <c r="A539" s="350"/>
      <c r="B539" s="350"/>
      <c r="C539" s="350"/>
      <c r="D539" s="350"/>
      <c r="E539" s="350"/>
      <c r="F539" s="350"/>
      <c r="G539" s="350"/>
      <c r="H539" s="383"/>
      <c r="I539" s="350" t="s">
        <v>501</v>
      </c>
      <c r="J539" s="281">
        <v>332.6098786</v>
      </c>
      <c r="K539" s="281"/>
      <c r="L539" s="281">
        <v>838</v>
      </c>
      <c r="M539" s="281">
        <v>510</v>
      </c>
      <c r="N539" s="450">
        <f t="shared" si="18"/>
        <v>0.64313725490196072</v>
      </c>
      <c r="O539" s="450">
        <f t="shared" si="19"/>
        <v>1.519468163505111</v>
      </c>
      <c r="P539" s="451"/>
    </row>
    <row r="540" spans="1:16" ht="18" customHeight="1">
      <c r="A540" s="350"/>
      <c r="B540" s="350"/>
      <c r="C540" s="350"/>
      <c r="D540" s="350"/>
      <c r="E540" s="350"/>
      <c r="F540" s="350"/>
      <c r="G540" s="350"/>
      <c r="H540" s="383"/>
      <c r="I540" s="350" t="s">
        <v>502</v>
      </c>
      <c r="J540" s="281">
        <v>56</v>
      </c>
      <c r="K540" s="281"/>
      <c r="L540" s="281">
        <v>51</v>
      </c>
      <c r="M540" s="281">
        <v>48</v>
      </c>
      <c r="N540" s="450">
        <f t="shared" si="18"/>
        <v>6.25E-2</v>
      </c>
      <c r="O540" s="450">
        <f t="shared" si="19"/>
        <v>-8.9285714285714302E-2</v>
      </c>
      <c r="P540" s="451"/>
    </row>
    <row r="541" spans="1:16" ht="18" customHeight="1">
      <c r="A541" s="350"/>
      <c r="B541" s="350"/>
      <c r="C541" s="350"/>
      <c r="D541" s="350"/>
      <c r="E541" s="350"/>
      <c r="F541" s="350"/>
      <c r="G541" s="350"/>
      <c r="H541" s="383"/>
      <c r="I541" s="350" t="s">
        <v>503</v>
      </c>
      <c r="J541" s="281">
        <v>0</v>
      </c>
      <c r="K541" s="281"/>
      <c r="L541" s="281">
        <v>0</v>
      </c>
      <c r="M541" s="281">
        <v>0</v>
      </c>
      <c r="N541" s="450"/>
      <c r="O541" s="450"/>
      <c r="P541" s="451"/>
    </row>
    <row r="542" spans="1:16" ht="18" customHeight="1">
      <c r="A542" s="350"/>
      <c r="B542" s="350"/>
      <c r="C542" s="350"/>
      <c r="D542" s="350"/>
      <c r="E542" s="350"/>
      <c r="F542" s="350"/>
      <c r="G542" s="350"/>
      <c r="H542" s="383"/>
      <c r="I542" s="350" t="s">
        <v>504</v>
      </c>
      <c r="J542" s="281">
        <v>20558.166873693001</v>
      </c>
      <c r="K542" s="281"/>
      <c r="L542" s="281">
        <v>6541</v>
      </c>
      <c r="M542" s="281">
        <v>20433</v>
      </c>
      <c r="N542" s="450">
        <f t="shared" si="18"/>
        <v>-0.67988058532765616</v>
      </c>
      <c r="O542" s="450">
        <f t="shared" si="19"/>
        <v>-0.68182960863256215</v>
      </c>
      <c r="P542" s="451"/>
    </row>
    <row r="543" spans="1:16" ht="24">
      <c r="A543" s="350"/>
      <c r="B543" s="350"/>
      <c r="C543" s="350"/>
      <c r="D543" s="350"/>
      <c r="E543" s="350"/>
      <c r="F543" s="350"/>
      <c r="G543" s="350"/>
      <c r="H543" s="511"/>
      <c r="I543" s="448" t="s">
        <v>505</v>
      </c>
      <c r="J543" s="458">
        <v>1167.9727144070002</v>
      </c>
      <c r="K543" s="458">
        <v>452</v>
      </c>
      <c r="L543" s="458">
        <v>452</v>
      </c>
      <c r="M543" s="458"/>
      <c r="N543" s="450"/>
      <c r="O543" s="450">
        <f t="shared" si="19"/>
        <v>-0.61300465805017701</v>
      </c>
      <c r="P543" s="460" t="s">
        <v>506</v>
      </c>
    </row>
    <row r="544" spans="1:16" ht="18" customHeight="1">
      <c r="A544" s="350"/>
      <c r="B544" s="350"/>
      <c r="C544" s="350"/>
      <c r="D544" s="350"/>
      <c r="E544" s="350"/>
      <c r="F544" s="350"/>
      <c r="G544" s="350"/>
      <c r="H544" s="383"/>
      <c r="I544" s="350" t="s">
        <v>112</v>
      </c>
      <c r="J544" s="281">
        <v>0</v>
      </c>
      <c r="K544" s="281"/>
      <c r="L544" s="281">
        <v>0</v>
      </c>
      <c r="M544" s="281">
        <v>0</v>
      </c>
      <c r="N544" s="450"/>
      <c r="O544" s="450"/>
      <c r="P544" s="451"/>
    </row>
    <row r="545" spans="1:16" ht="18" customHeight="1">
      <c r="A545" s="350"/>
      <c r="B545" s="350"/>
      <c r="C545" s="350"/>
      <c r="D545" s="350"/>
      <c r="E545" s="350"/>
      <c r="F545" s="350"/>
      <c r="G545" s="350"/>
      <c r="H545" s="383"/>
      <c r="I545" s="350" t="s">
        <v>113</v>
      </c>
      <c r="J545" s="281">
        <v>0</v>
      </c>
      <c r="K545" s="281"/>
      <c r="L545" s="281">
        <v>0</v>
      </c>
      <c r="M545" s="281">
        <v>0</v>
      </c>
      <c r="N545" s="450"/>
      <c r="O545" s="450"/>
      <c r="P545" s="451"/>
    </row>
    <row r="546" spans="1:16" ht="18" customHeight="1">
      <c r="A546" s="350"/>
      <c r="B546" s="350"/>
      <c r="C546" s="350"/>
      <c r="D546" s="350"/>
      <c r="E546" s="350"/>
      <c r="F546" s="350"/>
      <c r="G546" s="350"/>
      <c r="H546" s="383"/>
      <c r="I546" s="350" t="s">
        <v>114</v>
      </c>
      <c r="J546" s="281">
        <v>0</v>
      </c>
      <c r="K546" s="281"/>
      <c r="L546" s="281">
        <v>0</v>
      </c>
      <c r="M546" s="281">
        <v>0</v>
      </c>
      <c r="N546" s="450"/>
      <c r="O546" s="450"/>
      <c r="P546" s="451"/>
    </row>
    <row r="547" spans="1:16" ht="18" customHeight="1">
      <c r="A547" s="350"/>
      <c r="B547" s="350"/>
      <c r="C547" s="350"/>
      <c r="D547" s="350"/>
      <c r="E547" s="350"/>
      <c r="F547" s="350"/>
      <c r="G547" s="350"/>
      <c r="H547" s="383"/>
      <c r="I547" s="350" t="s">
        <v>507</v>
      </c>
      <c r="J547" s="281">
        <v>0</v>
      </c>
      <c r="K547" s="281"/>
      <c r="L547" s="281">
        <v>0</v>
      </c>
      <c r="M547" s="281"/>
      <c r="N547" s="450"/>
      <c r="O547" s="450"/>
      <c r="P547" s="460"/>
    </row>
    <row r="548" spans="1:16" ht="18" customHeight="1">
      <c r="A548" s="350"/>
      <c r="B548" s="350"/>
      <c r="C548" s="350"/>
      <c r="D548" s="350"/>
      <c r="E548" s="350"/>
      <c r="F548" s="350"/>
      <c r="G548" s="350"/>
      <c r="H548" s="383"/>
      <c r="I548" s="350" t="s">
        <v>508</v>
      </c>
      <c r="J548" s="281">
        <v>0</v>
      </c>
      <c r="K548" s="281"/>
      <c r="L548" s="281">
        <v>0</v>
      </c>
      <c r="M548" s="281">
        <v>0</v>
      </c>
      <c r="N548" s="450"/>
      <c r="O548" s="450"/>
      <c r="P548" s="451"/>
    </row>
    <row r="549" spans="1:16" ht="18" customHeight="1">
      <c r="A549" s="350"/>
      <c r="B549" s="350"/>
      <c r="C549" s="350"/>
      <c r="D549" s="350"/>
      <c r="E549" s="350"/>
      <c r="F549" s="350"/>
      <c r="G549" s="350"/>
      <c r="H549" s="383"/>
      <c r="I549" s="350" t="s">
        <v>509</v>
      </c>
      <c r="J549" s="281">
        <v>0</v>
      </c>
      <c r="K549" s="281"/>
      <c r="L549" s="281">
        <v>0</v>
      </c>
      <c r="M549" s="281">
        <v>0</v>
      </c>
      <c r="N549" s="450"/>
      <c r="O549" s="450"/>
      <c r="P549" s="451"/>
    </row>
    <row r="550" spans="1:16" ht="18" customHeight="1">
      <c r="A550" s="350"/>
      <c r="B550" s="350"/>
      <c r="C550" s="350"/>
      <c r="D550" s="350"/>
      <c r="E550" s="350"/>
      <c r="F550" s="350"/>
      <c r="G550" s="350"/>
      <c r="H550" s="383"/>
      <c r="I550" s="350" t="s">
        <v>510</v>
      </c>
      <c r="J550" s="281">
        <v>0</v>
      </c>
      <c r="K550" s="281"/>
      <c r="L550" s="281">
        <v>0</v>
      </c>
      <c r="M550" s="281">
        <v>0</v>
      </c>
      <c r="N550" s="450"/>
      <c r="O550" s="450"/>
      <c r="P550" s="451"/>
    </row>
    <row r="551" spans="1:16" ht="18" customHeight="1">
      <c r="A551" s="350"/>
      <c r="B551" s="350"/>
      <c r="C551" s="350"/>
      <c r="D551" s="350"/>
      <c r="E551" s="350"/>
      <c r="F551" s="350"/>
      <c r="G551" s="350"/>
      <c r="H551" s="383"/>
      <c r="I551" s="350" t="s">
        <v>511</v>
      </c>
      <c r="J551" s="281">
        <v>1167.9727144070002</v>
      </c>
      <c r="K551" s="281"/>
      <c r="L551" s="281">
        <v>452</v>
      </c>
      <c r="M551" s="281"/>
      <c r="N551" s="450"/>
      <c r="O551" s="450">
        <f t="shared" si="19"/>
        <v>-0.61300465805017701</v>
      </c>
      <c r="P551" s="451"/>
    </row>
    <row r="552" spans="1:16" ht="36">
      <c r="A552" s="350"/>
      <c r="B552" s="350"/>
      <c r="C552" s="350"/>
      <c r="D552" s="350"/>
      <c r="E552" s="350"/>
      <c r="F552" s="350"/>
      <c r="G552" s="350"/>
      <c r="H552" s="511"/>
      <c r="I552" s="448" t="s">
        <v>512</v>
      </c>
      <c r="J552" s="458">
        <v>4253.1499999999996</v>
      </c>
      <c r="K552" s="458">
        <v>16374</v>
      </c>
      <c r="L552" s="458">
        <v>16374</v>
      </c>
      <c r="M552" s="458">
        <v>10195</v>
      </c>
      <c r="N552" s="453">
        <f t="shared" si="18"/>
        <v>0.6060814124570868</v>
      </c>
      <c r="O552" s="450">
        <f t="shared" si="19"/>
        <v>2.8498524622926542</v>
      </c>
      <c r="P552" s="451" t="s">
        <v>513</v>
      </c>
    </row>
    <row r="553" spans="1:16" ht="18" customHeight="1">
      <c r="A553" s="350"/>
      <c r="B553" s="350"/>
      <c r="C553" s="350"/>
      <c r="D553" s="350"/>
      <c r="E553" s="350"/>
      <c r="F553" s="350"/>
      <c r="G553" s="350"/>
      <c r="H553" s="383"/>
      <c r="I553" s="350" t="s">
        <v>112</v>
      </c>
      <c r="J553" s="281">
        <v>0</v>
      </c>
      <c r="K553" s="281"/>
      <c r="L553" s="281">
        <v>0</v>
      </c>
      <c r="M553" s="281"/>
      <c r="N553" s="450"/>
      <c r="O553" s="450"/>
      <c r="P553" s="451"/>
    </row>
    <row r="554" spans="1:16" ht="18" customHeight="1">
      <c r="A554" s="350"/>
      <c r="B554" s="350"/>
      <c r="C554" s="350"/>
      <c r="D554" s="350"/>
      <c r="E554" s="350"/>
      <c r="F554" s="350"/>
      <c r="G554" s="350"/>
      <c r="H554" s="383"/>
      <c r="I554" s="350" t="s">
        <v>113</v>
      </c>
      <c r="J554" s="281">
        <v>0</v>
      </c>
      <c r="K554" s="281"/>
      <c r="L554" s="281">
        <v>0</v>
      </c>
      <c r="M554" s="281"/>
      <c r="N554" s="450"/>
      <c r="O554" s="450"/>
      <c r="P554" s="451"/>
    </row>
    <row r="555" spans="1:16" ht="18" customHeight="1">
      <c r="A555" s="350"/>
      <c r="B555" s="350"/>
      <c r="C555" s="350"/>
      <c r="D555" s="350"/>
      <c r="E555" s="350"/>
      <c r="F555" s="350"/>
      <c r="G555" s="350"/>
      <c r="H555" s="383"/>
      <c r="I555" s="350" t="s">
        <v>114</v>
      </c>
      <c r="J555" s="281">
        <v>0</v>
      </c>
      <c r="K555" s="281"/>
      <c r="L555" s="281">
        <v>0</v>
      </c>
      <c r="M555" s="281"/>
      <c r="N555" s="450"/>
      <c r="O555" s="450"/>
      <c r="P555" s="451"/>
    </row>
    <row r="556" spans="1:16" ht="18" customHeight="1">
      <c r="A556" s="350"/>
      <c r="B556" s="350"/>
      <c r="C556" s="350"/>
      <c r="D556" s="350"/>
      <c r="E556" s="350"/>
      <c r="F556" s="350"/>
      <c r="G556" s="350"/>
      <c r="H556" s="383"/>
      <c r="I556" s="350" t="s">
        <v>514</v>
      </c>
      <c r="J556" s="281">
        <v>2144.4499999999998</v>
      </c>
      <c r="K556" s="281"/>
      <c r="L556" s="281">
        <v>3263</v>
      </c>
      <c r="M556" s="281">
        <v>2380</v>
      </c>
      <c r="N556" s="450">
        <f t="shared" si="18"/>
        <v>0.37100840336134455</v>
      </c>
      <c r="O556" s="450">
        <f t="shared" si="19"/>
        <v>0.52160227564177308</v>
      </c>
      <c r="P556" s="451"/>
    </row>
    <row r="557" spans="1:16" ht="18" customHeight="1">
      <c r="A557" s="448"/>
      <c r="B557" s="448"/>
      <c r="C557" s="448"/>
      <c r="D557" s="448"/>
      <c r="E557" s="448"/>
      <c r="F557" s="448"/>
      <c r="G557" s="448"/>
      <c r="H557" s="383"/>
      <c r="I557" s="350" t="s">
        <v>515</v>
      </c>
      <c r="J557" s="281">
        <v>0</v>
      </c>
      <c r="K557" s="281"/>
      <c r="L557" s="281">
        <v>0</v>
      </c>
      <c r="M557" s="281"/>
      <c r="N557" s="450"/>
      <c r="O557" s="450"/>
      <c r="P557" s="451"/>
    </row>
    <row r="558" spans="1:16" ht="18" customHeight="1">
      <c r="A558" s="350"/>
      <c r="B558" s="350"/>
      <c r="C558" s="350"/>
      <c r="D558" s="350"/>
      <c r="E558" s="350"/>
      <c r="F558" s="350"/>
      <c r="G558" s="350"/>
      <c r="H558" s="383"/>
      <c r="I558" s="350" t="s">
        <v>516</v>
      </c>
      <c r="J558" s="281">
        <v>2108.6999999999998</v>
      </c>
      <c r="K558" s="281"/>
      <c r="L558" s="281">
        <v>13111</v>
      </c>
      <c r="M558" s="281">
        <v>7815</v>
      </c>
      <c r="N558" s="450">
        <f t="shared" si="18"/>
        <v>0.67767114523352534</v>
      </c>
      <c r="O558" s="450">
        <f t="shared" si="19"/>
        <v>5.2175748091241054</v>
      </c>
      <c r="P558" s="451"/>
    </row>
    <row r="559" spans="1:16" ht="18" customHeight="1">
      <c r="A559" s="350"/>
      <c r="B559" s="350"/>
      <c r="C559" s="350"/>
      <c r="D559" s="350"/>
      <c r="E559" s="350"/>
      <c r="F559" s="350"/>
      <c r="G559" s="350"/>
      <c r="H559" s="511"/>
      <c r="I559" s="448" t="s">
        <v>517</v>
      </c>
      <c r="J559" s="458">
        <v>141954.06900000002</v>
      </c>
      <c r="K559" s="458">
        <v>126722</v>
      </c>
      <c r="L559" s="458">
        <v>126663</v>
      </c>
      <c r="M559" s="458">
        <v>112766</v>
      </c>
      <c r="N559" s="450">
        <f t="shared" si="18"/>
        <v>0.12323750066509409</v>
      </c>
      <c r="O559" s="450">
        <f t="shared" si="19"/>
        <v>-0.1077184268666509</v>
      </c>
      <c r="P559" s="451"/>
    </row>
    <row r="560" spans="1:16" ht="18" customHeight="1">
      <c r="A560" s="350"/>
      <c r="B560" s="350"/>
      <c r="C560" s="350"/>
      <c r="D560" s="350"/>
      <c r="E560" s="350"/>
      <c r="F560" s="350"/>
      <c r="G560" s="350"/>
      <c r="H560" s="383"/>
      <c r="I560" s="350" t="s">
        <v>518</v>
      </c>
      <c r="J560" s="281">
        <v>56455</v>
      </c>
      <c r="K560" s="281"/>
      <c r="L560" s="281">
        <v>53191</v>
      </c>
      <c r="M560" s="281">
        <v>48209</v>
      </c>
      <c r="N560" s="450">
        <f t="shared" si="18"/>
        <v>0.10334169968263196</v>
      </c>
      <c r="O560" s="450">
        <f t="shared" si="19"/>
        <v>-5.7815959613851775E-2</v>
      </c>
      <c r="P560" s="451"/>
    </row>
    <row r="561" spans="1:16" ht="18" customHeight="1">
      <c r="A561" s="350"/>
      <c r="B561" s="350"/>
      <c r="C561" s="350"/>
      <c r="D561" s="350"/>
      <c r="E561" s="350"/>
      <c r="F561" s="350"/>
      <c r="G561" s="350"/>
      <c r="H561" s="383"/>
      <c r="I561" s="350" t="s">
        <v>519</v>
      </c>
      <c r="J561" s="281">
        <v>23172</v>
      </c>
      <c r="K561" s="281"/>
      <c r="L561" s="281">
        <v>18505</v>
      </c>
      <c r="M561" s="281">
        <v>21235</v>
      </c>
      <c r="N561" s="450">
        <f t="shared" si="18"/>
        <v>-0.12856133741464559</v>
      </c>
      <c r="O561" s="450">
        <f t="shared" si="19"/>
        <v>-0.2014068703607802</v>
      </c>
      <c r="P561" s="451"/>
    </row>
    <row r="562" spans="1:16" s="506" customFormat="1" ht="18" customHeight="1">
      <c r="A562" s="350"/>
      <c r="B562" s="350"/>
      <c r="C562" s="350"/>
      <c r="D562" s="350"/>
      <c r="E562" s="350"/>
      <c r="F562" s="350"/>
      <c r="G562" s="350"/>
      <c r="H562" s="383"/>
      <c r="I562" s="350" t="s">
        <v>520</v>
      </c>
      <c r="J562" s="281">
        <v>62327.069000000003</v>
      </c>
      <c r="K562" s="281"/>
      <c r="L562" s="281">
        <v>54967</v>
      </c>
      <c r="M562" s="281">
        <v>43322</v>
      </c>
      <c r="N562" s="450">
        <f t="shared" si="18"/>
        <v>0.26880107104935136</v>
      </c>
      <c r="O562" s="450">
        <f t="shared" si="19"/>
        <v>-0.11808784077428702</v>
      </c>
      <c r="P562" s="451"/>
    </row>
    <row r="563" spans="1:16">
      <c r="A563" s="350"/>
      <c r="B563" s="350"/>
      <c r="C563" s="350"/>
      <c r="D563" s="350"/>
      <c r="E563" s="350"/>
      <c r="F563" s="350"/>
      <c r="G563" s="350"/>
      <c r="H563" s="511"/>
      <c r="I563" s="448" t="s">
        <v>45</v>
      </c>
      <c r="J563" s="458">
        <v>618805.73139277799</v>
      </c>
      <c r="K563" s="458">
        <v>572573</v>
      </c>
      <c r="L563" s="458">
        <v>567739</v>
      </c>
      <c r="M563" s="458">
        <v>734120</v>
      </c>
      <c r="N563" s="450">
        <f t="shared" si="18"/>
        <v>-0.22664005884596528</v>
      </c>
      <c r="O563" s="450">
        <f t="shared" si="19"/>
        <v>-8.2524658066497669E-2</v>
      </c>
      <c r="P563" s="451"/>
    </row>
    <row r="564" spans="1:16">
      <c r="A564" s="350"/>
      <c r="B564" s="350"/>
      <c r="C564" s="350"/>
      <c r="D564" s="350"/>
      <c r="E564" s="350"/>
      <c r="F564" s="350"/>
      <c r="G564" s="350"/>
      <c r="H564" s="511"/>
      <c r="I564" s="448" t="s">
        <v>521</v>
      </c>
      <c r="J564" s="458">
        <v>78585.104890000002</v>
      </c>
      <c r="K564" s="458">
        <v>88248</v>
      </c>
      <c r="L564" s="458">
        <v>88248</v>
      </c>
      <c r="M564" s="458">
        <v>166779</v>
      </c>
      <c r="N564" s="453">
        <f t="shared" si="18"/>
        <v>-0.4708686345403198</v>
      </c>
      <c r="O564" s="450">
        <f t="shared" si="19"/>
        <v>0.12296089855101289</v>
      </c>
      <c r="P564" s="451"/>
    </row>
    <row r="565" spans="1:16" ht="18" customHeight="1">
      <c r="A565" s="350"/>
      <c r="B565" s="350"/>
      <c r="C565" s="350"/>
      <c r="D565" s="350"/>
      <c r="E565" s="350"/>
      <c r="F565" s="350"/>
      <c r="G565" s="350"/>
      <c r="H565" s="383"/>
      <c r="I565" s="350" t="s">
        <v>112</v>
      </c>
      <c r="J565" s="281">
        <v>8743</v>
      </c>
      <c r="K565" s="281"/>
      <c r="L565" s="281">
        <v>9076</v>
      </c>
      <c r="M565" s="281">
        <v>8638</v>
      </c>
      <c r="N565" s="450">
        <f t="shared" si="18"/>
        <v>5.0706181986571064E-2</v>
      </c>
      <c r="O565" s="450">
        <f t="shared" si="19"/>
        <v>3.8087612947500959E-2</v>
      </c>
      <c r="P565" s="451"/>
    </row>
    <row r="566" spans="1:16" ht="18" customHeight="1">
      <c r="A566" s="350"/>
      <c r="B566" s="350"/>
      <c r="C566" s="350"/>
      <c r="D566" s="350"/>
      <c r="E566" s="350"/>
      <c r="F566" s="350"/>
      <c r="G566" s="350"/>
      <c r="H566" s="383"/>
      <c r="I566" s="350" t="s">
        <v>113</v>
      </c>
      <c r="J566" s="281">
        <v>712</v>
      </c>
      <c r="K566" s="281"/>
      <c r="L566" s="281">
        <v>3606</v>
      </c>
      <c r="M566" s="281">
        <v>3595</v>
      </c>
      <c r="N566" s="450">
        <f t="shared" si="18"/>
        <v>3.0598052851182889E-3</v>
      </c>
      <c r="O566" s="450">
        <f t="shared" si="19"/>
        <v>4.0646067415730336</v>
      </c>
      <c r="P566" s="451"/>
    </row>
    <row r="567" spans="1:16" ht="18" customHeight="1">
      <c r="A567" s="350"/>
      <c r="B567" s="350"/>
      <c r="C567" s="350"/>
      <c r="D567" s="350"/>
      <c r="E567" s="350"/>
      <c r="F567" s="350"/>
      <c r="G567" s="350"/>
      <c r="H567" s="383"/>
      <c r="I567" s="350" t="s">
        <v>114</v>
      </c>
      <c r="J567" s="281">
        <v>0</v>
      </c>
      <c r="K567" s="281"/>
      <c r="L567" s="281">
        <v>0</v>
      </c>
      <c r="M567" s="281">
        <v>0</v>
      </c>
      <c r="N567" s="450"/>
      <c r="O567" s="450"/>
      <c r="P567" s="451"/>
    </row>
    <row r="568" spans="1:16" ht="18" customHeight="1">
      <c r="A568" s="350"/>
      <c r="B568" s="350"/>
      <c r="C568" s="350"/>
      <c r="D568" s="350"/>
      <c r="E568" s="350"/>
      <c r="F568" s="350"/>
      <c r="G568" s="350"/>
      <c r="H568" s="383"/>
      <c r="I568" s="350" t="s">
        <v>522</v>
      </c>
      <c r="J568" s="281">
        <v>98</v>
      </c>
      <c r="K568" s="281"/>
      <c r="L568" s="281">
        <v>83</v>
      </c>
      <c r="M568" s="281">
        <v>96</v>
      </c>
      <c r="N568" s="450">
        <f t="shared" si="18"/>
        <v>-0.13541666666666663</v>
      </c>
      <c r="O568" s="450">
        <f t="shared" si="19"/>
        <v>-0.15306122448979587</v>
      </c>
      <c r="P568" s="451"/>
    </row>
    <row r="569" spans="1:16" ht="18" customHeight="1">
      <c r="A569" s="350"/>
      <c r="B569" s="350"/>
      <c r="C569" s="350"/>
      <c r="D569" s="350"/>
      <c r="E569" s="350"/>
      <c r="F569" s="350"/>
      <c r="G569" s="350"/>
      <c r="H569" s="383"/>
      <c r="I569" s="350" t="s">
        <v>523</v>
      </c>
      <c r="J569" s="281">
        <v>51</v>
      </c>
      <c r="K569" s="281"/>
      <c r="L569" s="281">
        <v>44</v>
      </c>
      <c r="M569" s="281">
        <v>37</v>
      </c>
      <c r="N569" s="450">
        <f t="shared" si="18"/>
        <v>0.18918918918918926</v>
      </c>
      <c r="O569" s="450">
        <f t="shared" si="19"/>
        <v>-0.13725490196078427</v>
      </c>
      <c r="P569" s="451"/>
    </row>
    <row r="570" spans="1:16" ht="18" customHeight="1">
      <c r="A570" s="350"/>
      <c r="B570" s="350"/>
      <c r="C570" s="350"/>
      <c r="D570" s="350"/>
      <c r="E570" s="350"/>
      <c r="F570" s="350"/>
      <c r="G570" s="350"/>
      <c r="H570" s="383"/>
      <c r="I570" s="350" t="s">
        <v>524</v>
      </c>
      <c r="J570" s="281">
        <v>3183</v>
      </c>
      <c r="K570" s="281"/>
      <c r="L570" s="281">
        <v>3625</v>
      </c>
      <c r="M570" s="281">
        <v>3458</v>
      </c>
      <c r="N570" s="450">
        <f t="shared" si="18"/>
        <v>4.8293811451706192E-2</v>
      </c>
      <c r="O570" s="450">
        <f t="shared" si="19"/>
        <v>0.13886270813697776</v>
      </c>
      <c r="P570" s="451"/>
    </row>
    <row r="571" spans="1:16" ht="18" customHeight="1">
      <c r="A571" s="350"/>
      <c r="B571" s="350"/>
      <c r="C571" s="350"/>
      <c r="D571" s="350"/>
      <c r="E571" s="350"/>
      <c r="F571" s="350"/>
      <c r="G571" s="350"/>
      <c r="H571" s="383"/>
      <c r="I571" s="350" t="s">
        <v>525</v>
      </c>
      <c r="J571" s="281">
        <v>581</v>
      </c>
      <c r="K571" s="281"/>
      <c r="L571" s="281">
        <v>578</v>
      </c>
      <c r="M571" s="281">
        <v>1039</v>
      </c>
      <c r="N571" s="450">
        <f t="shared" si="18"/>
        <v>-0.44369586140519734</v>
      </c>
      <c r="O571" s="450">
        <f t="shared" si="19"/>
        <v>-5.1635111876076056E-3</v>
      </c>
      <c r="P571" s="451"/>
    </row>
    <row r="572" spans="1:16" ht="18" customHeight="1">
      <c r="A572" s="350"/>
      <c r="B572" s="350"/>
      <c r="C572" s="350"/>
      <c r="D572" s="350"/>
      <c r="E572" s="350"/>
      <c r="F572" s="350"/>
      <c r="G572" s="350"/>
      <c r="H572" s="383"/>
      <c r="I572" s="350" t="s">
        <v>158</v>
      </c>
      <c r="J572" s="281">
        <v>0</v>
      </c>
      <c r="K572" s="281"/>
      <c r="L572" s="281">
        <v>0</v>
      </c>
      <c r="M572" s="281">
        <v>0</v>
      </c>
      <c r="N572" s="450"/>
      <c r="O572" s="450"/>
      <c r="P572" s="451"/>
    </row>
    <row r="573" spans="1:16" ht="18" customHeight="1">
      <c r="A573" s="350"/>
      <c r="B573" s="350"/>
      <c r="C573" s="350"/>
      <c r="D573" s="350"/>
      <c r="E573" s="350"/>
      <c r="F573" s="350"/>
      <c r="G573" s="350"/>
      <c r="H573" s="383"/>
      <c r="I573" s="350" t="s">
        <v>526</v>
      </c>
      <c r="J573" s="467">
        <v>47411</v>
      </c>
      <c r="K573" s="467"/>
      <c r="L573" s="467">
        <v>53074</v>
      </c>
      <c r="M573" s="467">
        <v>51297</v>
      </c>
      <c r="N573" s="450">
        <f t="shared" si="18"/>
        <v>3.4641402031307944E-2</v>
      </c>
      <c r="O573" s="450">
        <f t="shared" si="19"/>
        <v>0.11944485456961473</v>
      </c>
      <c r="P573" s="451"/>
    </row>
    <row r="574" spans="1:16" ht="18" customHeight="1">
      <c r="A574" s="350"/>
      <c r="B574" s="350"/>
      <c r="C574" s="350"/>
      <c r="D574" s="350"/>
      <c r="E574" s="350"/>
      <c r="F574" s="350"/>
      <c r="G574" s="350"/>
      <c r="H574" s="383"/>
      <c r="I574" s="350" t="s">
        <v>527</v>
      </c>
      <c r="J574" s="281">
        <v>382</v>
      </c>
      <c r="K574" s="281"/>
      <c r="L574" s="281">
        <v>384</v>
      </c>
      <c r="M574" s="281">
        <v>82200</v>
      </c>
      <c r="N574" s="450">
        <f t="shared" si="18"/>
        <v>-0.99532846715328471</v>
      </c>
      <c r="O574" s="450">
        <f t="shared" si="19"/>
        <v>5.2356020942407877E-3</v>
      </c>
      <c r="P574" s="451"/>
    </row>
    <row r="575" spans="1:16" ht="18" customHeight="1">
      <c r="A575" s="350"/>
      <c r="B575" s="350"/>
      <c r="C575" s="350"/>
      <c r="D575" s="350"/>
      <c r="E575" s="350"/>
      <c r="F575" s="350"/>
      <c r="G575" s="350"/>
      <c r="H575" s="383"/>
      <c r="I575" s="350" t="s">
        <v>528</v>
      </c>
      <c r="J575" s="281">
        <v>3023</v>
      </c>
      <c r="K575" s="281"/>
      <c r="L575" s="281">
        <v>2953</v>
      </c>
      <c r="M575" s="281">
        <v>2455</v>
      </c>
      <c r="N575" s="450">
        <f t="shared" si="18"/>
        <v>0.20285132382892046</v>
      </c>
      <c r="O575" s="450">
        <f t="shared" si="19"/>
        <v>-2.3155805491233861E-2</v>
      </c>
      <c r="P575" s="460"/>
    </row>
    <row r="576" spans="1:16" ht="18" customHeight="1">
      <c r="A576" s="350"/>
      <c r="B576" s="350"/>
      <c r="C576" s="350"/>
      <c r="D576" s="350"/>
      <c r="E576" s="350"/>
      <c r="F576" s="350"/>
      <c r="G576" s="350"/>
      <c r="H576" s="383"/>
      <c r="I576" s="350" t="s">
        <v>529</v>
      </c>
      <c r="J576" s="281">
        <v>1261</v>
      </c>
      <c r="K576" s="281"/>
      <c r="L576" s="281">
        <v>1538</v>
      </c>
      <c r="M576" s="281">
        <v>1021</v>
      </c>
      <c r="N576" s="450">
        <f t="shared" si="18"/>
        <v>0.50636630754162582</v>
      </c>
      <c r="O576" s="450">
        <f t="shared" si="19"/>
        <v>0.2196669310071373</v>
      </c>
      <c r="P576" s="451"/>
    </row>
    <row r="577" spans="1:16" ht="18" customHeight="1">
      <c r="A577" s="350"/>
      <c r="B577" s="350"/>
      <c r="C577" s="350"/>
      <c r="D577" s="350"/>
      <c r="E577" s="350"/>
      <c r="F577" s="350"/>
      <c r="G577" s="350"/>
      <c r="H577" s="383"/>
      <c r="I577" s="350" t="s">
        <v>530</v>
      </c>
      <c r="J577" s="281">
        <v>13140.104890000001</v>
      </c>
      <c r="K577" s="281"/>
      <c r="L577" s="281">
        <v>13287</v>
      </c>
      <c r="M577" s="281">
        <v>12943</v>
      </c>
      <c r="N577" s="450">
        <f t="shared" si="18"/>
        <v>2.6578073089700949E-2</v>
      </c>
      <c r="O577" s="450">
        <f t="shared" si="19"/>
        <v>1.1179142878211756E-2</v>
      </c>
      <c r="P577" s="451"/>
    </row>
    <row r="578" spans="1:16" ht="60">
      <c r="A578" s="350"/>
      <c r="B578" s="350"/>
      <c r="C578" s="350"/>
      <c r="D578" s="350"/>
      <c r="E578" s="350"/>
      <c r="F578" s="350"/>
      <c r="G578" s="350"/>
      <c r="H578" s="511"/>
      <c r="I578" s="448" t="s">
        <v>531</v>
      </c>
      <c r="J578" s="458">
        <v>19005.922734997999</v>
      </c>
      <c r="K578" s="458">
        <v>15019</v>
      </c>
      <c r="L578" s="458">
        <v>15019</v>
      </c>
      <c r="M578" s="458">
        <v>19304</v>
      </c>
      <c r="N578" s="450">
        <f t="shared" si="18"/>
        <v>-0.22197472026523002</v>
      </c>
      <c r="O578" s="450">
        <f t="shared" si="19"/>
        <v>-0.209772647747135</v>
      </c>
      <c r="P578" s="451" t="s">
        <v>532</v>
      </c>
    </row>
    <row r="579" spans="1:16" ht="18" customHeight="1">
      <c r="A579" s="350"/>
      <c r="B579" s="350"/>
      <c r="C579" s="350"/>
      <c r="D579" s="350"/>
      <c r="E579" s="350"/>
      <c r="F579" s="350"/>
      <c r="G579" s="350"/>
      <c r="H579" s="383"/>
      <c r="I579" s="350" t="s">
        <v>112</v>
      </c>
      <c r="J579" s="281">
        <v>2114</v>
      </c>
      <c r="K579" s="281"/>
      <c r="L579" s="281">
        <v>2914</v>
      </c>
      <c r="M579" s="281">
        <v>2247</v>
      </c>
      <c r="N579" s="450">
        <f t="shared" si="18"/>
        <v>0.29684023141967075</v>
      </c>
      <c r="O579" s="450">
        <f t="shared" si="19"/>
        <v>0.37842951750236509</v>
      </c>
      <c r="P579" s="451"/>
    </row>
    <row r="580" spans="1:16" ht="18" customHeight="1">
      <c r="A580" s="350"/>
      <c r="B580" s="350"/>
      <c r="C580" s="350"/>
      <c r="D580" s="350"/>
      <c r="E580" s="350"/>
      <c r="F580" s="350"/>
      <c r="G580" s="350"/>
      <c r="H580" s="383"/>
      <c r="I580" s="350" t="s">
        <v>113</v>
      </c>
      <c r="J580" s="281">
        <v>0</v>
      </c>
      <c r="K580" s="281"/>
      <c r="L580" s="281">
        <v>254</v>
      </c>
      <c r="M580" s="281">
        <v>0</v>
      </c>
      <c r="N580" s="450"/>
      <c r="O580" s="450"/>
      <c r="P580" s="451"/>
    </row>
    <row r="581" spans="1:16" ht="18" customHeight="1">
      <c r="A581" s="350"/>
      <c r="B581" s="350"/>
      <c r="C581" s="350"/>
      <c r="D581" s="350"/>
      <c r="E581" s="350"/>
      <c r="F581" s="350"/>
      <c r="G581" s="350"/>
      <c r="H581" s="383"/>
      <c r="I581" s="350" t="s">
        <v>114</v>
      </c>
      <c r="J581" s="281">
        <v>3</v>
      </c>
      <c r="K581" s="281"/>
      <c r="L581" s="281">
        <v>3</v>
      </c>
      <c r="M581" s="281">
        <v>311</v>
      </c>
      <c r="N581" s="450">
        <f t="shared" ref="N581:N644" si="20">L581/M581-1</f>
        <v>-0.99035369774919613</v>
      </c>
      <c r="O581" s="450">
        <f t="shared" ref="O581:O644" si="21">L581/J581-1</f>
        <v>0</v>
      </c>
      <c r="P581" s="451"/>
    </row>
    <row r="582" spans="1:16" ht="18" customHeight="1">
      <c r="A582" s="350"/>
      <c r="B582" s="350"/>
      <c r="C582" s="350"/>
      <c r="D582" s="350"/>
      <c r="E582" s="350"/>
      <c r="F582" s="350"/>
      <c r="G582" s="350"/>
      <c r="H582" s="383"/>
      <c r="I582" s="350" t="s">
        <v>533</v>
      </c>
      <c r="J582" s="281">
        <v>3615</v>
      </c>
      <c r="K582" s="281"/>
      <c r="L582" s="281">
        <v>3812</v>
      </c>
      <c r="M582" s="281">
        <v>3178</v>
      </c>
      <c r="N582" s="450">
        <f t="shared" si="20"/>
        <v>0.19949653870358719</v>
      </c>
      <c r="O582" s="450">
        <f t="shared" si="21"/>
        <v>5.4495159059474441E-2</v>
      </c>
      <c r="P582" s="451"/>
    </row>
    <row r="583" spans="1:16" ht="18" customHeight="1">
      <c r="A583" s="350"/>
      <c r="B583" s="350"/>
      <c r="C583" s="350"/>
      <c r="D583" s="350"/>
      <c r="E583" s="350"/>
      <c r="F583" s="350"/>
      <c r="G583" s="350"/>
      <c r="H583" s="383"/>
      <c r="I583" s="350" t="s">
        <v>534</v>
      </c>
      <c r="J583" s="281">
        <v>0</v>
      </c>
      <c r="K583" s="281"/>
      <c r="L583" s="281">
        <v>34</v>
      </c>
      <c r="M583" s="281">
        <v>58</v>
      </c>
      <c r="N583" s="450">
        <f t="shared" si="20"/>
        <v>-0.41379310344827591</v>
      </c>
      <c r="O583" s="450"/>
      <c r="P583" s="451"/>
    </row>
    <row r="584" spans="1:16" ht="18" customHeight="1">
      <c r="A584" s="350"/>
      <c r="B584" s="350"/>
      <c r="C584" s="350"/>
      <c r="D584" s="350"/>
      <c r="E584" s="350"/>
      <c r="F584" s="350"/>
      <c r="G584" s="350"/>
      <c r="H584" s="383"/>
      <c r="I584" s="350" t="s">
        <v>535</v>
      </c>
      <c r="J584" s="281">
        <v>361</v>
      </c>
      <c r="K584" s="281"/>
      <c r="L584" s="281">
        <v>518</v>
      </c>
      <c r="M584" s="281">
        <v>615</v>
      </c>
      <c r="N584" s="450">
        <f t="shared" si="20"/>
        <v>-0.15772357723577235</v>
      </c>
      <c r="O584" s="450">
        <f t="shared" si="21"/>
        <v>0.43490304709141281</v>
      </c>
      <c r="P584" s="451"/>
    </row>
    <row r="585" spans="1:16" ht="18" customHeight="1">
      <c r="A585" s="350"/>
      <c r="B585" s="350"/>
      <c r="C585" s="350"/>
      <c r="D585" s="350"/>
      <c r="E585" s="350"/>
      <c r="F585" s="350"/>
      <c r="G585" s="350"/>
      <c r="H585" s="383"/>
      <c r="I585" s="350" t="s">
        <v>536</v>
      </c>
      <c r="J585" s="281">
        <v>12912.922734997999</v>
      </c>
      <c r="K585" s="281"/>
      <c r="L585" s="281">
        <v>7484</v>
      </c>
      <c r="M585" s="281">
        <v>12895</v>
      </c>
      <c r="N585" s="450">
        <f t="shared" si="20"/>
        <v>-0.41962000775494379</v>
      </c>
      <c r="O585" s="450">
        <f t="shared" si="21"/>
        <v>-0.42042555712688856</v>
      </c>
      <c r="P585" s="451"/>
    </row>
    <row r="586" spans="1:16" ht="18" customHeight="1">
      <c r="A586" s="350"/>
      <c r="B586" s="350"/>
      <c r="C586" s="350"/>
      <c r="D586" s="350"/>
      <c r="E586" s="350"/>
      <c r="F586" s="350"/>
      <c r="G586" s="350"/>
      <c r="H586" s="511"/>
      <c r="I586" s="448" t="s">
        <v>537</v>
      </c>
      <c r="J586" s="458"/>
      <c r="K586" s="458"/>
      <c r="L586" s="458">
        <v>0</v>
      </c>
      <c r="M586" s="458"/>
      <c r="N586" s="450"/>
      <c r="O586" s="450"/>
      <c r="P586" s="460"/>
    </row>
    <row r="587" spans="1:16" ht="18" customHeight="1">
      <c r="A587" s="350"/>
      <c r="B587" s="350"/>
      <c r="C587" s="350"/>
      <c r="D587" s="350"/>
      <c r="E587" s="350"/>
      <c r="F587" s="350"/>
      <c r="G587" s="350"/>
      <c r="H587" s="383"/>
      <c r="I587" s="350" t="s">
        <v>538</v>
      </c>
      <c r="J587" s="281"/>
      <c r="K587" s="281"/>
      <c r="L587" s="281">
        <v>0</v>
      </c>
      <c r="M587" s="281"/>
      <c r="N587" s="450"/>
      <c r="O587" s="450"/>
      <c r="P587" s="451"/>
    </row>
    <row r="588" spans="1:16" ht="18" customHeight="1">
      <c r="A588" s="350"/>
      <c r="B588" s="350"/>
      <c r="C588" s="350"/>
      <c r="D588" s="350"/>
      <c r="E588" s="350"/>
      <c r="F588" s="350"/>
      <c r="G588" s="350"/>
      <c r="H588" s="511"/>
      <c r="I588" s="448" t="s">
        <v>539</v>
      </c>
      <c r="J588" s="458">
        <v>310638.01999999996</v>
      </c>
      <c r="K588" s="458">
        <v>305370</v>
      </c>
      <c r="L588" s="458">
        <v>305370</v>
      </c>
      <c r="M588" s="458">
        <v>400085</v>
      </c>
      <c r="N588" s="450">
        <f t="shared" si="20"/>
        <v>-0.23673719334641385</v>
      </c>
      <c r="O588" s="450">
        <f t="shared" si="21"/>
        <v>-1.6958709690462093E-2</v>
      </c>
      <c r="P588" s="451"/>
    </row>
    <row r="589" spans="1:16" ht="18" customHeight="1">
      <c r="A589" s="350"/>
      <c r="B589" s="350"/>
      <c r="C589" s="350"/>
      <c r="D589" s="350"/>
      <c r="E589" s="350"/>
      <c r="F589" s="350"/>
      <c r="G589" s="350"/>
      <c r="H589" s="383"/>
      <c r="I589" s="350" t="s">
        <v>540</v>
      </c>
      <c r="J589" s="281">
        <v>50842.7</v>
      </c>
      <c r="K589" s="281"/>
      <c r="L589" s="281">
        <v>63028</v>
      </c>
      <c r="M589" s="281">
        <v>65399</v>
      </c>
      <c r="N589" s="450">
        <f t="shared" si="20"/>
        <v>-3.6254376978241298E-2</v>
      </c>
      <c r="O589" s="450">
        <f t="shared" si="21"/>
        <v>0.23966665814364707</v>
      </c>
      <c r="P589" s="451"/>
    </row>
    <row r="590" spans="1:16" ht="18" customHeight="1">
      <c r="A590" s="350"/>
      <c r="B590" s="350"/>
      <c r="C590" s="350"/>
      <c r="D590" s="350"/>
      <c r="E590" s="350"/>
      <c r="F590" s="350"/>
      <c r="G590" s="350"/>
      <c r="H590" s="383"/>
      <c r="I590" s="350" t="s">
        <v>541</v>
      </c>
      <c r="J590" s="281">
        <v>72875.709999999992</v>
      </c>
      <c r="K590" s="281"/>
      <c r="L590" s="281">
        <v>46584</v>
      </c>
      <c r="M590" s="281">
        <v>117110</v>
      </c>
      <c r="N590" s="450">
        <f t="shared" si="20"/>
        <v>-0.6022201349158911</v>
      </c>
      <c r="O590" s="450">
        <f t="shared" si="21"/>
        <v>-0.36077466689518356</v>
      </c>
      <c r="P590" s="451"/>
    </row>
    <row r="591" spans="1:16" ht="18" customHeight="1">
      <c r="A591" s="350"/>
      <c r="B591" s="350"/>
      <c r="C591" s="350"/>
      <c r="D591" s="350"/>
      <c r="E591" s="350"/>
      <c r="F591" s="350"/>
      <c r="G591" s="350"/>
      <c r="H591" s="383"/>
      <c r="I591" s="350" t="s">
        <v>542</v>
      </c>
      <c r="J591" s="281">
        <v>0</v>
      </c>
      <c r="K591" s="281"/>
      <c r="L591" s="281">
        <v>0</v>
      </c>
      <c r="M591" s="281">
        <v>0</v>
      </c>
      <c r="N591" s="450"/>
      <c r="O591" s="450"/>
      <c r="P591" s="451"/>
    </row>
    <row r="592" spans="1:16" ht="18" customHeight="1">
      <c r="A592" s="350"/>
      <c r="B592" s="350"/>
      <c r="C592" s="350"/>
      <c r="D592" s="350"/>
      <c r="E592" s="350"/>
      <c r="F592" s="350"/>
      <c r="G592" s="350"/>
      <c r="H592" s="383"/>
      <c r="I592" s="350" t="s">
        <v>543</v>
      </c>
      <c r="J592" s="281">
        <v>0</v>
      </c>
      <c r="K592" s="281"/>
      <c r="L592" s="281">
        <v>0</v>
      </c>
      <c r="M592" s="281">
        <v>0</v>
      </c>
      <c r="N592" s="450"/>
      <c r="O592" s="450"/>
      <c r="P592" s="451"/>
    </row>
    <row r="593" spans="1:16" ht="18" customHeight="1">
      <c r="A593" s="350"/>
      <c r="B593" s="350"/>
      <c r="C593" s="350"/>
      <c r="D593" s="350"/>
      <c r="E593" s="350"/>
      <c r="F593" s="350"/>
      <c r="G593" s="350"/>
      <c r="H593" s="383"/>
      <c r="I593" s="350" t="s">
        <v>544</v>
      </c>
      <c r="J593" s="281">
        <v>135387.27000000002</v>
      </c>
      <c r="K593" s="281"/>
      <c r="L593" s="281">
        <v>141243</v>
      </c>
      <c r="M593" s="281">
        <v>160364</v>
      </c>
      <c r="N593" s="450">
        <f t="shared" si="20"/>
        <v>-0.11923499039684715</v>
      </c>
      <c r="O593" s="450">
        <f t="shared" si="21"/>
        <v>4.3251703058935886E-2</v>
      </c>
      <c r="P593" s="451"/>
    </row>
    <row r="594" spans="1:16" ht="18" customHeight="1">
      <c r="A594" s="350"/>
      <c r="B594" s="350"/>
      <c r="C594" s="350"/>
      <c r="D594" s="350"/>
      <c r="E594" s="350"/>
      <c r="F594" s="350"/>
      <c r="G594" s="350"/>
      <c r="H594" s="383"/>
      <c r="I594" s="350" t="s">
        <v>545</v>
      </c>
      <c r="J594" s="281">
        <v>50104.17</v>
      </c>
      <c r="K594" s="281"/>
      <c r="L594" s="281">
        <v>52875</v>
      </c>
      <c r="M594" s="281">
        <v>54312</v>
      </c>
      <c r="N594" s="450">
        <f t="shared" si="20"/>
        <v>-2.6458241272646954E-2</v>
      </c>
      <c r="O594" s="450">
        <f t="shared" si="21"/>
        <v>5.5301385094294497E-2</v>
      </c>
      <c r="P594" s="451"/>
    </row>
    <row r="595" spans="1:16" ht="18" customHeight="1">
      <c r="A595" s="350"/>
      <c r="B595" s="350"/>
      <c r="C595" s="350"/>
      <c r="D595" s="350"/>
      <c r="E595" s="350"/>
      <c r="F595" s="350"/>
      <c r="G595" s="350"/>
      <c r="H595" s="383"/>
      <c r="I595" s="350" t="s">
        <v>546</v>
      </c>
      <c r="J595" s="281">
        <v>260.43</v>
      </c>
      <c r="K595" s="281"/>
      <c r="L595" s="281">
        <v>101</v>
      </c>
      <c r="M595" s="281">
        <v>0</v>
      </c>
      <c r="N595" s="450"/>
      <c r="O595" s="450">
        <f t="shared" si="21"/>
        <v>-0.61217985639135275</v>
      </c>
      <c r="P595" s="451"/>
    </row>
    <row r="596" spans="1:16" ht="18" customHeight="1">
      <c r="A596" s="350"/>
      <c r="B596" s="350"/>
      <c r="C596" s="350"/>
      <c r="D596" s="350"/>
      <c r="E596" s="350"/>
      <c r="F596" s="350"/>
      <c r="G596" s="350"/>
      <c r="H596" s="383"/>
      <c r="I596" s="350" t="s">
        <v>547</v>
      </c>
      <c r="J596" s="281">
        <v>1167.74</v>
      </c>
      <c r="K596" s="281"/>
      <c r="L596" s="281">
        <v>1539</v>
      </c>
      <c r="M596" s="281">
        <v>2900</v>
      </c>
      <c r="N596" s="450">
        <f t="shared" si="20"/>
        <v>-0.46931034482758616</v>
      </c>
      <c r="O596" s="450">
        <f t="shared" si="21"/>
        <v>0.31793036121054352</v>
      </c>
      <c r="P596" s="451"/>
    </row>
    <row r="597" spans="1:16" ht="18" customHeight="1">
      <c r="A597" s="350"/>
      <c r="B597" s="350"/>
      <c r="C597" s="350"/>
      <c r="D597" s="350"/>
      <c r="E597" s="350"/>
      <c r="F597" s="350"/>
      <c r="G597" s="350"/>
      <c r="H597" s="511"/>
      <c r="I597" s="448" t="s">
        <v>548</v>
      </c>
      <c r="J597" s="458"/>
      <c r="K597" s="458"/>
      <c r="L597" s="458">
        <v>0</v>
      </c>
      <c r="M597" s="458"/>
      <c r="N597" s="450"/>
      <c r="O597" s="450"/>
      <c r="P597" s="451"/>
    </row>
    <row r="598" spans="1:16" ht="18" customHeight="1">
      <c r="A598" s="350"/>
      <c r="B598" s="350"/>
      <c r="C598" s="350"/>
      <c r="D598" s="350"/>
      <c r="E598" s="350"/>
      <c r="F598" s="350"/>
      <c r="G598" s="350"/>
      <c r="H598" s="383"/>
      <c r="I598" s="350" t="s">
        <v>549</v>
      </c>
      <c r="J598" s="281"/>
      <c r="K598" s="281"/>
      <c r="L598" s="281">
        <v>0</v>
      </c>
      <c r="M598" s="281"/>
      <c r="N598" s="450"/>
      <c r="O598" s="450"/>
      <c r="P598" s="451"/>
    </row>
    <row r="599" spans="1:16" ht="18" customHeight="1">
      <c r="A599" s="350"/>
      <c r="B599" s="350"/>
      <c r="C599" s="350"/>
      <c r="D599" s="350"/>
      <c r="E599" s="350"/>
      <c r="F599" s="350"/>
      <c r="G599" s="350"/>
      <c r="H599" s="383"/>
      <c r="I599" s="350" t="s">
        <v>550</v>
      </c>
      <c r="J599" s="281"/>
      <c r="K599" s="281"/>
      <c r="L599" s="281">
        <v>0</v>
      </c>
      <c r="M599" s="281"/>
      <c r="N599" s="450"/>
      <c r="O599" s="450"/>
      <c r="P599" s="451"/>
    </row>
    <row r="600" spans="1:16" ht="18" customHeight="1">
      <c r="A600" s="350"/>
      <c r="B600" s="350"/>
      <c r="C600" s="350"/>
      <c r="D600" s="350"/>
      <c r="E600" s="350"/>
      <c r="F600" s="350"/>
      <c r="G600" s="350"/>
      <c r="H600" s="383"/>
      <c r="I600" s="350" t="s">
        <v>551</v>
      </c>
      <c r="J600" s="281"/>
      <c r="K600" s="281"/>
      <c r="L600" s="281">
        <v>0</v>
      </c>
      <c r="M600" s="281"/>
      <c r="N600" s="450"/>
      <c r="O600" s="450"/>
      <c r="P600" s="451"/>
    </row>
    <row r="601" spans="1:16" ht="18" customHeight="1">
      <c r="A601" s="350"/>
      <c r="B601" s="350"/>
      <c r="C601" s="350"/>
      <c r="D601" s="350"/>
      <c r="E601" s="350"/>
      <c r="F601" s="350"/>
      <c r="G601" s="350"/>
      <c r="H601" s="511"/>
      <c r="I601" s="448" t="s">
        <v>552</v>
      </c>
      <c r="J601" s="458">
        <v>10580.830319000001</v>
      </c>
      <c r="K601" s="458">
        <v>12160</v>
      </c>
      <c r="L601" s="458">
        <v>12055</v>
      </c>
      <c r="M601" s="458">
        <v>11023</v>
      </c>
      <c r="N601" s="450">
        <f t="shared" si="20"/>
        <v>9.3622425836886514E-2</v>
      </c>
      <c r="O601" s="450">
        <f t="shared" si="21"/>
        <v>0.13932457440063395</v>
      </c>
      <c r="P601" s="451"/>
    </row>
    <row r="602" spans="1:16" ht="18" customHeight="1">
      <c r="A602" s="350"/>
      <c r="B602" s="350"/>
      <c r="C602" s="350"/>
      <c r="D602" s="350"/>
      <c r="E602" s="350"/>
      <c r="F602" s="350"/>
      <c r="G602" s="350"/>
      <c r="H602" s="383"/>
      <c r="I602" s="350" t="s">
        <v>553</v>
      </c>
      <c r="J602" s="281">
        <v>0</v>
      </c>
      <c r="K602" s="281"/>
      <c r="L602" s="281">
        <v>0</v>
      </c>
      <c r="M602" s="281">
        <v>67</v>
      </c>
      <c r="N602" s="450">
        <f t="shared" si="20"/>
        <v>-1</v>
      </c>
      <c r="O602" s="450"/>
      <c r="P602" s="451"/>
    </row>
    <row r="603" spans="1:16" ht="18" customHeight="1">
      <c r="A603" s="350"/>
      <c r="B603" s="350"/>
      <c r="C603" s="350"/>
      <c r="D603" s="350"/>
      <c r="E603" s="350"/>
      <c r="F603" s="350"/>
      <c r="G603" s="350"/>
      <c r="H603" s="383"/>
      <c r="I603" s="350" t="s">
        <v>554</v>
      </c>
      <c r="J603" s="281">
        <v>7967</v>
      </c>
      <c r="K603" s="281"/>
      <c r="L603" s="281">
        <v>9447</v>
      </c>
      <c r="M603" s="281">
        <v>7974</v>
      </c>
      <c r="N603" s="450">
        <f t="shared" si="20"/>
        <v>0.18472535741158769</v>
      </c>
      <c r="O603" s="450">
        <f t="shared" si="21"/>
        <v>0.1857662859294591</v>
      </c>
      <c r="P603" s="451"/>
    </row>
    <row r="604" spans="1:16" ht="18" customHeight="1">
      <c r="A604" s="350"/>
      <c r="B604" s="350"/>
      <c r="C604" s="350"/>
      <c r="D604" s="350"/>
      <c r="E604" s="350"/>
      <c r="F604" s="350"/>
      <c r="G604" s="350"/>
      <c r="H604" s="383"/>
      <c r="I604" s="350" t="s">
        <v>555</v>
      </c>
      <c r="J604" s="281">
        <v>0</v>
      </c>
      <c r="K604" s="281"/>
      <c r="L604" s="281">
        <v>0</v>
      </c>
      <c r="M604" s="281">
        <v>0</v>
      </c>
      <c r="N604" s="450"/>
      <c r="O604" s="450"/>
      <c r="P604" s="460"/>
    </row>
    <row r="605" spans="1:16" ht="18" customHeight="1">
      <c r="A605" s="350"/>
      <c r="B605" s="350"/>
      <c r="C605" s="350"/>
      <c r="D605" s="350"/>
      <c r="E605" s="350"/>
      <c r="F605" s="350"/>
      <c r="G605" s="350"/>
      <c r="H605" s="383"/>
      <c r="I605" s="350" t="s">
        <v>556</v>
      </c>
      <c r="J605" s="281">
        <v>0</v>
      </c>
      <c r="K605" s="281"/>
      <c r="L605" s="281">
        <v>0</v>
      </c>
      <c r="M605" s="281">
        <v>0</v>
      </c>
      <c r="N605" s="450"/>
      <c r="O605" s="450"/>
      <c r="P605" s="451"/>
    </row>
    <row r="606" spans="1:16" ht="18" customHeight="1">
      <c r="A606" s="350"/>
      <c r="B606" s="350"/>
      <c r="C606" s="350"/>
      <c r="D606" s="350"/>
      <c r="E606" s="350"/>
      <c r="F606" s="350"/>
      <c r="G606" s="350"/>
      <c r="H606" s="383"/>
      <c r="I606" s="350" t="s">
        <v>557</v>
      </c>
      <c r="J606" s="281">
        <v>0</v>
      </c>
      <c r="K606" s="281"/>
      <c r="L606" s="281">
        <v>0</v>
      </c>
      <c r="M606" s="281">
        <v>0</v>
      </c>
      <c r="N606" s="450"/>
      <c r="O606" s="450"/>
      <c r="P606" s="451"/>
    </row>
    <row r="607" spans="1:16" ht="18" customHeight="1">
      <c r="A607" s="350"/>
      <c r="B607" s="350"/>
      <c r="C607" s="350"/>
      <c r="D607" s="350"/>
      <c r="E607" s="350"/>
      <c r="F607" s="350"/>
      <c r="G607" s="350"/>
      <c r="H607" s="383"/>
      <c r="I607" s="350" t="s">
        <v>558</v>
      </c>
      <c r="J607" s="281">
        <v>0</v>
      </c>
      <c r="K607" s="281"/>
      <c r="L607" s="281">
        <v>0</v>
      </c>
      <c r="M607" s="281">
        <v>0</v>
      </c>
      <c r="N607" s="450"/>
      <c r="O607" s="450"/>
      <c r="P607" s="451"/>
    </row>
    <row r="608" spans="1:16" ht="18" customHeight="1">
      <c r="A608" s="350"/>
      <c r="B608" s="350"/>
      <c r="C608" s="350"/>
      <c r="D608" s="350"/>
      <c r="E608" s="350"/>
      <c r="F608" s="350"/>
      <c r="G608" s="350"/>
      <c r="H608" s="383"/>
      <c r="I608" s="350" t="s">
        <v>559</v>
      </c>
      <c r="J608" s="281">
        <v>1820</v>
      </c>
      <c r="K608" s="281"/>
      <c r="L608" s="281">
        <v>1820</v>
      </c>
      <c r="M608" s="281">
        <v>1830</v>
      </c>
      <c r="N608" s="450">
        <f t="shared" si="20"/>
        <v>-5.464480874316946E-3</v>
      </c>
      <c r="O608" s="450">
        <f t="shared" si="21"/>
        <v>0</v>
      </c>
      <c r="P608" s="451"/>
    </row>
    <row r="609" spans="1:16" ht="18" customHeight="1">
      <c r="A609" s="350"/>
      <c r="B609" s="350"/>
      <c r="C609" s="350"/>
      <c r="D609" s="350"/>
      <c r="E609" s="350"/>
      <c r="F609" s="350"/>
      <c r="G609" s="350"/>
      <c r="H609" s="383"/>
      <c r="I609" s="350" t="s">
        <v>560</v>
      </c>
      <c r="J609" s="281">
        <v>98</v>
      </c>
      <c r="K609" s="281"/>
      <c r="L609" s="281">
        <v>128</v>
      </c>
      <c r="M609" s="281">
        <v>95</v>
      </c>
      <c r="N609" s="450">
        <f t="shared" si="20"/>
        <v>0.34736842105263155</v>
      </c>
      <c r="O609" s="450">
        <f t="shared" si="21"/>
        <v>0.30612244897959173</v>
      </c>
      <c r="P609" s="451"/>
    </row>
    <row r="610" spans="1:16" ht="18" customHeight="1">
      <c r="A610" s="350"/>
      <c r="B610" s="350"/>
      <c r="C610" s="350"/>
      <c r="D610" s="350"/>
      <c r="E610" s="350"/>
      <c r="F610" s="350"/>
      <c r="G610" s="350"/>
      <c r="H610" s="383"/>
      <c r="I610" s="350" t="s">
        <v>561</v>
      </c>
      <c r="J610" s="281">
        <v>695.83031899999992</v>
      </c>
      <c r="K610" s="281"/>
      <c r="L610" s="281">
        <v>660</v>
      </c>
      <c r="M610" s="281">
        <v>1057</v>
      </c>
      <c r="N610" s="450">
        <f t="shared" si="20"/>
        <v>-0.37559129612109743</v>
      </c>
      <c r="O610" s="450">
        <f t="shared" si="21"/>
        <v>-5.1492897077972666E-2</v>
      </c>
      <c r="P610" s="451"/>
    </row>
    <row r="611" spans="1:16" ht="24">
      <c r="A611" s="350"/>
      <c r="B611" s="350"/>
      <c r="C611" s="350"/>
      <c r="D611" s="350"/>
      <c r="E611" s="350"/>
      <c r="F611" s="350"/>
      <c r="G611" s="350"/>
      <c r="H611" s="511"/>
      <c r="I611" s="448" t="s">
        <v>562</v>
      </c>
      <c r="J611" s="458">
        <v>395</v>
      </c>
      <c r="K611" s="458">
        <v>735</v>
      </c>
      <c r="L611" s="458">
        <v>735</v>
      </c>
      <c r="M611" s="458">
        <v>723</v>
      </c>
      <c r="N611" s="450">
        <f t="shared" si="20"/>
        <v>1.6597510373443924E-2</v>
      </c>
      <c r="O611" s="450">
        <f t="shared" si="21"/>
        <v>0.860759493670886</v>
      </c>
      <c r="P611" s="451" t="s">
        <v>563</v>
      </c>
    </row>
    <row r="612" spans="1:16" ht="18" customHeight="1">
      <c r="A612" s="350"/>
      <c r="B612" s="350"/>
      <c r="C612" s="350"/>
      <c r="D612" s="350"/>
      <c r="E612" s="350"/>
      <c r="F612" s="350"/>
      <c r="G612" s="350"/>
      <c r="H612" s="383"/>
      <c r="I612" s="350" t="s">
        <v>564</v>
      </c>
      <c r="J612" s="281">
        <v>0</v>
      </c>
      <c r="K612" s="281"/>
      <c r="L612" s="281">
        <v>301</v>
      </c>
      <c r="M612" s="281">
        <v>310</v>
      </c>
      <c r="N612" s="450">
        <f t="shared" si="20"/>
        <v>-2.9032258064516148E-2</v>
      </c>
      <c r="O612" s="450"/>
      <c r="P612" s="451"/>
    </row>
    <row r="613" spans="1:16" ht="18" customHeight="1">
      <c r="A613" s="350"/>
      <c r="B613" s="350"/>
      <c r="C613" s="350"/>
      <c r="D613" s="350"/>
      <c r="E613" s="350"/>
      <c r="F613" s="350"/>
      <c r="G613" s="350"/>
      <c r="H613" s="383"/>
      <c r="I613" s="350" t="s">
        <v>565</v>
      </c>
      <c r="J613" s="281">
        <v>0</v>
      </c>
      <c r="K613" s="281"/>
      <c r="L613" s="281">
        <v>0</v>
      </c>
      <c r="M613" s="281">
        <v>0</v>
      </c>
      <c r="N613" s="450"/>
      <c r="O613" s="450"/>
      <c r="P613" s="451"/>
    </row>
    <row r="614" spans="1:16" ht="18" customHeight="1">
      <c r="A614" s="350"/>
      <c r="B614" s="350"/>
      <c r="C614" s="350"/>
      <c r="D614" s="350"/>
      <c r="E614" s="350"/>
      <c r="F614" s="350"/>
      <c r="G614" s="350"/>
      <c r="H614" s="383"/>
      <c r="I614" s="350" t="s">
        <v>566</v>
      </c>
      <c r="J614" s="281">
        <v>0</v>
      </c>
      <c r="K614" s="281"/>
      <c r="L614" s="281">
        <v>0</v>
      </c>
      <c r="M614" s="281">
        <v>0</v>
      </c>
      <c r="N614" s="450"/>
      <c r="O614" s="450"/>
      <c r="P614" s="451"/>
    </row>
    <row r="615" spans="1:16" ht="18" customHeight="1">
      <c r="A615" s="350"/>
      <c r="B615" s="350"/>
      <c r="C615" s="350"/>
      <c r="D615" s="350"/>
      <c r="E615" s="350"/>
      <c r="F615" s="350"/>
      <c r="G615" s="350"/>
      <c r="H615" s="383"/>
      <c r="I615" s="350" t="s">
        <v>567</v>
      </c>
      <c r="J615" s="281">
        <v>395</v>
      </c>
      <c r="K615" s="281"/>
      <c r="L615" s="281">
        <v>434</v>
      </c>
      <c r="M615" s="281">
        <v>362</v>
      </c>
      <c r="N615" s="450">
        <f t="shared" si="20"/>
        <v>0.19889502762430933</v>
      </c>
      <c r="O615" s="450">
        <f t="shared" si="21"/>
        <v>9.8734177215189955E-2</v>
      </c>
      <c r="P615" s="451"/>
    </row>
    <row r="616" spans="1:16" ht="18" customHeight="1">
      <c r="A616" s="350"/>
      <c r="B616" s="350"/>
      <c r="C616" s="350"/>
      <c r="D616" s="350"/>
      <c r="E616" s="350"/>
      <c r="F616" s="350"/>
      <c r="G616" s="350"/>
      <c r="H616" s="383"/>
      <c r="I616" s="350" t="s">
        <v>568</v>
      </c>
      <c r="J616" s="281">
        <v>0</v>
      </c>
      <c r="K616" s="281"/>
      <c r="L616" s="281">
        <v>0</v>
      </c>
      <c r="M616" s="281">
        <v>0</v>
      </c>
      <c r="N616" s="450"/>
      <c r="O616" s="450"/>
      <c r="P616" s="451"/>
    </row>
    <row r="617" spans="1:16" ht="18" customHeight="1">
      <c r="A617" s="350"/>
      <c r="B617" s="350"/>
      <c r="C617" s="350"/>
      <c r="D617" s="350"/>
      <c r="E617" s="350"/>
      <c r="F617" s="350"/>
      <c r="G617" s="350"/>
      <c r="H617" s="383"/>
      <c r="I617" s="350" t="s">
        <v>569</v>
      </c>
      <c r="J617" s="281">
        <v>0</v>
      </c>
      <c r="K617" s="281"/>
      <c r="L617" s="281">
        <v>0</v>
      </c>
      <c r="M617" s="281">
        <v>0</v>
      </c>
      <c r="N617" s="450"/>
      <c r="O617" s="450"/>
      <c r="P617" s="460"/>
    </row>
    <row r="618" spans="1:16" ht="18" customHeight="1">
      <c r="A618" s="350"/>
      <c r="B618" s="350"/>
      <c r="C618" s="350"/>
      <c r="D618" s="350"/>
      <c r="E618" s="350"/>
      <c r="F618" s="350"/>
      <c r="G618" s="350"/>
      <c r="H618" s="383"/>
      <c r="I618" s="350" t="s">
        <v>570</v>
      </c>
      <c r="J618" s="281">
        <v>0</v>
      </c>
      <c r="K618" s="281"/>
      <c r="L618" s="281">
        <v>0</v>
      </c>
      <c r="M618" s="281">
        <v>51</v>
      </c>
      <c r="N618" s="450">
        <f t="shared" si="20"/>
        <v>-1</v>
      </c>
      <c r="O618" s="450"/>
      <c r="P618" s="451"/>
    </row>
    <row r="619" spans="1:16" ht="18" customHeight="1">
      <c r="A619" s="350"/>
      <c r="B619" s="350"/>
      <c r="C619" s="350"/>
      <c r="D619" s="350"/>
      <c r="E619" s="350"/>
      <c r="F619" s="350"/>
      <c r="G619" s="350"/>
      <c r="H619" s="511"/>
      <c r="I619" s="448" t="s">
        <v>571</v>
      </c>
      <c r="J619" s="458">
        <v>51698</v>
      </c>
      <c r="K619" s="458">
        <v>52717</v>
      </c>
      <c r="L619" s="458">
        <v>47996</v>
      </c>
      <c r="M619" s="458">
        <v>40721</v>
      </c>
      <c r="N619" s="450">
        <f t="shared" si="20"/>
        <v>0.17865474816433791</v>
      </c>
      <c r="O619" s="450">
        <f t="shared" si="21"/>
        <v>-7.1608186003326968E-2</v>
      </c>
      <c r="P619" s="451"/>
    </row>
    <row r="620" spans="1:16" ht="18" customHeight="1">
      <c r="A620" s="350"/>
      <c r="B620" s="350"/>
      <c r="C620" s="350"/>
      <c r="D620" s="350"/>
      <c r="E620" s="350"/>
      <c r="F620" s="350"/>
      <c r="G620" s="350"/>
      <c r="H620" s="383"/>
      <c r="I620" s="350" t="s">
        <v>572</v>
      </c>
      <c r="J620" s="281">
        <v>0</v>
      </c>
      <c r="K620" s="281"/>
      <c r="L620" s="281">
        <v>0</v>
      </c>
      <c r="M620" s="281">
        <v>0</v>
      </c>
      <c r="N620" s="450"/>
      <c r="O620" s="450"/>
      <c r="P620" s="451"/>
    </row>
    <row r="621" spans="1:16" ht="18" customHeight="1">
      <c r="A621" s="350"/>
      <c r="B621" s="350"/>
      <c r="C621" s="350"/>
      <c r="D621" s="350"/>
      <c r="E621" s="350"/>
      <c r="F621" s="350"/>
      <c r="G621" s="350"/>
      <c r="H621" s="383"/>
      <c r="I621" s="350" t="s">
        <v>573</v>
      </c>
      <c r="J621" s="281">
        <v>15987</v>
      </c>
      <c r="K621" s="281"/>
      <c r="L621" s="281">
        <v>13889</v>
      </c>
      <c r="M621" s="281">
        <v>17519</v>
      </c>
      <c r="N621" s="450">
        <f t="shared" si="20"/>
        <v>-0.2072036075118443</v>
      </c>
      <c r="O621" s="450">
        <f t="shared" si="21"/>
        <v>-0.13123162569587787</v>
      </c>
      <c r="P621" s="451"/>
    </row>
    <row r="622" spans="1:16" ht="18" customHeight="1">
      <c r="A622" s="350"/>
      <c r="B622" s="350"/>
      <c r="C622" s="350"/>
      <c r="D622" s="350"/>
      <c r="E622" s="350"/>
      <c r="F622" s="350"/>
      <c r="G622" s="350"/>
      <c r="H622" s="383"/>
      <c r="I622" s="350" t="s">
        <v>574</v>
      </c>
      <c r="J622" s="281">
        <v>4142</v>
      </c>
      <c r="K622" s="281"/>
      <c r="L622" s="281">
        <v>2979</v>
      </c>
      <c r="M622" s="281">
        <v>2646</v>
      </c>
      <c r="N622" s="450">
        <f t="shared" si="20"/>
        <v>0.12585034013605445</v>
      </c>
      <c r="O622" s="450">
        <f t="shared" si="21"/>
        <v>-0.28078223080637377</v>
      </c>
      <c r="P622" s="451"/>
    </row>
    <row r="623" spans="1:16" ht="18" customHeight="1">
      <c r="A623" s="350"/>
      <c r="B623" s="350"/>
      <c r="C623" s="350"/>
      <c r="D623" s="350"/>
      <c r="E623" s="350"/>
      <c r="F623" s="350"/>
      <c r="G623" s="350"/>
      <c r="H623" s="383"/>
      <c r="I623" s="350" t="s">
        <v>575</v>
      </c>
      <c r="J623" s="281">
        <v>0</v>
      </c>
      <c r="K623" s="281"/>
      <c r="L623" s="281">
        <v>27</v>
      </c>
      <c r="M623" s="281">
        <v>26</v>
      </c>
      <c r="N623" s="450">
        <f t="shared" si="20"/>
        <v>3.8461538461538547E-2</v>
      </c>
      <c r="O623" s="450"/>
      <c r="P623" s="451"/>
    </row>
    <row r="624" spans="1:16" ht="18" customHeight="1">
      <c r="A624" s="350"/>
      <c r="B624" s="350"/>
      <c r="C624" s="350"/>
      <c r="D624" s="350"/>
      <c r="E624" s="350"/>
      <c r="F624" s="350"/>
      <c r="G624" s="350"/>
      <c r="H624" s="383"/>
      <c r="I624" s="350" t="s">
        <v>576</v>
      </c>
      <c r="J624" s="281">
        <v>4597</v>
      </c>
      <c r="K624" s="281"/>
      <c r="L624" s="281">
        <v>9373</v>
      </c>
      <c r="M624" s="281"/>
      <c r="N624" s="450"/>
      <c r="O624" s="450">
        <f t="shared" si="21"/>
        <v>1.0389384381118121</v>
      </c>
      <c r="P624" s="451"/>
    </row>
    <row r="625" spans="1:16" ht="18" customHeight="1">
      <c r="A625" s="350"/>
      <c r="B625" s="350"/>
      <c r="C625" s="350"/>
      <c r="D625" s="350"/>
      <c r="E625" s="350"/>
      <c r="F625" s="350"/>
      <c r="G625" s="350"/>
      <c r="H625" s="383"/>
      <c r="I625" s="350" t="s">
        <v>577</v>
      </c>
      <c r="J625" s="281">
        <v>26972</v>
      </c>
      <c r="K625" s="281"/>
      <c r="L625" s="281">
        <v>21728</v>
      </c>
      <c r="M625" s="281">
        <v>20530</v>
      </c>
      <c r="N625" s="450">
        <f t="shared" si="20"/>
        <v>5.8353628835849936E-2</v>
      </c>
      <c r="O625" s="450">
        <f t="shared" si="21"/>
        <v>-0.19442384695239512</v>
      </c>
      <c r="P625" s="451"/>
    </row>
    <row r="626" spans="1:16" ht="36">
      <c r="A626" s="350"/>
      <c r="B626" s="350"/>
      <c r="C626" s="350"/>
      <c r="D626" s="350"/>
      <c r="E626" s="350"/>
      <c r="F626" s="350"/>
      <c r="G626" s="350"/>
      <c r="H626" s="511"/>
      <c r="I626" s="448" t="s">
        <v>578</v>
      </c>
      <c r="J626" s="458">
        <v>16141.597431234999</v>
      </c>
      <c r="K626" s="458">
        <v>23676</v>
      </c>
      <c r="L626" s="458">
        <v>23676</v>
      </c>
      <c r="M626" s="458">
        <v>22575</v>
      </c>
      <c r="N626" s="450">
        <f t="shared" si="20"/>
        <v>4.8770764119601351E-2</v>
      </c>
      <c r="O626" s="450">
        <f t="shared" si="21"/>
        <v>0.46676932694316009</v>
      </c>
      <c r="P626" s="451" t="s">
        <v>579</v>
      </c>
    </row>
    <row r="627" spans="1:16" ht="18" customHeight="1">
      <c r="A627" s="350"/>
      <c r="B627" s="350"/>
      <c r="C627" s="350"/>
      <c r="D627" s="350"/>
      <c r="E627" s="350"/>
      <c r="F627" s="350"/>
      <c r="G627" s="350"/>
      <c r="H627" s="383"/>
      <c r="I627" s="350" t="s">
        <v>580</v>
      </c>
      <c r="J627" s="281">
        <v>5726</v>
      </c>
      <c r="K627" s="281"/>
      <c r="L627" s="281">
        <v>5599</v>
      </c>
      <c r="M627" s="281">
        <v>6237</v>
      </c>
      <c r="N627" s="450">
        <f t="shared" si="20"/>
        <v>-0.10229276895943562</v>
      </c>
      <c r="O627" s="450">
        <f t="shared" si="21"/>
        <v>-2.2179531959483079E-2</v>
      </c>
      <c r="P627" s="451"/>
    </row>
    <row r="628" spans="1:16" ht="18" customHeight="1">
      <c r="A628" s="350"/>
      <c r="B628" s="350"/>
      <c r="C628" s="350"/>
      <c r="D628" s="350"/>
      <c r="E628" s="350"/>
      <c r="F628" s="350"/>
      <c r="G628" s="350"/>
      <c r="H628" s="383"/>
      <c r="I628" s="350" t="s">
        <v>581</v>
      </c>
      <c r="J628" s="281">
        <v>2239.551719389</v>
      </c>
      <c r="K628" s="281"/>
      <c r="L628" s="281">
        <v>4779</v>
      </c>
      <c r="M628" s="281">
        <v>6367</v>
      </c>
      <c r="N628" s="450">
        <f t="shared" si="20"/>
        <v>-0.2494110256007539</v>
      </c>
      <c r="O628" s="450">
        <f t="shared" si="21"/>
        <v>1.1339091920162567</v>
      </c>
      <c r="P628" s="451"/>
    </row>
    <row r="629" spans="1:16" ht="18" customHeight="1">
      <c r="A629" s="350"/>
      <c r="B629" s="350"/>
      <c r="C629" s="350"/>
      <c r="D629" s="350"/>
      <c r="E629" s="350"/>
      <c r="F629" s="350"/>
      <c r="G629" s="350"/>
      <c r="H629" s="383"/>
      <c r="I629" s="350" t="s">
        <v>582</v>
      </c>
      <c r="J629" s="281">
        <v>0</v>
      </c>
      <c r="K629" s="281"/>
      <c r="L629" s="281">
        <v>0</v>
      </c>
      <c r="M629" s="281">
        <v>0</v>
      </c>
      <c r="N629" s="450"/>
      <c r="O629" s="450"/>
      <c r="P629" s="451"/>
    </row>
    <row r="630" spans="1:16" ht="18" customHeight="1">
      <c r="A630" s="350"/>
      <c r="B630" s="350"/>
      <c r="C630" s="350"/>
      <c r="D630" s="350"/>
      <c r="E630" s="350"/>
      <c r="F630" s="350"/>
      <c r="G630" s="350"/>
      <c r="H630" s="383"/>
      <c r="I630" s="350" t="s">
        <v>583</v>
      </c>
      <c r="J630" s="457">
        <v>4098.1916895859995</v>
      </c>
      <c r="K630" s="457"/>
      <c r="L630" s="457">
        <v>5648</v>
      </c>
      <c r="M630" s="457">
        <v>4849</v>
      </c>
      <c r="N630" s="450">
        <f t="shared" si="20"/>
        <v>0.16477624252423184</v>
      </c>
      <c r="O630" s="450">
        <f t="shared" si="21"/>
        <v>0.37816881878713748</v>
      </c>
      <c r="P630" s="451"/>
    </row>
    <row r="631" spans="1:16" ht="18" customHeight="1">
      <c r="A631" s="350"/>
      <c r="B631" s="350"/>
      <c r="C631" s="350"/>
      <c r="D631" s="350"/>
      <c r="E631" s="350"/>
      <c r="F631" s="350"/>
      <c r="G631" s="350"/>
      <c r="H631" s="383"/>
      <c r="I631" s="350" t="s">
        <v>584</v>
      </c>
      <c r="J631" s="281">
        <v>3895</v>
      </c>
      <c r="K631" s="281"/>
      <c r="L631" s="281">
        <v>4936</v>
      </c>
      <c r="M631" s="281">
        <v>4875</v>
      </c>
      <c r="N631" s="450">
        <f t="shared" si="20"/>
        <v>1.2512820512820433E-2</v>
      </c>
      <c r="O631" s="450">
        <f t="shared" si="21"/>
        <v>0.26726572528883175</v>
      </c>
      <c r="P631" s="451"/>
    </row>
    <row r="632" spans="1:16" ht="18" customHeight="1">
      <c r="A632" s="350"/>
      <c r="B632" s="350"/>
      <c r="C632" s="350"/>
      <c r="D632" s="350"/>
      <c r="E632" s="350"/>
      <c r="F632" s="350"/>
      <c r="G632" s="350"/>
      <c r="H632" s="383"/>
      <c r="I632" s="350" t="s">
        <v>585</v>
      </c>
      <c r="J632" s="281">
        <v>182.85402225999999</v>
      </c>
      <c r="K632" s="281"/>
      <c r="L632" s="281">
        <v>2714</v>
      </c>
      <c r="M632" s="281">
        <v>247</v>
      </c>
      <c r="N632" s="450">
        <f t="shared" si="20"/>
        <v>9.9878542510121466</v>
      </c>
      <c r="O632" s="450">
        <f t="shared" si="21"/>
        <v>13.842440797615955</v>
      </c>
      <c r="P632" s="451"/>
    </row>
    <row r="633" spans="1:16" ht="18" customHeight="1">
      <c r="A633" s="350"/>
      <c r="B633" s="350"/>
      <c r="C633" s="350"/>
      <c r="D633" s="350"/>
      <c r="E633" s="350"/>
      <c r="F633" s="350"/>
      <c r="G633" s="350"/>
      <c r="H633" s="511"/>
      <c r="I633" s="448" t="s">
        <v>586</v>
      </c>
      <c r="J633" s="458">
        <v>17381.266154017001</v>
      </c>
      <c r="K633" s="458">
        <v>14600</v>
      </c>
      <c r="L633" s="458">
        <v>14592</v>
      </c>
      <c r="M633" s="458">
        <v>13402</v>
      </c>
      <c r="N633" s="450">
        <f t="shared" si="20"/>
        <v>8.8792717504849961E-2</v>
      </c>
      <c r="O633" s="450">
        <f t="shared" si="21"/>
        <v>-0.16047542965518491</v>
      </c>
      <c r="P633" s="461"/>
    </row>
    <row r="634" spans="1:16" ht="18" customHeight="1">
      <c r="A634" s="350"/>
      <c r="B634" s="350"/>
      <c r="C634" s="350"/>
      <c r="D634" s="350"/>
      <c r="E634" s="350"/>
      <c r="F634" s="350"/>
      <c r="G634" s="350"/>
      <c r="H634" s="383"/>
      <c r="I634" s="350" t="s">
        <v>112</v>
      </c>
      <c r="J634" s="281">
        <v>1470</v>
      </c>
      <c r="K634" s="281"/>
      <c r="L634" s="281">
        <v>838</v>
      </c>
      <c r="M634" s="281">
        <v>728</v>
      </c>
      <c r="N634" s="450">
        <f t="shared" si="20"/>
        <v>0.15109890109890101</v>
      </c>
      <c r="O634" s="450">
        <f t="shared" si="21"/>
        <v>-0.42993197278911566</v>
      </c>
      <c r="P634" s="451"/>
    </row>
    <row r="635" spans="1:16" ht="18" customHeight="1">
      <c r="A635" s="350"/>
      <c r="B635" s="350"/>
      <c r="C635" s="350"/>
      <c r="D635" s="350"/>
      <c r="E635" s="350"/>
      <c r="F635" s="350"/>
      <c r="G635" s="350"/>
      <c r="H635" s="383"/>
      <c r="I635" s="350" t="s">
        <v>113</v>
      </c>
      <c r="J635" s="281">
        <v>0</v>
      </c>
      <c r="K635" s="281"/>
      <c r="L635" s="281">
        <v>0</v>
      </c>
      <c r="M635" s="281">
        <v>0</v>
      </c>
      <c r="N635" s="450"/>
      <c r="O635" s="450"/>
      <c r="P635" s="451"/>
    </row>
    <row r="636" spans="1:16" ht="18" customHeight="1">
      <c r="A636" s="350"/>
      <c r="B636" s="350"/>
      <c r="C636" s="350"/>
      <c r="D636" s="350"/>
      <c r="E636" s="350"/>
      <c r="F636" s="350"/>
      <c r="G636" s="350"/>
      <c r="H636" s="383"/>
      <c r="I636" s="350" t="s">
        <v>114</v>
      </c>
      <c r="J636" s="281">
        <v>0</v>
      </c>
      <c r="K636" s="281"/>
      <c r="L636" s="281">
        <v>0</v>
      </c>
      <c r="M636" s="281">
        <v>0</v>
      </c>
      <c r="N636" s="450"/>
      <c r="O636" s="450"/>
      <c r="P636" s="451"/>
    </row>
    <row r="637" spans="1:16" ht="18" customHeight="1">
      <c r="A637" s="350"/>
      <c r="B637" s="350"/>
      <c r="C637" s="350"/>
      <c r="D637" s="350"/>
      <c r="E637" s="350"/>
      <c r="F637" s="350"/>
      <c r="G637" s="350"/>
      <c r="H637" s="383"/>
      <c r="I637" s="350" t="s">
        <v>587</v>
      </c>
      <c r="J637" s="281">
        <v>7354</v>
      </c>
      <c r="K637" s="281"/>
      <c r="L637" s="281">
        <v>6208</v>
      </c>
      <c r="M637" s="281">
        <v>5708</v>
      </c>
      <c r="N637" s="450">
        <f t="shared" si="20"/>
        <v>8.7596355991590658E-2</v>
      </c>
      <c r="O637" s="450">
        <f t="shared" si="21"/>
        <v>-0.1558335599673647</v>
      </c>
      <c r="P637" s="451"/>
    </row>
    <row r="638" spans="1:16" ht="18" customHeight="1">
      <c r="A638" s="350"/>
      <c r="B638" s="350"/>
      <c r="C638" s="350"/>
      <c r="D638" s="350"/>
      <c r="E638" s="350"/>
      <c r="F638" s="350"/>
      <c r="G638" s="350"/>
      <c r="H638" s="383"/>
      <c r="I638" s="350" t="s">
        <v>588</v>
      </c>
      <c r="J638" s="281">
        <v>4736</v>
      </c>
      <c r="K638" s="281"/>
      <c r="L638" s="281">
        <v>4466</v>
      </c>
      <c r="M638" s="281">
        <v>4903</v>
      </c>
      <c r="N638" s="450">
        <f t="shared" si="20"/>
        <v>-8.912910462981849E-2</v>
      </c>
      <c r="O638" s="450">
        <f t="shared" si="21"/>
        <v>-5.7010135135135087E-2</v>
      </c>
      <c r="P638" s="451"/>
    </row>
    <row r="639" spans="1:16" ht="18" customHeight="1">
      <c r="A639" s="350"/>
      <c r="B639" s="350"/>
      <c r="C639" s="350"/>
      <c r="D639" s="350"/>
      <c r="E639" s="350"/>
      <c r="F639" s="350"/>
      <c r="G639" s="350"/>
      <c r="H639" s="383"/>
      <c r="I639" s="350" t="s">
        <v>589</v>
      </c>
      <c r="J639" s="281">
        <v>132</v>
      </c>
      <c r="K639" s="281"/>
      <c r="L639" s="281">
        <v>131</v>
      </c>
      <c r="M639" s="281">
        <v>472</v>
      </c>
      <c r="N639" s="450">
        <f t="shared" si="20"/>
        <v>-0.72245762711864403</v>
      </c>
      <c r="O639" s="450">
        <f t="shared" si="21"/>
        <v>-7.575757575757569E-3</v>
      </c>
      <c r="P639" s="451"/>
    </row>
    <row r="640" spans="1:16" ht="18" customHeight="1">
      <c r="A640" s="350"/>
      <c r="B640" s="350"/>
      <c r="C640" s="350"/>
      <c r="D640" s="350"/>
      <c r="E640" s="350"/>
      <c r="F640" s="350"/>
      <c r="G640" s="350"/>
      <c r="H640" s="383"/>
      <c r="I640" s="350" t="s">
        <v>590</v>
      </c>
      <c r="J640" s="281">
        <v>0</v>
      </c>
      <c r="K640" s="281"/>
      <c r="L640" s="281">
        <v>0</v>
      </c>
      <c r="M640" s="281">
        <v>0</v>
      </c>
      <c r="N640" s="450"/>
      <c r="O640" s="450"/>
      <c r="P640" s="451"/>
    </row>
    <row r="641" spans="1:16" ht="18" customHeight="1">
      <c r="A641" s="350"/>
      <c r="B641" s="350"/>
      <c r="C641" s="350"/>
      <c r="D641" s="350"/>
      <c r="E641" s="350"/>
      <c r="F641" s="350"/>
      <c r="G641" s="350"/>
      <c r="H641" s="383"/>
      <c r="I641" s="350" t="s">
        <v>591</v>
      </c>
      <c r="J641" s="281">
        <v>3689.2661540170002</v>
      </c>
      <c r="K641" s="281"/>
      <c r="L641" s="281">
        <v>2949</v>
      </c>
      <c r="M641" s="281">
        <v>1591</v>
      </c>
      <c r="N641" s="450">
        <f t="shared" si="20"/>
        <v>0.85355122564424879</v>
      </c>
      <c r="O641" s="450">
        <f t="shared" si="21"/>
        <v>-0.20065403880144916</v>
      </c>
      <c r="P641" s="451"/>
    </row>
    <row r="642" spans="1:16" ht="36">
      <c r="A642" s="350"/>
      <c r="B642" s="350"/>
      <c r="C642" s="350"/>
      <c r="D642" s="350"/>
      <c r="E642" s="350"/>
      <c r="F642" s="350"/>
      <c r="G642" s="350"/>
      <c r="H642" s="511"/>
      <c r="I642" s="448" t="s">
        <v>592</v>
      </c>
      <c r="J642" s="458">
        <v>857</v>
      </c>
      <c r="K642" s="458">
        <v>622</v>
      </c>
      <c r="L642" s="458">
        <v>622</v>
      </c>
      <c r="M642" s="458">
        <v>484</v>
      </c>
      <c r="N642" s="450">
        <f t="shared" si="20"/>
        <v>0.28512396694214881</v>
      </c>
      <c r="O642" s="450">
        <f t="shared" si="21"/>
        <v>-0.27421236872812138</v>
      </c>
      <c r="P642" s="451" t="s">
        <v>593</v>
      </c>
    </row>
    <row r="643" spans="1:16" ht="18" customHeight="1">
      <c r="A643" s="350"/>
      <c r="B643" s="350"/>
      <c r="C643" s="350"/>
      <c r="D643" s="350"/>
      <c r="E643" s="350"/>
      <c r="F643" s="350"/>
      <c r="G643" s="350"/>
      <c r="H643" s="383"/>
      <c r="I643" s="350" t="s">
        <v>112</v>
      </c>
      <c r="J643" s="281">
        <v>229</v>
      </c>
      <c r="K643" s="281"/>
      <c r="L643" s="281">
        <v>267</v>
      </c>
      <c r="M643" s="281">
        <v>194</v>
      </c>
      <c r="N643" s="450">
        <f t="shared" si="20"/>
        <v>0.37628865979381443</v>
      </c>
      <c r="O643" s="450">
        <f t="shared" si="21"/>
        <v>0.1659388646288209</v>
      </c>
      <c r="P643" s="451"/>
    </row>
    <row r="644" spans="1:16" ht="18" customHeight="1">
      <c r="A644" s="350"/>
      <c r="B644" s="350"/>
      <c r="C644" s="350"/>
      <c r="D644" s="350"/>
      <c r="E644" s="350"/>
      <c r="F644" s="350"/>
      <c r="G644" s="350"/>
      <c r="H644" s="383"/>
      <c r="I644" s="350" t="s">
        <v>113</v>
      </c>
      <c r="J644" s="281">
        <v>628</v>
      </c>
      <c r="K644" s="281"/>
      <c r="L644" s="281">
        <v>355</v>
      </c>
      <c r="M644" s="281">
        <v>290</v>
      </c>
      <c r="N644" s="450">
        <f t="shared" si="20"/>
        <v>0.22413793103448265</v>
      </c>
      <c r="O644" s="450">
        <f t="shared" si="21"/>
        <v>-0.4347133757961783</v>
      </c>
      <c r="P644" s="451"/>
    </row>
    <row r="645" spans="1:16" ht="18" customHeight="1">
      <c r="A645" s="350"/>
      <c r="B645" s="350"/>
      <c r="C645" s="350"/>
      <c r="D645" s="350"/>
      <c r="E645" s="350"/>
      <c r="F645" s="350"/>
      <c r="G645" s="350"/>
      <c r="H645" s="383"/>
      <c r="I645" s="350" t="s">
        <v>114</v>
      </c>
      <c r="J645" s="281">
        <v>0</v>
      </c>
      <c r="K645" s="281"/>
      <c r="L645" s="281">
        <v>0</v>
      </c>
      <c r="M645" s="281">
        <v>0</v>
      </c>
      <c r="N645" s="450"/>
      <c r="O645" s="450"/>
      <c r="P645" s="451"/>
    </row>
    <row r="646" spans="1:16" ht="18" customHeight="1">
      <c r="A646" s="350"/>
      <c r="B646" s="350"/>
      <c r="C646" s="350"/>
      <c r="D646" s="350"/>
      <c r="E646" s="350"/>
      <c r="F646" s="350"/>
      <c r="G646" s="350"/>
      <c r="H646" s="383"/>
      <c r="I646" s="350" t="s">
        <v>594</v>
      </c>
      <c r="J646" s="281">
        <v>0</v>
      </c>
      <c r="K646" s="281"/>
      <c r="L646" s="281">
        <v>0</v>
      </c>
      <c r="M646" s="281">
        <v>0</v>
      </c>
      <c r="N646" s="450"/>
      <c r="O646" s="450"/>
      <c r="P646" s="451"/>
    </row>
    <row r="647" spans="1:16" ht="18" customHeight="1">
      <c r="A647" s="350"/>
      <c r="B647" s="350"/>
      <c r="C647" s="350"/>
      <c r="D647" s="350"/>
      <c r="E647" s="350"/>
      <c r="F647" s="350"/>
      <c r="G647" s="350"/>
      <c r="H647" s="511"/>
      <c r="I647" s="448" t="s">
        <v>595</v>
      </c>
      <c r="J647" s="458">
        <v>0</v>
      </c>
      <c r="K647" s="458"/>
      <c r="L647" s="458">
        <v>0</v>
      </c>
      <c r="M647" s="458"/>
      <c r="N647" s="450"/>
      <c r="O647" s="450"/>
      <c r="P647" s="451"/>
    </row>
    <row r="648" spans="1:16" ht="18" customHeight="1">
      <c r="A648" s="350"/>
      <c r="B648" s="350"/>
      <c r="C648" s="350"/>
      <c r="D648" s="350"/>
      <c r="E648" s="350"/>
      <c r="F648" s="350"/>
      <c r="G648" s="350"/>
      <c r="H648" s="383"/>
      <c r="I648" s="350" t="s">
        <v>596</v>
      </c>
      <c r="J648" s="281">
        <v>0</v>
      </c>
      <c r="K648" s="281"/>
      <c r="L648" s="281">
        <v>0</v>
      </c>
      <c r="M648" s="281"/>
      <c r="N648" s="450"/>
      <c r="O648" s="450"/>
      <c r="P648" s="451"/>
    </row>
    <row r="649" spans="1:16" ht="18" customHeight="1">
      <c r="A649" s="350"/>
      <c r="B649" s="350"/>
      <c r="C649" s="350"/>
      <c r="D649" s="350"/>
      <c r="E649" s="350"/>
      <c r="F649" s="350"/>
      <c r="G649" s="350"/>
      <c r="H649" s="383"/>
      <c r="I649" s="350" t="s">
        <v>597</v>
      </c>
      <c r="J649" s="281">
        <v>0</v>
      </c>
      <c r="K649" s="281"/>
      <c r="L649" s="281">
        <v>0</v>
      </c>
      <c r="M649" s="281"/>
      <c r="N649" s="450"/>
      <c r="O649" s="450"/>
      <c r="P649" s="451"/>
    </row>
    <row r="650" spans="1:16">
      <c r="A650" s="350"/>
      <c r="B650" s="350"/>
      <c r="C650" s="350"/>
      <c r="D650" s="350"/>
      <c r="E650" s="350"/>
      <c r="F650" s="350"/>
      <c r="G650" s="350"/>
      <c r="H650" s="511"/>
      <c r="I650" s="448" t="s">
        <v>598</v>
      </c>
      <c r="J650" s="458">
        <v>14756</v>
      </c>
      <c r="K650" s="458">
        <v>12910</v>
      </c>
      <c r="L650" s="458">
        <v>12910</v>
      </c>
      <c r="M650" s="458">
        <v>41212</v>
      </c>
      <c r="N650" s="453">
        <f>L650/M650-1</f>
        <v>-0.68674172571095804</v>
      </c>
      <c r="O650" s="450">
        <f t="shared" ref="O650:O708" si="22">L650/J650-1</f>
        <v>-0.12510165356465164</v>
      </c>
      <c r="P650" s="451"/>
    </row>
    <row r="651" spans="1:16" ht="18" customHeight="1">
      <c r="A651" s="350"/>
      <c r="B651" s="350"/>
      <c r="C651" s="350"/>
      <c r="D651" s="350"/>
      <c r="E651" s="350"/>
      <c r="F651" s="350"/>
      <c r="G651" s="350"/>
      <c r="H651" s="383"/>
      <c r="I651" s="350" t="s">
        <v>599</v>
      </c>
      <c r="J651" s="281">
        <v>0</v>
      </c>
      <c r="K651" s="281"/>
      <c r="L651" s="281">
        <v>0</v>
      </c>
      <c r="M651" s="281">
        <v>26200</v>
      </c>
      <c r="N651" s="450">
        <f>L651/M651-1</f>
        <v>-1</v>
      </c>
      <c r="O651" s="450"/>
      <c r="P651" s="451"/>
    </row>
    <row r="652" spans="1:16" ht="18" customHeight="1">
      <c r="A652" s="350"/>
      <c r="B652" s="350"/>
      <c r="C652" s="350"/>
      <c r="D652" s="350"/>
      <c r="E652" s="350"/>
      <c r="F652" s="350"/>
      <c r="G652" s="350"/>
      <c r="H652" s="383"/>
      <c r="I652" s="350" t="s">
        <v>600</v>
      </c>
      <c r="J652" s="281">
        <v>14756</v>
      </c>
      <c r="K652" s="281"/>
      <c r="L652" s="281">
        <v>12910</v>
      </c>
      <c r="M652" s="281">
        <v>15012</v>
      </c>
      <c r="N652" s="450">
        <f>L652/M652-1</f>
        <v>-0.14002131628030912</v>
      </c>
      <c r="O652" s="450">
        <f t="shared" si="22"/>
        <v>-0.12510165356465164</v>
      </c>
      <c r="P652" s="451"/>
    </row>
    <row r="653" spans="1:16" ht="18" customHeight="1">
      <c r="A653" s="350"/>
      <c r="B653" s="350"/>
      <c r="C653" s="350"/>
      <c r="D653" s="350"/>
      <c r="E653" s="350"/>
      <c r="F653" s="350"/>
      <c r="G653" s="350"/>
      <c r="H653" s="511"/>
      <c r="I653" s="448" t="s">
        <v>601</v>
      </c>
      <c r="J653" s="458"/>
      <c r="K653" s="458"/>
      <c r="L653" s="458">
        <v>0</v>
      </c>
      <c r="M653" s="458"/>
      <c r="N653" s="450"/>
      <c r="O653" s="450"/>
      <c r="P653" s="451"/>
    </row>
    <row r="654" spans="1:16" ht="18" customHeight="1">
      <c r="A654" s="350"/>
      <c r="B654" s="350"/>
      <c r="C654" s="350"/>
      <c r="D654" s="350"/>
      <c r="E654" s="350"/>
      <c r="F654" s="350"/>
      <c r="G654" s="350"/>
      <c r="H654" s="383"/>
      <c r="I654" s="350" t="s">
        <v>602</v>
      </c>
      <c r="J654" s="281"/>
      <c r="K654" s="281"/>
      <c r="L654" s="281">
        <v>0</v>
      </c>
      <c r="M654" s="281"/>
      <c r="N654" s="450"/>
      <c r="O654" s="450"/>
      <c r="P654" s="451"/>
    </row>
    <row r="655" spans="1:16" ht="18" customHeight="1">
      <c r="A655" s="350"/>
      <c r="B655" s="350"/>
      <c r="C655" s="350"/>
      <c r="D655" s="350"/>
      <c r="E655" s="350"/>
      <c r="F655" s="350"/>
      <c r="G655" s="350"/>
      <c r="H655" s="383"/>
      <c r="I655" s="350" t="s">
        <v>603</v>
      </c>
      <c r="J655" s="281"/>
      <c r="K655" s="281"/>
      <c r="L655" s="281">
        <v>0</v>
      </c>
      <c r="M655" s="281"/>
      <c r="N655" s="450"/>
      <c r="O655" s="450"/>
      <c r="P655" s="451"/>
    </row>
    <row r="656" spans="1:16" ht="18" customHeight="1">
      <c r="A656" s="350"/>
      <c r="B656" s="350"/>
      <c r="C656" s="350"/>
      <c r="D656" s="350"/>
      <c r="E656" s="350"/>
      <c r="F656" s="350"/>
      <c r="G656" s="350"/>
      <c r="H656" s="511"/>
      <c r="I656" s="448" t="s">
        <v>604</v>
      </c>
      <c r="J656" s="458"/>
      <c r="K656" s="458"/>
      <c r="L656" s="458">
        <v>0</v>
      </c>
      <c r="M656" s="458"/>
      <c r="N656" s="450"/>
      <c r="O656" s="450"/>
      <c r="P656" s="451"/>
    </row>
    <row r="657" spans="1:16" ht="18" customHeight="1">
      <c r="A657" s="350"/>
      <c r="B657" s="350"/>
      <c r="C657" s="350"/>
      <c r="D657" s="350"/>
      <c r="E657" s="350"/>
      <c r="F657" s="350"/>
      <c r="G657" s="350"/>
      <c r="H657" s="383"/>
      <c r="I657" s="350" t="s">
        <v>605</v>
      </c>
      <c r="J657" s="281"/>
      <c r="K657" s="281"/>
      <c r="L657" s="281">
        <v>0</v>
      </c>
      <c r="M657" s="281"/>
      <c r="N657" s="450"/>
      <c r="O657" s="450"/>
      <c r="P657" s="451"/>
    </row>
    <row r="658" spans="1:16" ht="18" customHeight="1">
      <c r="A658" s="350"/>
      <c r="B658" s="350"/>
      <c r="C658" s="350"/>
      <c r="D658" s="350"/>
      <c r="E658" s="350"/>
      <c r="F658" s="350"/>
      <c r="G658" s="350"/>
      <c r="H658" s="383"/>
      <c r="I658" s="350" t="s">
        <v>606</v>
      </c>
      <c r="J658" s="281"/>
      <c r="K658" s="281"/>
      <c r="L658" s="281">
        <v>0</v>
      </c>
      <c r="M658" s="281"/>
      <c r="N658" s="450"/>
      <c r="O658" s="450"/>
      <c r="P658" s="451"/>
    </row>
    <row r="659" spans="1:16" ht="36">
      <c r="A659" s="350"/>
      <c r="B659" s="350"/>
      <c r="C659" s="350"/>
      <c r="D659" s="350"/>
      <c r="E659" s="350"/>
      <c r="F659" s="350"/>
      <c r="G659" s="350"/>
      <c r="H659" s="511"/>
      <c r="I659" s="448" t="s">
        <v>607</v>
      </c>
      <c r="J659" s="458">
        <v>863</v>
      </c>
      <c r="K659" s="458">
        <v>163</v>
      </c>
      <c r="L659" s="458">
        <v>163</v>
      </c>
      <c r="M659" s="458"/>
      <c r="N659" s="450"/>
      <c r="O659" s="450">
        <f t="shared" si="22"/>
        <v>-0.81112398609501735</v>
      </c>
      <c r="P659" s="451" t="s">
        <v>608</v>
      </c>
    </row>
    <row r="660" spans="1:16" ht="18" customHeight="1">
      <c r="A660" s="350"/>
      <c r="B660" s="350"/>
      <c r="C660" s="350"/>
      <c r="D660" s="350"/>
      <c r="E660" s="350"/>
      <c r="F660" s="350"/>
      <c r="G660" s="350"/>
      <c r="H660" s="383"/>
      <c r="I660" s="350" t="s">
        <v>609</v>
      </c>
      <c r="J660" s="281">
        <v>863</v>
      </c>
      <c r="K660" s="281"/>
      <c r="L660" s="281">
        <v>163</v>
      </c>
      <c r="M660" s="281"/>
      <c r="N660" s="450"/>
      <c r="O660" s="450">
        <f t="shared" si="22"/>
        <v>-0.81112398609501735</v>
      </c>
      <c r="P660" s="451"/>
    </row>
    <row r="661" spans="1:16" ht="18" customHeight="1">
      <c r="A661" s="350"/>
      <c r="B661" s="350"/>
      <c r="C661" s="350"/>
      <c r="D661" s="350"/>
      <c r="E661" s="350"/>
      <c r="F661" s="350"/>
      <c r="G661" s="350"/>
      <c r="H661" s="383"/>
      <c r="I661" s="350" t="s">
        <v>610</v>
      </c>
      <c r="J661" s="281">
        <v>0</v>
      </c>
      <c r="K661" s="281"/>
      <c r="L661" s="281">
        <v>0</v>
      </c>
      <c r="M661" s="281"/>
      <c r="N661" s="450"/>
      <c r="O661" s="450"/>
      <c r="P661" s="451"/>
    </row>
    <row r="662" spans="1:16">
      <c r="A662" s="350"/>
      <c r="B662" s="350"/>
      <c r="C662" s="350"/>
      <c r="D662" s="350"/>
      <c r="E662" s="350"/>
      <c r="F662" s="350"/>
      <c r="G662" s="350"/>
      <c r="H662" s="511"/>
      <c r="I662" s="448" t="s">
        <v>611</v>
      </c>
      <c r="J662" s="458">
        <v>3627</v>
      </c>
      <c r="K662" s="458">
        <v>3858</v>
      </c>
      <c r="L662" s="458">
        <v>3858</v>
      </c>
      <c r="M662" s="458">
        <v>2841</v>
      </c>
      <c r="N662" s="453">
        <f>L662/M662-1</f>
        <v>0.35797254487856378</v>
      </c>
      <c r="O662" s="450">
        <f t="shared" si="22"/>
        <v>6.3688999172870187E-2</v>
      </c>
      <c r="P662" s="451"/>
    </row>
    <row r="663" spans="1:16" ht="18" customHeight="1">
      <c r="A663" s="350"/>
      <c r="B663" s="350"/>
      <c r="C663" s="350"/>
      <c r="D663" s="350"/>
      <c r="E663" s="350"/>
      <c r="F663" s="350"/>
      <c r="G663" s="350"/>
      <c r="H663" s="383"/>
      <c r="I663" s="350" t="s">
        <v>612</v>
      </c>
      <c r="J663" s="281"/>
      <c r="K663" s="281"/>
      <c r="L663" s="281">
        <v>0</v>
      </c>
      <c r="M663" s="281">
        <v>0</v>
      </c>
      <c r="N663" s="450"/>
      <c r="O663" s="450"/>
      <c r="P663" s="451"/>
    </row>
    <row r="664" spans="1:16" ht="18" customHeight="1">
      <c r="A664" s="350"/>
      <c r="B664" s="350"/>
      <c r="C664" s="350"/>
      <c r="D664" s="350"/>
      <c r="E664" s="350"/>
      <c r="F664" s="350"/>
      <c r="G664" s="350"/>
      <c r="H664" s="383"/>
      <c r="I664" s="350" t="s">
        <v>613</v>
      </c>
      <c r="J664" s="281">
        <v>3627</v>
      </c>
      <c r="K664" s="281"/>
      <c r="L664" s="281">
        <v>3858</v>
      </c>
      <c r="M664" s="281">
        <v>2841</v>
      </c>
      <c r="N664" s="450">
        <f>L664/M664-1</f>
        <v>0.35797254487856378</v>
      </c>
      <c r="O664" s="450">
        <f t="shared" si="22"/>
        <v>6.3688999172870187E-2</v>
      </c>
      <c r="P664" s="451"/>
    </row>
    <row r="665" spans="1:16" ht="18" customHeight="1">
      <c r="A665" s="350"/>
      <c r="B665" s="350"/>
      <c r="C665" s="350"/>
      <c r="D665" s="350"/>
      <c r="E665" s="350"/>
      <c r="F665" s="350"/>
      <c r="G665" s="350"/>
      <c r="H665" s="383"/>
      <c r="I665" s="350" t="s">
        <v>614</v>
      </c>
      <c r="J665" s="281"/>
      <c r="K665" s="281"/>
      <c r="L665" s="281">
        <v>0</v>
      </c>
      <c r="M665" s="281"/>
      <c r="N665" s="450"/>
      <c r="O665" s="450"/>
      <c r="P665" s="451"/>
    </row>
    <row r="666" spans="1:16" ht="24">
      <c r="A666" s="350"/>
      <c r="B666" s="350"/>
      <c r="C666" s="350"/>
      <c r="D666" s="350"/>
      <c r="E666" s="350"/>
      <c r="F666" s="350"/>
      <c r="G666" s="350"/>
      <c r="H666" s="511"/>
      <c r="I666" s="448" t="s">
        <v>615</v>
      </c>
      <c r="J666" s="458">
        <v>469.25</v>
      </c>
      <c r="K666" s="458">
        <v>650</v>
      </c>
      <c r="L666" s="458">
        <v>650</v>
      </c>
      <c r="M666" s="458"/>
      <c r="N666" s="450"/>
      <c r="O666" s="450">
        <f t="shared" si="22"/>
        <v>0.38518913159296742</v>
      </c>
      <c r="P666" s="451" t="s">
        <v>616</v>
      </c>
    </row>
    <row r="667" spans="1:16" ht="18" customHeight="1">
      <c r="A667" s="350"/>
      <c r="B667" s="350"/>
      <c r="C667" s="350"/>
      <c r="D667" s="350"/>
      <c r="E667" s="350"/>
      <c r="F667" s="350"/>
      <c r="G667" s="350"/>
      <c r="H667" s="383"/>
      <c r="I667" s="350" t="s">
        <v>617</v>
      </c>
      <c r="J667" s="281"/>
      <c r="K667" s="281"/>
      <c r="L667" s="281">
        <v>0</v>
      </c>
      <c r="M667" s="281"/>
      <c r="N667" s="450"/>
      <c r="O667" s="450"/>
      <c r="P667" s="460"/>
    </row>
    <row r="668" spans="1:16" ht="18" customHeight="1">
      <c r="A668" s="350"/>
      <c r="B668" s="350"/>
      <c r="C668" s="350"/>
      <c r="D668" s="350"/>
      <c r="E668" s="350"/>
      <c r="F668" s="350"/>
      <c r="G668" s="350"/>
      <c r="H668" s="383"/>
      <c r="I668" s="350" t="s">
        <v>618</v>
      </c>
      <c r="J668" s="281"/>
      <c r="K668" s="281"/>
      <c r="L668" s="281">
        <v>0</v>
      </c>
      <c r="M668" s="281"/>
      <c r="N668" s="450"/>
      <c r="O668" s="450"/>
      <c r="P668" s="451"/>
    </row>
    <row r="669" spans="1:16" ht="18" customHeight="1">
      <c r="A669" s="350"/>
      <c r="B669" s="350"/>
      <c r="C669" s="350"/>
      <c r="D669" s="350"/>
      <c r="E669" s="350"/>
      <c r="F669" s="350"/>
      <c r="G669" s="350"/>
      <c r="H669" s="383"/>
      <c r="I669" s="350" t="s">
        <v>619</v>
      </c>
      <c r="J669" s="281"/>
      <c r="K669" s="281"/>
      <c r="L669" s="281">
        <v>19</v>
      </c>
      <c r="M669" s="281"/>
      <c r="N669" s="450"/>
      <c r="O669" s="450"/>
      <c r="P669" s="451"/>
    </row>
    <row r="670" spans="1:16" ht="18" customHeight="1">
      <c r="A670" s="350"/>
      <c r="B670" s="350"/>
      <c r="C670" s="350"/>
      <c r="D670" s="350"/>
      <c r="E670" s="350"/>
      <c r="F670" s="350"/>
      <c r="G670" s="350"/>
      <c r="H670" s="383"/>
      <c r="I670" s="350" t="s">
        <v>620</v>
      </c>
      <c r="J670" s="281">
        <v>469.25</v>
      </c>
      <c r="K670" s="281"/>
      <c r="L670" s="281">
        <v>631</v>
      </c>
      <c r="M670" s="281"/>
      <c r="N670" s="450"/>
      <c r="O670" s="450">
        <f t="shared" si="22"/>
        <v>0.34469898774640373</v>
      </c>
      <c r="P670" s="451"/>
    </row>
    <row r="671" spans="1:16" ht="36">
      <c r="A671" s="350"/>
      <c r="B671" s="350"/>
      <c r="C671" s="350"/>
      <c r="D671" s="350"/>
      <c r="E671" s="350"/>
      <c r="F671" s="350"/>
      <c r="G671" s="350"/>
      <c r="H671" s="511"/>
      <c r="I671" s="448" t="s">
        <v>621</v>
      </c>
      <c r="J671" s="458">
        <v>2684</v>
      </c>
      <c r="K671" s="458">
        <v>6888</v>
      </c>
      <c r="L671" s="458">
        <v>6888</v>
      </c>
      <c r="M671" s="458"/>
      <c r="N671" s="450"/>
      <c r="O671" s="450">
        <f t="shared" si="22"/>
        <v>1.5663189269746645</v>
      </c>
      <c r="P671" s="451" t="s">
        <v>622</v>
      </c>
    </row>
    <row r="672" spans="1:16" ht="18" customHeight="1">
      <c r="A672" s="448"/>
      <c r="B672" s="448"/>
      <c r="C672" s="448"/>
      <c r="D672" s="448"/>
      <c r="E672" s="448"/>
      <c r="F672" s="448"/>
      <c r="G672" s="448"/>
      <c r="H672" s="383"/>
      <c r="I672" s="350" t="s">
        <v>112</v>
      </c>
      <c r="J672" s="281">
        <v>0</v>
      </c>
      <c r="K672" s="281"/>
      <c r="L672" s="281">
        <v>483</v>
      </c>
      <c r="M672" s="281"/>
      <c r="N672" s="450"/>
      <c r="O672" s="450"/>
      <c r="P672" s="451"/>
    </row>
    <row r="673" spans="1:16" ht="18" customHeight="1">
      <c r="A673" s="350"/>
      <c r="B673" s="350"/>
      <c r="C673" s="350"/>
      <c r="D673" s="350"/>
      <c r="E673" s="350"/>
      <c r="F673" s="350"/>
      <c r="G673" s="350"/>
      <c r="H673" s="383"/>
      <c r="I673" s="350" t="s">
        <v>113</v>
      </c>
      <c r="J673" s="281">
        <v>0</v>
      </c>
      <c r="K673" s="281"/>
      <c r="L673" s="281">
        <v>1137</v>
      </c>
      <c r="M673" s="281"/>
      <c r="N673" s="450"/>
      <c r="O673" s="450"/>
      <c r="P673" s="451"/>
    </row>
    <row r="674" spans="1:16" ht="18" customHeight="1">
      <c r="A674" s="350"/>
      <c r="B674" s="350"/>
      <c r="C674" s="350"/>
      <c r="D674" s="350"/>
      <c r="E674" s="350"/>
      <c r="F674" s="350"/>
      <c r="G674" s="350"/>
      <c r="H674" s="383"/>
      <c r="I674" s="350" t="s">
        <v>114</v>
      </c>
      <c r="J674" s="281">
        <v>0</v>
      </c>
      <c r="K674" s="281"/>
      <c r="L674" s="281">
        <v>54</v>
      </c>
      <c r="M674" s="281"/>
      <c r="N674" s="450"/>
      <c r="O674" s="450"/>
      <c r="P674" s="451"/>
    </row>
    <row r="675" spans="1:16" ht="18" customHeight="1">
      <c r="A675" s="350"/>
      <c r="B675" s="350"/>
      <c r="C675" s="350"/>
      <c r="D675" s="350"/>
      <c r="E675" s="350"/>
      <c r="F675" s="350"/>
      <c r="G675" s="350"/>
      <c r="H675" s="383"/>
      <c r="I675" s="350" t="s">
        <v>623</v>
      </c>
      <c r="J675" s="281">
        <v>1559</v>
      </c>
      <c r="K675" s="281"/>
      <c r="L675" s="281">
        <v>1541</v>
      </c>
      <c r="M675" s="281"/>
      <c r="N675" s="450"/>
      <c r="O675" s="450">
        <f t="shared" si="22"/>
        <v>-1.1545862732520895E-2</v>
      </c>
      <c r="P675" s="460"/>
    </row>
    <row r="676" spans="1:16" ht="18" customHeight="1">
      <c r="A676" s="350"/>
      <c r="B676" s="350"/>
      <c r="C676" s="350"/>
      <c r="D676" s="350"/>
      <c r="E676" s="350"/>
      <c r="F676" s="350"/>
      <c r="G676" s="350"/>
      <c r="H676" s="383"/>
      <c r="I676" s="350" t="s">
        <v>624</v>
      </c>
      <c r="J676" s="281">
        <v>1125</v>
      </c>
      <c r="K676" s="281"/>
      <c r="L676" s="281">
        <v>1286</v>
      </c>
      <c r="M676" s="281"/>
      <c r="N676" s="450"/>
      <c r="O676" s="450">
        <f t="shared" si="22"/>
        <v>0.14311111111111119</v>
      </c>
      <c r="P676" s="451"/>
    </row>
    <row r="677" spans="1:16" s="506" customFormat="1" ht="18" customHeight="1">
      <c r="A677" s="350"/>
      <c r="B677" s="350"/>
      <c r="C677" s="350"/>
      <c r="D677" s="350"/>
      <c r="E677" s="350"/>
      <c r="F677" s="350"/>
      <c r="G677" s="350"/>
      <c r="H677" s="383"/>
      <c r="I677" s="350" t="s">
        <v>121</v>
      </c>
      <c r="J677" s="281">
        <v>0</v>
      </c>
      <c r="K677" s="281"/>
      <c r="L677" s="281">
        <v>46</v>
      </c>
      <c r="M677" s="281"/>
      <c r="N677" s="450"/>
      <c r="O677" s="450"/>
      <c r="P677" s="451"/>
    </row>
    <row r="678" spans="1:16" ht="18" customHeight="1">
      <c r="A678" s="350"/>
      <c r="B678" s="350"/>
      <c r="C678" s="350"/>
      <c r="D678" s="350"/>
      <c r="E678" s="350"/>
      <c r="F678" s="350"/>
      <c r="G678" s="350"/>
      <c r="H678" s="383"/>
      <c r="I678" s="350" t="s">
        <v>625</v>
      </c>
      <c r="J678" s="281">
        <v>0</v>
      </c>
      <c r="K678" s="281"/>
      <c r="L678" s="281">
        <v>2341</v>
      </c>
      <c r="M678" s="281"/>
      <c r="N678" s="450"/>
      <c r="O678" s="450"/>
      <c r="P678" s="468"/>
    </row>
    <row r="679" spans="1:16" ht="66.95" customHeight="1">
      <c r="A679" s="350"/>
      <c r="B679" s="350"/>
      <c r="C679" s="350"/>
      <c r="D679" s="350"/>
      <c r="E679" s="350"/>
      <c r="F679" s="350"/>
      <c r="G679" s="350"/>
      <c r="H679" s="511"/>
      <c r="I679" s="448" t="s">
        <v>626</v>
      </c>
      <c r="J679" s="458">
        <v>91123.739863527997</v>
      </c>
      <c r="K679" s="458">
        <v>34957</v>
      </c>
      <c r="L679" s="458">
        <v>34957</v>
      </c>
      <c r="M679" s="458">
        <v>14971</v>
      </c>
      <c r="N679" s="453">
        <f t="shared" ref="N679:N684" si="23">L679/M679-1</f>
        <v>1.3349809631955112</v>
      </c>
      <c r="O679" s="450">
        <f t="shared" si="22"/>
        <v>-0.61637878282483194</v>
      </c>
      <c r="P679" s="451" t="s">
        <v>627</v>
      </c>
    </row>
    <row r="680" spans="1:16" ht="18" customHeight="1">
      <c r="A680" s="350"/>
      <c r="B680" s="350"/>
      <c r="C680" s="350"/>
      <c r="D680" s="350"/>
      <c r="E680" s="350"/>
      <c r="F680" s="350"/>
      <c r="G680" s="350"/>
      <c r="H680" s="383"/>
      <c r="I680" s="350" t="s">
        <v>628</v>
      </c>
      <c r="J680" s="281">
        <v>91123.739863527997</v>
      </c>
      <c r="K680" s="281"/>
      <c r="L680" s="281">
        <v>34957</v>
      </c>
      <c r="M680" s="281">
        <v>14971</v>
      </c>
      <c r="N680" s="450">
        <f t="shared" si="23"/>
        <v>1.3349809631955112</v>
      </c>
      <c r="O680" s="450">
        <f t="shared" si="22"/>
        <v>-0.61637878282483194</v>
      </c>
      <c r="P680" s="451"/>
    </row>
    <row r="681" spans="1:16">
      <c r="A681" s="350"/>
      <c r="B681" s="350"/>
      <c r="C681" s="350"/>
      <c r="D681" s="350"/>
      <c r="E681" s="350"/>
      <c r="F681" s="350"/>
      <c r="G681" s="350"/>
      <c r="H681" s="511"/>
      <c r="I681" s="448" t="s">
        <v>47</v>
      </c>
      <c r="J681" s="458">
        <v>1540345.2752492686</v>
      </c>
      <c r="K681" s="458">
        <v>1544387</v>
      </c>
      <c r="L681" s="458">
        <v>1534559</v>
      </c>
      <c r="M681" s="458">
        <v>1130130</v>
      </c>
      <c r="N681" s="453">
        <f t="shared" si="23"/>
        <v>0.35786060010795229</v>
      </c>
      <c r="O681" s="450">
        <f t="shared" si="22"/>
        <v>-3.7564793700765042E-3</v>
      </c>
      <c r="P681" s="469"/>
    </row>
    <row r="682" spans="1:16" ht="36">
      <c r="A682" s="350"/>
      <c r="B682" s="350"/>
      <c r="C682" s="350"/>
      <c r="D682" s="350"/>
      <c r="E682" s="350"/>
      <c r="F682" s="350"/>
      <c r="G682" s="350"/>
      <c r="H682" s="511"/>
      <c r="I682" s="448" t="s">
        <v>629</v>
      </c>
      <c r="J682" s="458">
        <v>64602.670272094998</v>
      </c>
      <c r="K682" s="458">
        <v>36274</v>
      </c>
      <c r="L682" s="458">
        <v>36263</v>
      </c>
      <c r="M682" s="458">
        <v>29118</v>
      </c>
      <c r="N682" s="450">
        <f t="shared" si="23"/>
        <v>0.24538086407033455</v>
      </c>
      <c r="O682" s="450">
        <f t="shared" si="22"/>
        <v>-0.43867645335298566</v>
      </c>
      <c r="P682" s="451" t="s">
        <v>630</v>
      </c>
    </row>
    <row r="683" spans="1:16" ht="18" customHeight="1">
      <c r="A683" s="350"/>
      <c r="B683" s="350"/>
      <c r="C683" s="350"/>
      <c r="D683" s="350"/>
      <c r="E683" s="350"/>
      <c r="F683" s="350"/>
      <c r="G683" s="350"/>
      <c r="H683" s="383"/>
      <c r="I683" s="350" t="s">
        <v>112</v>
      </c>
      <c r="J683" s="281">
        <v>2826</v>
      </c>
      <c r="K683" s="281"/>
      <c r="L683" s="281">
        <v>5857</v>
      </c>
      <c r="M683" s="281">
        <v>4622</v>
      </c>
      <c r="N683" s="450">
        <f t="shared" si="23"/>
        <v>0.26720034617048904</v>
      </c>
      <c r="O683" s="450">
        <f t="shared" si="22"/>
        <v>1.0725406935598016</v>
      </c>
      <c r="P683" s="451"/>
    </row>
    <row r="684" spans="1:16" ht="18" customHeight="1">
      <c r="A684" s="350"/>
      <c r="B684" s="350"/>
      <c r="C684" s="350"/>
      <c r="D684" s="350"/>
      <c r="E684" s="350"/>
      <c r="F684" s="350"/>
      <c r="G684" s="350"/>
      <c r="H684" s="383"/>
      <c r="I684" s="350" t="s">
        <v>113</v>
      </c>
      <c r="J684" s="281">
        <v>16731</v>
      </c>
      <c r="K684" s="281"/>
      <c r="L684" s="281">
        <v>4246</v>
      </c>
      <c r="M684" s="281">
        <v>4335</v>
      </c>
      <c r="N684" s="450">
        <f t="shared" si="23"/>
        <v>-2.0530565167243386E-2</v>
      </c>
      <c r="O684" s="450">
        <f t="shared" si="22"/>
        <v>-0.74621959237343849</v>
      </c>
      <c r="P684" s="451"/>
    </row>
    <row r="685" spans="1:16" ht="18" customHeight="1">
      <c r="A685" s="350"/>
      <c r="B685" s="350"/>
      <c r="C685" s="350"/>
      <c r="D685" s="350"/>
      <c r="E685" s="350"/>
      <c r="F685" s="350"/>
      <c r="G685" s="350"/>
      <c r="H685" s="383"/>
      <c r="I685" s="350" t="s">
        <v>114</v>
      </c>
      <c r="J685" s="281">
        <v>0</v>
      </c>
      <c r="K685" s="281"/>
      <c r="L685" s="281">
        <v>0</v>
      </c>
      <c r="M685" s="281">
        <v>0</v>
      </c>
      <c r="N685" s="450"/>
      <c r="O685" s="450"/>
      <c r="P685" s="451"/>
    </row>
    <row r="686" spans="1:16" ht="18" customHeight="1">
      <c r="A686" s="350"/>
      <c r="B686" s="350"/>
      <c r="C686" s="350"/>
      <c r="D686" s="350"/>
      <c r="E686" s="350"/>
      <c r="F686" s="350"/>
      <c r="G686" s="350"/>
      <c r="H686" s="383"/>
      <c r="I686" s="350" t="s">
        <v>631</v>
      </c>
      <c r="J686" s="281">
        <v>45045.670272094998</v>
      </c>
      <c r="K686" s="281"/>
      <c r="L686" s="281">
        <v>26160</v>
      </c>
      <c r="M686" s="281">
        <v>20161</v>
      </c>
      <c r="N686" s="450">
        <f t="shared" ref="N686:N695" si="24">L686/M686-1</f>
        <v>0.29755468478746083</v>
      </c>
      <c r="O686" s="450">
        <f t="shared" si="22"/>
        <v>-0.41925606074940214</v>
      </c>
      <c r="P686" s="451"/>
    </row>
    <row r="687" spans="1:16" ht="111.75" customHeight="1">
      <c r="A687" s="350"/>
      <c r="B687" s="350"/>
      <c r="C687" s="350"/>
      <c r="D687" s="350"/>
      <c r="E687" s="350"/>
      <c r="F687" s="350"/>
      <c r="G687" s="350"/>
      <c r="H687" s="511"/>
      <c r="I687" s="448" t="s">
        <v>632</v>
      </c>
      <c r="J687" s="458">
        <v>1047731.140354665</v>
      </c>
      <c r="K687" s="458">
        <v>1016056</v>
      </c>
      <c r="L687" s="458">
        <v>1014672</v>
      </c>
      <c r="M687" s="458">
        <v>639400</v>
      </c>
      <c r="N687" s="450">
        <f t="shared" si="24"/>
        <v>0.58691273068501726</v>
      </c>
      <c r="O687" s="450">
        <f t="shared" si="22"/>
        <v>-3.1553076052959761E-2</v>
      </c>
      <c r="P687" s="451"/>
    </row>
    <row r="688" spans="1:16" ht="18" customHeight="1">
      <c r="A688" s="350"/>
      <c r="B688" s="350"/>
      <c r="C688" s="350"/>
      <c r="D688" s="350"/>
      <c r="E688" s="350"/>
      <c r="F688" s="350"/>
      <c r="G688" s="350"/>
      <c r="H688" s="383"/>
      <c r="I688" s="350" t="s">
        <v>633</v>
      </c>
      <c r="J688" s="281">
        <v>486301.86591374304</v>
      </c>
      <c r="K688" s="281"/>
      <c r="L688" s="281">
        <v>474019</v>
      </c>
      <c r="M688" s="281">
        <v>333360</v>
      </c>
      <c r="N688" s="450">
        <f t="shared" si="24"/>
        <v>0.42194324454043675</v>
      </c>
      <c r="O688" s="450">
        <f t="shared" si="22"/>
        <v>-2.5257698509266402E-2</v>
      </c>
      <c r="P688" s="451"/>
    </row>
    <row r="689" spans="1:16" ht="18" customHeight="1">
      <c r="A689" s="350"/>
      <c r="B689" s="350"/>
      <c r="C689" s="350"/>
      <c r="D689" s="350"/>
      <c r="E689" s="350"/>
      <c r="F689" s="350"/>
      <c r="G689" s="350"/>
      <c r="H689" s="383"/>
      <c r="I689" s="350" t="s">
        <v>634</v>
      </c>
      <c r="J689" s="281">
        <v>62075.579654740002</v>
      </c>
      <c r="K689" s="281"/>
      <c r="L689" s="281">
        <v>99785</v>
      </c>
      <c r="M689" s="281">
        <v>42777</v>
      </c>
      <c r="N689" s="450">
        <f t="shared" si="24"/>
        <v>1.3326787759777452</v>
      </c>
      <c r="O689" s="450">
        <f t="shared" si="22"/>
        <v>0.60747592781246884</v>
      </c>
      <c r="P689" s="470"/>
    </row>
    <row r="690" spans="1:16" ht="18" customHeight="1">
      <c r="A690" s="350"/>
      <c r="B690" s="350"/>
      <c r="C690" s="350"/>
      <c r="D690" s="350"/>
      <c r="E690" s="350"/>
      <c r="F690" s="350"/>
      <c r="G690" s="350"/>
      <c r="H690" s="383"/>
      <c r="I690" s="350" t="s">
        <v>635</v>
      </c>
      <c r="J690" s="281">
        <v>51081</v>
      </c>
      <c r="K690" s="281"/>
      <c r="L690" s="281">
        <v>46712</v>
      </c>
      <c r="M690" s="281">
        <v>26472</v>
      </c>
      <c r="N690" s="450">
        <f t="shared" si="24"/>
        <v>0.76458144454517973</v>
      </c>
      <c r="O690" s="450">
        <f t="shared" si="22"/>
        <v>-8.5530823593899852E-2</v>
      </c>
      <c r="P690" s="451"/>
    </row>
    <row r="691" spans="1:16" ht="18" customHeight="1">
      <c r="A691" s="350"/>
      <c r="B691" s="350"/>
      <c r="C691" s="350"/>
      <c r="D691" s="350"/>
      <c r="E691" s="350"/>
      <c r="F691" s="350"/>
      <c r="G691" s="350"/>
      <c r="H691" s="383"/>
      <c r="I691" s="350" t="s">
        <v>636</v>
      </c>
      <c r="J691" s="281">
        <v>20022.722342499997</v>
      </c>
      <c r="K691" s="281"/>
      <c r="L691" s="281">
        <v>21403</v>
      </c>
      <c r="M691" s="281">
        <v>12621</v>
      </c>
      <c r="N691" s="450">
        <f t="shared" si="24"/>
        <v>0.69582441961809671</v>
      </c>
      <c r="O691" s="450">
        <f t="shared" si="22"/>
        <v>6.8935564000218053E-2</v>
      </c>
      <c r="P691" s="451"/>
    </row>
    <row r="692" spans="1:16" ht="18" customHeight="1">
      <c r="A692" s="350"/>
      <c r="B692" s="350"/>
      <c r="C692" s="350"/>
      <c r="D692" s="350"/>
      <c r="E692" s="350"/>
      <c r="F692" s="350"/>
      <c r="G692" s="350"/>
      <c r="H692" s="383"/>
      <c r="I692" s="350" t="s">
        <v>637</v>
      </c>
      <c r="J692" s="281">
        <v>47260.261503261005</v>
      </c>
      <c r="K692" s="281"/>
      <c r="L692" s="281">
        <v>47536</v>
      </c>
      <c r="M692" s="281">
        <v>49766</v>
      </c>
      <c r="N692" s="450">
        <f t="shared" si="24"/>
        <v>-4.4809709440180034E-2</v>
      </c>
      <c r="O692" s="450">
        <f t="shared" si="22"/>
        <v>5.834468281982863E-3</v>
      </c>
      <c r="P692" s="451"/>
    </row>
    <row r="693" spans="1:16" ht="18" customHeight="1">
      <c r="A693" s="350"/>
      <c r="B693" s="350"/>
      <c r="C693" s="350"/>
      <c r="D693" s="350"/>
      <c r="E693" s="350"/>
      <c r="F693" s="350"/>
      <c r="G693" s="350"/>
      <c r="H693" s="383"/>
      <c r="I693" s="350" t="s">
        <v>638</v>
      </c>
      <c r="J693" s="281">
        <v>51592.6</v>
      </c>
      <c r="K693" s="281"/>
      <c r="L693" s="281">
        <v>47819</v>
      </c>
      <c r="M693" s="281">
        <v>9048</v>
      </c>
      <c r="N693" s="450">
        <f t="shared" si="24"/>
        <v>4.2850353669319183</v>
      </c>
      <c r="O693" s="450">
        <f t="shared" si="22"/>
        <v>-7.3142272341382264E-2</v>
      </c>
      <c r="P693" s="451"/>
    </row>
    <row r="694" spans="1:16" ht="18" customHeight="1">
      <c r="A694" s="350"/>
      <c r="B694" s="350"/>
      <c r="C694" s="350"/>
      <c r="D694" s="350"/>
      <c r="E694" s="350"/>
      <c r="F694" s="350"/>
      <c r="G694" s="350"/>
      <c r="H694" s="383"/>
      <c r="I694" s="350" t="s">
        <v>639</v>
      </c>
      <c r="J694" s="281">
        <v>73689.098408384991</v>
      </c>
      <c r="K694" s="281"/>
      <c r="L694" s="281">
        <v>72288</v>
      </c>
      <c r="M694" s="281">
        <v>26053</v>
      </c>
      <c r="N694" s="450">
        <f t="shared" si="24"/>
        <v>1.7746516715925229</v>
      </c>
      <c r="O694" s="450">
        <f t="shared" si="22"/>
        <v>-1.9013645690439951E-2</v>
      </c>
      <c r="P694" s="451"/>
    </row>
    <row r="695" spans="1:16" ht="18" customHeight="1">
      <c r="A695" s="350"/>
      <c r="B695" s="350"/>
      <c r="C695" s="350"/>
      <c r="D695" s="350"/>
      <c r="E695" s="350"/>
      <c r="F695" s="350"/>
      <c r="G695" s="350"/>
      <c r="H695" s="383"/>
      <c r="I695" s="350" t="s">
        <v>640</v>
      </c>
      <c r="J695" s="281">
        <v>132323.865708039</v>
      </c>
      <c r="K695" s="281"/>
      <c r="L695" s="281">
        <v>151156</v>
      </c>
      <c r="M695" s="281">
        <v>84569</v>
      </c>
      <c r="N695" s="450">
        <f t="shared" si="24"/>
        <v>0.78736889403918697</v>
      </c>
      <c r="O695" s="450">
        <f t="shared" si="22"/>
        <v>0.14231850158846227</v>
      </c>
      <c r="P695" s="451"/>
    </row>
    <row r="696" spans="1:16" ht="18" customHeight="1">
      <c r="A696" s="350"/>
      <c r="B696" s="350"/>
      <c r="C696" s="350"/>
      <c r="D696" s="350"/>
      <c r="E696" s="350"/>
      <c r="F696" s="350"/>
      <c r="G696" s="350"/>
      <c r="H696" s="383"/>
      <c r="I696" s="350" t="s">
        <v>641</v>
      </c>
      <c r="J696" s="281">
        <v>2823.1</v>
      </c>
      <c r="K696" s="281"/>
      <c r="L696" s="281">
        <v>0</v>
      </c>
      <c r="M696" s="281">
        <v>0</v>
      </c>
      <c r="N696" s="450"/>
      <c r="O696" s="450">
        <f t="shared" si="22"/>
        <v>-1</v>
      </c>
      <c r="P696" s="451"/>
    </row>
    <row r="697" spans="1:16" ht="18" customHeight="1">
      <c r="A697" s="350"/>
      <c r="B697" s="350"/>
      <c r="C697" s="350"/>
      <c r="D697" s="350"/>
      <c r="E697" s="350"/>
      <c r="F697" s="350"/>
      <c r="G697" s="350"/>
      <c r="H697" s="383"/>
      <c r="I697" s="350" t="s">
        <v>642</v>
      </c>
      <c r="J697" s="281">
        <v>553.70970039700001</v>
      </c>
      <c r="K697" s="281"/>
      <c r="L697" s="281">
        <v>653</v>
      </c>
      <c r="M697" s="281">
        <v>2929</v>
      </c>
      <c r="N697" s="450">
        <f>L697/M697-1</f>
        <v>-0.77705701604643229</v>
      </c>
      <c r="O697" s="450">
        <f t="shared" si="22"/>
        <v>0.17931833148635579</v>
      </c>
      <c r="P697" s="451"/>
    </row>
    <row r="698" spans="1:16" ht="18" customHeight="1">
      <c r="A698" s="350"/>
      <c r="B698" s="350"/>
      <c r="C698" s="350"/>
      <c r="D698" s="350"/>
      <c r="E698" s="350"/>
      <c r="F698" s="350"/>
      <c r="G698" s="350"/>
      <c r="H698" s="383"/>
      <c r="I698" s="350" t="s">
        <v>643</v>
      </c>
      <c r="J698" s="281">
        <v>3383</v>
      </c>
      <c r="K698" s="281"/>
      <c r="L698" s="281">
        <v>3383</v>
      </c>
      <c r="M698" s="281">
        <v>0</v>
      </c>
      <c r="N698" s="450"/>
      <c r="O698" s="450">
        <f t="shared" si="22"/>
        <v>0</v>
      </c>
      <c r="P698" s="451"/>
    </row>
    <row r="699" spans="1:16" ht="18" customHeight="1">
      <c r="A699" s="350"/>
      <c r="B699" s="350"/>
      <c r="C699" s="350"/>
      <c r="D699" s="350"/>
      <c r="E699" s="350"/>
      <c r="F699" s="350"/>
      <c r="G699" s="350"/>
      <c r="H699" s="383"/>
      <c r="I699" s="350" t="s">
        <v>644</v>
      </c>
      <c r="J699" s="281">
        <v>116624.33712360001</v>
      </c>
      <c r="K699" s="281"/>
      <c r="L699" s="281">
        <v>49918</v>
      </c>
      <c r="M699" s="281">
        <v>51805</v>
      </c>
      <c r="N699" s="450">
        <f>L699/M699-1</f>
        <v>-3.6425055496573711E-2</v>
      </c>
      <c r="O699" s="450">
        <f t="shared" si="22"/>
        <v>-0.57197613095887312</v>
      </c>
      <c r="P699" s="451"/>
    </row>
    <row r="700" spans="1:16" ht="36">
      <c r="A700" s="350"/>
      <c r="B700" s="350"/>
      <c r="C700" s="350"/>
      <c r="D700" s="350"/>
      <c r="E700" s="350"/>
      <c r="F700" s="350"/>
      <c r="G700" s="350"/>
      <c r="H700" s="511"/>
      <c r="I700" s="448" t="s">
        <v>645</v>
      </c>
      <c r="J700" s="458">
        <v>5718.5887839999996</v>
      </c>
      <c r="K700" s="458">
        <v>4524</v>
      </c>
      <c r="L700" s="458">
        <v>4524</v>
      </c>
      <c r="M700" s="458">
        <v>10659</v>
      </c>
      <c r="N700" s="453">
        <f>L700/M700-1</f>
        <v>-0.57556994089501834</v>
      </c>
      <c r="O700" s="450">
        <f t="shared" si="22"/>
        <v>-0.20889573094367819</v>
      </c>
      <c r="P700" s="451" t="s">
        <v>646</v>
      </c>
    </row>
    <row r="701" spans="1:16" ht="18" customHeight="1">
      <c r="A701" s="350"/>
      <c r="B701" s="350"/>
      <c r="C701" s="350"/>
      <c r="D701" s="350"/>
      <c r="E701" s="350"/>
      <c r="F701" s="350"/>
      <c r="G701" s="350"/>
      <c r="H701" s="383"/>
      <c r="I701" s="350" t="s">
        <v>647</v>
      </c>
      <c r="J701" s="281">
        <v>3733.366</v>
      </c>
      <c r="K701" s="281"/>
      <c r="L701" s="281">
        <v>3701</v>
      </c>
      <c r="M701" s="281">
        <v>9077</v>
      </c>
      <c r="N701" s="450">
        <f>L701/M701-1</f>
        <v>-0.59226616723587089</v>
      </c>
      <c r="O701" s="450">
        <f t="shared" si="22"/>
        <v>-8.669388428565572E-3</v>
      </c>
      <c r="P701" s="451"/>
    </row>
    <row r="702" spans="1:16" ht="18" customHeight="1">
      <c r="A702" s="350"/>
      <c r="B702" s="350"/>
      <c r="C702" s="350"/>
      <c r="D702" s="350"/>
      <c r="E702" s="350"/>
      <c r="F702" s="350"/>
      <c r="G702" s="350"/>
      <c r="H702" s="383"/>
      <c r="I702" s="350" t="s">
        <v>648</v>
      </c>
      <c r="J702" s="457">
        <v>0</v>
      </c>
      <c r="K702" s="457"/>
      <c r="L702" s="457">
        <v>0</v>
      </c>
      <c r="M702" s="457">
        <v>0</v>
      </c>
      <c r="N702" s="450"/>
      <c r="O702" s="450"/>
      <c r="P702" s="451"/>
    </row>
    <row r="703" spans="1:16" ht="18" customHeight="1">
      <c r="A703" s="350"/>
      <c r="B703" s="350"/>
      <c r="C703" s="350"/>
      <c r="D703" s="350"/>
      <c r="E703" s="350"/>
      <c r="F703" s="350"/>
      <c r="G703" s="350"/>
      <c r="H703" s="383"/>
      <c r="I703" s="350" t="s">
        <v>649</v>
      </c>
      <c r="J703" s="281">
        <v>1985.222784</v>
      </c>
      <c r="K703" s="281"/>
      <c r="L703" s="281">
        <v>823</v>
      </c>
      <c r="M703" s="281">
        <v>1582</v>
      </c>
      <c r="N703" s="450">
        <f t="shared" ref="N703:N708" si="25">L703/M703-1</f>
        <v>-0.47977243994943108</v>
      </c>
      <c r="O703" s="450">
        <f t="shared" si="22"/>
        <v>-0.5854369561779118</v>
      </c>
      <c r="P703" s="451"/>
    </row>
    <row r="704" spans="1:16" ht="18" customHeight="1">
      <c r="A704" s="350"/>
      <c r="B704" s="350"/>
      <c r="C704" s="350"/>
      <c r="D704" s="350"/>
      <c r="E704" s="350"/>
      <c r="F704" s="350"/>
      <c r="G704" s="448"/>
      <c r="H704" s="511"/>
      <c r="I704" s="448" t="s">
        <v>650</v>
      </c>
      <c r="J704" s="458">
        <v>119324.54738333401</v>
      </c>
      <c r="K704" s="458">
        <v>135983</v>
      </c>
      <c r="L704" s="458">
        <v>129914</v>
      </c>
      <c r="M704" s="458">
        <v>108843</v>
      </c>
      <c r="N704" s="450">
        <f t="shared" si="25"/>
        <v>0.19359076835441869</v>
      </c>
      <c r="O704" s="450">
        <f t="shared" si="22"/>
        <v>8.8744963621332884E-2</v>
      </c>
      <c r="P704" s="460"/>
    </row>
    <row r="705" spans="1:16" ht="18" customHeight="1">
      <c r="A705" s="350"/>
      <c r="B705" s="350"/>
      <c r="C705" s="350"/>
      <c r="D705" s="350"/>
      <c r="E705" s="350"/>
      <c r="F705" s="350"/>
      <c r="G705" s="350"/>
      <c r="H705" s="383"/>
      <c r="I705" s="350" t="s">
        <v>651</v>
      </c>
      <c r="J705" s="281">
        <v>26401.523947623999</v>
      </c>
      <c r="K705" s="281"/>
      <c r="L705" s="281">
        <v>38228</v>
      </c>
      <c r="M705" s="281">
        <v>23498</v>
      </c>
      <c r="N705" s="450">
        <f t="shared" si="25"/>
        <v>0.62686186058387938</v>
      </c>
      <c r="O705" s="450">
        <f t="shared" si="22"/>
        <v>0.44794671988774803</v>
      </c>
      <c r="P705" s="461"/>
    </row>
    <row r="706" spans="1:16" ht="18" customHeight="1">
      <c r="A706" s="350"/>
      <c r="B706" s="350"/>
      <c r="C706" s="350"/>
      <c r="D706" s="350"/>
      <c r="E706" s="350"/>
      <c r="F706" s="350"/>
      <c r="G706" s="350"/>
      <c r="H706" s="383"/>
      <c r="I706" s="350" t="s">
        <v>652</v>
      </c>
      <c r="J706" s="281">
        <v>5350</v>
      </c>
      <c r="K706" s="281"/>
      <c r="L706" s="281">
        <v>6974</v>
      </c>
      <c r="M706" s="281">
        <v>6401</v>
      </c>
      <c r="N706" s="450">
        <f t="shared" si="25"/>
        <v>8.9517262927667485E-2</v>
      </c>
      <c r="O706" s="450">
        <f t="shared" si="22"/>
        <v>0.30355140186915897</v>
      </c>
      <c r="P706" s="451"/>
    </row>
    <row r="707" spans="1:16" ht="18" customHeight="1">
      <c r="A707" s="350"/>
      <c r="B707" s="350"/>
      <c r="C707" s="350"/>
      <c r="D707" s="350"/>
      <c r="E707" s="350"/>
      <c r="F707" s="350"/>
      <c r="G707" s="350"/>
      <c r="H707" s="383"/>
      <c r="I707" s="350" t="s">
        <v>653</v>
      </c>
      <c r="J707" s="281">
        <v>8186.4068980000011</v>
      </c>
      <c r="K707" s="281"/>
      <c r="L707" s="281">
        <v>4187</v>
      </c>
      <c r="M707" s="281">
        <v>11733</v>
      </c>
      <c r="N707" s="450">
        <f t="shared" si="25"/>
        <v>-0.64314327111565661</v>
      </c>
      <c r="O707" s="450">
        <f t="shared" si="22"/>
        <v>-0.48854240301408491</v>
      </c>
      <c r="P707" s="451"/>
    </row>
    <row r="708" spans="1:16" ht="18" customHeight="1">
      <c r="A708" s="350"/>
      <c r="B708" s="350"/>
      <c r="C708" s="350"/>
      <c r="D708" s="350"/>
      <c r="E708" s="350"/>
      <c r="F708" s="350"/>
      <c r="G708" s="350"/>
      <c r="H708" s="383"/>
      <c r="I708" s="350" t="s">
        <v>654</v>
      </c>
      <c r="J708" s="281">
        <v>1519</v>
      </c>
      <c r="K708" s="281"/>
      <c r="L708" s="281">
        <v>1515</v>
      </c>
      <c r="M708" s="281">
        <v>1520</v>
      </c>
      <c r="N708" s="450">
        <f t="shared" si="25"/>
        <v>-3.2894736842105088E-3</v>
      </c>
      <c r="O708" s="450">
        <f t="shared" si="22"/>
        <v>-2.6333113890717463E-3</v>
      </c>
      <c r="P708" s="451"/>
    </row>
    <row r="709" spans="1:16" ht="18" customHeight="1">
      <c r="A709" s="350"/>
      <c r="B709" s="350"/>
      <c r="C709" s="350"/>
      <c r="D709" s="350"/>
      <c r="E709" s="350"/>
      <c r="F709" s="350"/>
      <c r="G709" s="350"/>
      <c r="H709" s="383"/>
      <c r="I709" s="350" t="s">
        <v>655</v>
      </c>
      <c r="J709" s="281">
        <v>6203</v>
      </c>
      <c r="K709" s="281"/>
      <c r="L709" s="281">
        <v>29960</v>
      </c>
      <c r="M709" s="281">
        <v>18274</v>
      </c>
      <c r="N709" s="450">
        <f t="shared" ref="N709:N771" si="26">L709/M709-1</f>
        <v>0.63948779686986978</v>
      </c>
      <c r="O709" s="450">
        <f t="shared" ref="O709:O771" si="27">L709/J709-1</f>
        <v>3.8299210059648559</v>
      </c>
      <c r="P709" s="451"/>
    </row>
    <row r="710" spans="1:16" ht="18" customHeight="1">
      <c r="A710" s="350"/>
      <c r="B710" s="350"/>
      <c r="C710" s="350"/>
      <c r="D710" s="350"/>
      <c r="E710" s="350"/>
      <c r="F710" s="350"/>
      <c r="G710" s="350"/>
      <c r="H710" s="383"/>
      <c r="I710" s="350" t="s">
        <v>656</v>
      </c>
      <c r="J710" s="281">
        <v>14731</v>
      </c>
      <c r="K710" s="281"/>
      <c r="L710" s="281">
        <v>14965</v>
      </c>
      <c r="M710" s="281">
        <v>11358</v>
      </c>
      <c r="N710" s="450">
        <f t="shared" si="26"/>
        <v>0.31757351646416621</v>
      </c>
      <c r="O710" s="450">
        <f t="shared" si="27"/>
        <v>1.5884868644355343E-2</v>
      </c>
      <c r="P710" s="451"/>
    </row>
    <row r="711" spans="1:16" ht="18" customHeight="1">
      <c r="A711" s="350"/>
      <c r="B711" s="350"/>
      <c r="C711" s="350"/>
      <c r="D711" s="350"/>
      <c r="E711" s="350"/>
      <c r="F711" s="350"/>
      <c r="G711" s="350"/>
      <c r="H711" s="383"/>
      <c r="I711" s="350" t="s">
        <v>657</v>
      </c>
      <c r="J711" s="281">
        <v>48</v>
      </c>
      <c r="K711" s="281"/>
      <c r="L711" s="281">
        <v>0</v>
      </c>
      <c r="M711" s="281">
        <v>141</v>
      </c>
      <c r="N711" s="450">
        <f t="shared" si="26"/>
        <v>-1</v>
      </c>
      <c r="O711" s="450">
        <f t="shared" si="27"/>
        <v>-1</v>
      </c>
      <c r="P711" s="460"/>
    </row>
    <row r="712" spans="1:16" ht="18" customHeight="1">
      <c r="A712" s="350"/>
      <c r="B712" s="350"/>
      <c r="C712" s="350"/>
      <c r="D712" s="350"/>
      <c r="E712" s="350"/>
      <c r="F712" s="350"/>
      <c r="G712" s="350"/>
      <c r="H712" s="383"/>
      <c r="I712" s="350" t="s">
        <v>658</v>
      </c>
      <c r="J712" s="281">
        <v>2726</v>
      </c>
      <c r="K712" s="281"/>
      <c r="L712" s="281">
        <v>707</v>
      </c>
      <c r="M712" s="281">
        <v>5685</v>
      </c>
      <c r="N712" s="450">
        <f t="shared" si="26"/>
        <v>-0.87563764291996482</v>
      </c>
      <c r="O712" s="450">
        <f t="shared" si="27"/>
        <v>-0.74064563462949384</v>
      </c>
      <c r="P712" s="451"/>
    </row>
    <row r="713" spans="1:16" ht="18" customHeight="1">
      <c r="A713" s="350"/>
      <c r="B713" s="350"/>
      <c r="C713" s="350"/>
      <c r="D713" s="350"/>
      <c r="E713" s="350"/>
      <c r="F713" s="350"/>
      <c r="G713" s="350"/>
      <c r="H713" s="383"/>
      <c r="I713" s="350" t="s">
        <v>659</v>
      </c>
      <c r="J713" s="281">
        <v>15436.86922</v>
      </c>
      <c r="K713" s="281"/>
      <c r="L713" s="281">
        <v>7584</v>
      </c>
      <c r="M713" s="281">
        <v>9227</v>
      </c>
      <c r="N713" s="450">
        <f t="shared" si="26"/>
        <v>-0.17806437628698391</v>
      </c>
      <c r="O713" s="450">
        <f t="shared" si="27"/>
        <v>-0.50870867065621228</v>
      </c>
      <c r="P713" s="451"/>
    </row>
    <row r="714" spans="1:16" ht="18" customHeight="1">
      <c r="A714" s="350"/>
      <c r="B714" s="350"/>
      <c r="C714" s="350"/>
      <c r="D714" s="350"/>
      <c r="E714" s="350"/>
      <c r="F714" s="350"/>
      <c r="G714" s="350"/>
      <c r="H714" s="383"/>
      <c r="I714" s="350" t="s">
        <v>660</v>
      </c>
      <c r="J714" s="281">
        <v>563</v>
      </c>
      <c r="K714" s="281"/>
      <c r="L714" s="281">
        <v>608</v>
      </c>
      <c r="M714" s="281">
        <v>1115</v>
      </c>
      <c r="N714" s="450">
        <f t="shared" si="26"/>
        <v>-0.45470852017937224</v>
      </c>
      <c r="O714" s="450">
        <f t="shared" si="27"/>
        <v>7.9928952042628731E-2</v>
      </c>
      <c r="P714" s="451"/>
    </row>
    <row r="715" spans="1:16" ht="18" customHeight="1">
      <c r="A715" s="350"/>
      <c r="B715" s="350"/>
      <c r="C715" s="350"/>
      <c r="D715" s="350"/>
      <c r="E715" s="350"/>
      <c r="F715" s="350"/>
      <c r="G715" s="350"/>
      <c r="H715" s="383"/>
      <c r="I715" s="350" t="s">
        <v>661</v>
      </c>
      <c r="J715" s="281">
        <v>38159.747317710004</v>
      </c>
      <c r="K715" s="281"/>
      <c r="L715" s="281">
        <v>25186</v>
      </c>
      <c r="M715" s="281">
        <v>19891</v>
      </c>
      <c r="N715" s="450">
        <f t="shared" si="26"/>
        <v>0.2662007943290936</v>
      </c>
      <c r="O715" s="450">
        <f t="shared" si="27"/>
        <v>-0.33998514743017871</v>
      </c>
      <c r="P715" s="451"/>
    </row>
    <row r="716" spans="1:16" ht="36">
      <c r="A716" s="350"/>
      <c r="B716" s="350"/>
      <c r="C716" s="350"/>
      <c r="D716" s="350"/>
      <c r="E716" s="350"/>
      <c r="F716" s="350"/>
      <c r="G716" s="350"/>
      <c r="H716" s="511"/>
      <c r="I716" s="448" t="s">
        <v>662</v>
      </c>
      <c r="J716" s="458">
        <v>1907.6148169999999</v>
      </c>
      <c r="K716" s="458">
        <v>1241</v>
      </c>
      <c r="L716" s="458">
        <v>791</v>
      </c>
      <c r="M716" s="458">
        <v>987</v>
      </c>
      <c r="N716" s="450">
        <f t="shared" si="26"/>
        <v>-0.1985815602836879</v>
      </c>
      <c r="O716" s="450">
        <f t="shared" si="27"/>
        <v>-0.58534605993260114</v>
      </c>
      <c r="P716" s="471" t="s">
        <v>663</v>
      </c>
    </row>
    <row r="717" spans="1:16" ht="18" customHeight="1">
      <c r="A717" s="350"/>
      <c r="B717" s="350"/>
      <c r="C717" s="350"/>
      <c r="D717" s="350"/>
      <c r="E717" s="350"/>
      <c r="F717" s="350"/>
      <c r="G717" s="350"/>
      <c r="H717" s="383"/>
      <c r="I717" s="350" t="s">
        <v>664</v>
      </c>
      <c r="J717" s="281">
        <v>1645.6148169999999</v>
      </c>
      <c r="K717" s="281"/>
      <c r="L717" s="281">
        <v>791</v>
      </c>
      <c r="M717" s="281">
        <v>987</v>
      </c>
      <c r="N717" s="450">
        <f t="shared" si="26"/>
        <v>-0.1985815602836879</v>
      </c>
      <c r="O717" s="450">
        <f t="shared" si="27"/>
        <v>-0.51932858659961856</v>
      </c>
      <c r="P717" s="451"/>
    </row>
    <row r="718" spans="1:16" ht="18" customHeight="1">
      <c r="A718" s="350"/>
      <c r="B718" s="350"/>
      <c r="C718" s="350"/>
      <c r="D718" s="350"/>
      <c r="E718" s="350"/>
      <c r="F718" s="350"/>
      <c r="G718" s="350"/>
      <c r="H718" s="383"/>
      <c r="I718" s="350" t="s">
        <v>665</v>
      </c>
      <c r="J718" s="281">
        <v>262</v>
      </c>
      <c r="K718" s="281"/>
      <c r="L718" s="281">
        <v>0</v>
      </c>
      <c r="M718" s="281"/>
      <c r="N718" s="450"/>
      <c r="O718" s="450">
        <f t="shared" si="27"/>
        <v>-1</v>
      </c>
      <c r="P718" s="451"/>
    </row>
    <row r="719" spans="1:16" ht="24">
      <c r="A719" s="350"/>
      <c r="B719" s="350"/>
      <c r="C719" s="350"/>
      <c r="D719" s="350"/>
      <c r="E719" s="350"/>
      <c r="F719" s="350"/>
      <c r="G719" s="350"/>
      <c r="H719" s="511"/>
      <c r="I719" s="448" t="s">
        <v>666</v>
      </c>
      <c r="J719" s="458">
        <v>843.84175200000004</v>
      </c>
      <c r="K719" s="458">
        <v>1099</v>
      </c>
      <c r="L719" s="458">
        <v>1096</v>
      </c>
      <c r="M719" s="458">
        <v>6442</v>
      </c>
      <c r="N719" s="453">
        <f t="shared" si="26"/>
        <v>-0.82986650108661908</v>
      </c>
      <c r="O719" s="450">
        <f t="shared" si="27"/>
        <v>0.29882172504780247</v>
      </c>
      <c r="P719" s="471" t="s">
        <v>667</v>
      </c>
    </row>
    <row r="720" spans="1:16" ht="18" customHeight="1">
      <c r="A720" s="350"/>
      <c r="B720" s="350"/>
      <c r="C720" s="350"/>
      <c r="D720" s="350"/>
      <c r="E720" s="350"/>
      <c r="F720" s="350"/>
      <c r="G720" s="350"/>
      <c r="H720" s="383"/>
      <c r="I720" s="350" t="s">
        <v>668</v>
      </c>
      <c r="J720" s="281">
        <v>129</v>
      </c>
      <c r="K720" s="281"/>
      <c r="L720" s="281">
        <v>223</v>
      </c>
      <c r="M720" s="281">
        <v>193</v>
      </c>
      <c r="N720" s="450">
        <f t="shared" si="26"/>
        <v>0.15544041450777213</v>
      </c>
      <c r="O720" s="450">
        <f t="shared" si="27"/>
        <v>0.72868217054263562</v>
      </c>
      <c r="P720" s="451"/>
    </row>
    <row r="721" spans="1:16" ht="18" customHeight="1">
      <c r="A721" s="350"/>
      <c r="B721" s="350"/>
      <c r="C721" s="350"/>
      <c r="D721" s="350"/>
      <c r="E721" s="350"/>
      <c r="F721" s="350"/>
      <c r="G721" s="350"/>
      <c r="H721" s="383"/>
      <c r="I721" s="350" t="s">
        <v>669</v>
      </c>
      <c r="J721" s="281">
        <v>490</v>
      </c>
      <c r="K721" s="281"/>
      <c r="L721" s="281">
        <v>559</v>
      </c>
      <c r="M721" s="281">
        <v>4469</v>
      </c>
      <c r="N721" s="450">
        <f t="shared" si="26"/>
        <v>-0.87491608861042736</v>
      </c>
      <c r="O721" s="450">
        <f t="shared" si="27"/>
        <v>0.14081632653061216</v>
      </c>
      <c r="P721" s="451"/>
    </row>
    <row r="722" spans="1:16" ht="18" customHeight="1">
      <c r="A722" s="350"/>
      <c r="B722" s="350"/>
      <c r="C722" s="350"/>
      <c r="D722" s="350"/>
      <c r="E722" s="350"/>
      <c r="F722" s="350"/>
      <c r="G722" s="350"/>
      <c r="H722" s="383"/>
      <c r="I722" s="350" t="s">
        <v>670</v>
      </c>
      <c r="J722" s="281">
        <v>224.84175199999999</v>
      </c>
      <c r="K722" s="281"/>
      <c r="L722" s="281">
        <v>314</v>
      </c>
      <c r="M722" s="281">
        <v>1780</v>
      </c>
      <c r="N722" s="450">
        <f t="shared" si="26"/>
        <v>-0.82359550561797756</v>
      </c>
      <c r="O722" s="450">
        <f t="shared" si="27"/>
        <v>0.39653777471009932</v>
      </c>
      <c r="P722" s="451"/>
    </row>
    <row r="723" spans="1:16" ht="48">
      <c r="A723" s="350"/>
      <c r="B723" s="350"/>
      <c r="C723" s="350"/>
      <c r="D723" s="350"/>
      <c r="E723" s="350"/>
      <c r="F723" s="350"/>
      <c r="G723" s="350"/>
      <c r="H723" s="511"/>
      <c r="I723" s="448" t="s">
        <v>671</v>
      </c>
      <c r="J723" s="472">
        <v>28358.46</v>
      </c>
      <c r="K723" s="472">
        <v>34294</v>
      </c>
      <c r="L723" s="472">
        <v>34294</v>
      </c>
      <c r="M723" s="472">
        <v>30784</v>
      </c>
      <c r="N723" s="450">
        <f t="shared" si="26"/>
        <v>0.11402027027027017</v>
      </c>
      <c r="O723" s="450">
        <f t="shared" si="27"/>
        <v>0.20930403131904907</v>
      </c>
      <c r="P723" s="471" t="s">
        <v>672</v>
      </c>
    </row>
    <row r="724" spans="1:16" ht="18" customHeight="1">
      <c r="A724" s="350"/>
      <c r="B724" s="350"/>
      <c r="C724" s="350"/>
      <c r="D724" s="350"/>
      <c r="E724" s="350"/>
      <c r="F724" s="350"/>
      <c r="G724" s="350"/>
      <c r="H724" s="383"/>
      <c r="I724" s="350" t="s">
        <v>673</v>
      </c>
      <c r="J724" s="281">
        <v>6058.86</v>
      </c>
      <c r="K724" s="281"/>
      <c r="L724" s="281">
        <v>9918</v>
      </c>
      <c r="M724" s="281">
        <v>14141</v>
      </c>
      <c r="N724" s="450">
        <f t="shared" si="26"/>
        <v>-0.29863517431581921</v>
      </c>
      <c r="O724" s="450">
        <f t="shared" si="27"/>
        <v>0.6369416028757886</v>
      </c>
      <c r="P724" s="451"/>
    </row>
    <row r="725" spans="1:16" ht="18" customHeight="1">
      <c r="A725" s="350"/>
      <c r="B725" s="350"/>
      <c r="C725" s="350"/>
      <c r="D725" s="350"/>
      <c r="E725" s="350"/>
      <c r="F725" s="350"/>
      <c r="G725" s="350"/>
      <c r="H725" s="383"/>
      <c r="I725" s="350" t="s">
        <v>674</v>
      </c>
      <c r="J725" s="281">
        <v>15501.6</v>
      </c>
      <c r="K725" s="281"/>
      <c r="L725" s="281">
        <v>17581</v>
      </c>
      <c r="M725" s="281">
        <v>10918</v>
      </c>
      <c r="N725" s="450">
        <f t="shared" si="26"/>
        <v>0.61027660743725964</v>
      </c>
      <c r="O725" s="450">
        <f t="shared" si="27"/>
        <v>0.13414099189761064</v>
      </c>
      <c r="P725" s="451"/>
    </row>
    <row r="726" spans="1:16" ht="18" customHeight="1">
      <c r="A726" s="350"/>
      <c r="B726" s="350"/>
      <c r="C726" s="350"/>
      <c r="D726" s="350"/>
      <c r="E726" s="350"/>
      <c r="F726" s="350"/>
      <c r="G726" s="350"/>
      <c r="H726" s="383"/>
      <c r="I726" s="350" t="s">
        <v>675</v>
      </c>
      <c r="J726" s="281">
        <v>1000</v>
      </c>
      <c r="K726" s="281"/>
      <c r="L726" s="281">
        <v>1000</v>
      </c>
      <c r="M726" s="281">
        <v>1000</v>
      </c>
      <c r="N726" s="450">
        <f t="shared" si="26"/>
        <v>0</v>
      </c>
      <c r="O726" s="450">
        <f t="shared" si="27"/>
        <v>0</v>
      </c>
      <c r="P726" s="451"/>
    </row>
    <row r="727" spans="1:16" ht="18" customHeight="1">
      <c r="A727" s="350"/>
      <c r="B727" s="350"/>
      <c r="C727" s="350"/>
      <c r="D727" s="350"/>
      <c r="E727" s="350"/>
      <c r="F727" s="350"/>
      <c r="G727" s="350"/>
      <c r="H727" s="383"/>
      <c r="I727" s="350" t="s">
        <v>676</v>
      </c>
      <c r="J727" s="281">
        <v>5798</v>
      </c>
      <c r="K727" s="281"/>
      <c r="L727" s="281">
        <v>5795</v>
      </c>
      <c r="M727" s="281">
        <v>4725</v>
      </c>
      <c r="N727" s="450">
        <f t="shared" si="26"/>
        <v>0.22645502645502646</v>
      </c>
      <c r="O727" s="450">
        <f t="shared" si="27"/>
        <v>-5.1741979993102927E-4</v>
      </c>
      <c r="P727" s="451"/>
    </row>
    <row r="728" spans="1:16" ht="18" customHeight="1">
      <c r="A728" s="350"/>
      <c r="B728" s="350"/>
      <c r="C728" s="350"/>
      <c r="D728" s="350"/>
      <c r="E728" s="350"/>
      <c r="F728" s="350"/>
      <c r="G728" s="350"/>
      <c r="H728" s="511"/>
      <c r="I728" s="448" t="s">
        <v>677</v>
      </c>
      <c r="J728" s="458">
        <v>151067</v>
      </c>
      <c r="K728" s="458">
        <v>165103</v>
      </c>
      <c r="L728" s="458">
        <v>165103</v>
      </c>
      <c r="M728" s="458">
        <v>132993</v>
      </c>
      <c r="N728" s="450">
        <f t="shared" si="26"/>
        <v>0.24144127886430122</v>
      </c>
      <c r="O728" s="450">
        <f t="shared" si="27"/>
        <v>9.2912416345065418E-2</v>
      </c>
      <c r="P728" s="451"/>
    </row>
    <row r="729" spans="1:16" ht="18" customHeight="1">
      <c r="A729" s="350"/>
      <c r="B729" s="350"/>
      <c r="C729" s="350"/>
      <c r="D729" s="350"/>
      <c r="E729" s="350"/>
      <c r="F729" s="350"/>
      <c r="G729" s="350"/>
      <c r="H729" s="383"/>
      <c r="I729" s="350" t="s">
        <v>678</v>
      </c>
      <c r="J729" s="281">
        <v>9</v>
      </c>
      <c r="K729" s="281"/>
      <c r="L729" s="281">
        <v>0</v>
      </c>
      <c r="M729" s="281">
        <v>0</v>
      </c>
      <c r="N729" s="450"/>
      <c r="O729" s="450">
        <f t="shared" si="27"/>
        <v>-1</v>
      </c>
      <c r="P729" s="451"/>
    </row>
    <row r="730" spans="1:16" ht="18" customHeight="1">
      <c r="A730" s="350"/>
      <c r="B730" s="350"/>
      <c r="C730" s="350"/>
      <c r="D730" s="350"/>
      <c r="E730" s="350"/>
      <c r="F730" s="350"/>
      <c r="G730" s="350"/>
      <c r="H730" s="383"/>
      <c r="I730" s="350" t="s">
        <v>679</v>
      </c>
      <c r="J730" s="281">
        <v>151058</v>
      </c>
      <c r="K730" s="281"/>
      <c r="L730" s="281">
        <v>165103</v>
      </c>
      <c r="M730" s="281">
        <v>132993</v>
      </c>
      <c r="N730" s="450">
        <f t="shared" si="26"/>
        <v>0.24144127886430122</v>
      </c>
      <c r="O730" s="450">
        <f t="shared" si="27"/>
        <v>9.2977531808974057E-2</v>
      </c>
      <c r="P730" s="451"/>
    </row>
    <row r="731" spans="1:16" ht="18" customHeight="1">
      <c r="A731" s="350"/>
      <c r="B731" s="350"/>
      <c r="C731" s="350"/>
      <c r="D731" s="350"/>
      <c r="E731" s="350"/>
      <c r="F731" s="350"/>
      <c r="G731" s="350"/>
      <c r="H731" s="383"/>
      <c r="I731" s="350" t="s">
        <v>680</v>
      </c>
      <c r="J731" s="281">
        <v>0</v>
      </c>
      <c r="K731" s="281"/>
      <c r="L731" s="281">
        <v>0</v>
      </c>
      <c r="M731" s="281"/>
      <c r="N731" s="450"/>
      <c r="O731" s="450"/>
      <c r="P731" s="468"/>
    </row>
    <row r="732" spans="1:16" ht="18" customHeight="1">
      <c r="A732" s="350"/>
      <c r="B732" s="350"/>
      <c r="C732" s="350"/>
      <c r="D732" s="350"/>
      <c r="E732" s="350"/>
      <c r="F732" s="350"/>
      <c r="G732" s="350"/>
      <c r="H732" s="511"/>
      <c r="I732" s="448" t="s">
        <v>681</v>
      </c>
      <c r="J732" s="458">
        <v>1232</v>
      </c>
      <c r="K732" s="458">
        <v>1444</v>
      </c>
      <c r="L732" s="458">
        <v>1414</v>
      </c>
      <c r="M732" s="458"/>
      <c r="N732" s="450"/>
      <c r="O732" s="450">
        <f t="shared" si="27"/>
        <v>0.14772727272727271</v>
      </c>
      <c r="P732" s="451"/>
    </row>
    <row r="733" spans="1:16" ht="18" customHeight="1">
      <c r="A733" s="350"/>
      <c r="B733" s="350"/>
      <c r="C733" s="350"/>
      <c r="D733" s="350"/>
      <c r="E733" s="350"/>
      <c r="F733" s="350"/>
      <c r="G733" s="350"/>
      <c r="H733" s="383"/>
      <c r="I733" s="350" t="s">
        <v>682</v>
      </c>
      <c r="J733" s="281">
        <v>0</v>
      </c>
      <c r="K733" s="281"/>
      <c r="L733" s="281">
        <v>0</v>
      </c>
      <c r="M733" s="281"/>
      <c r="N733" s="450"/>
      <c r="O733" s="450"/>
      <c r="P733" s="451"/>
    </row>
    <row r="734" spans="1:16" ht="18" customHeight="1">
      <c r="A734" s="350"/>
      <c r="B734" s="350"/>
      <c r="C734" s="350"/>
      <c r="D734" s="350"/>
      <c r="E734" s="350"/>
      <c r="F734" s="350"/>
      <c r="G734" s="350"/>
      <c r="H734" s="383"/>
      <c r="I734" s="350" t="s">
        <v>683</v>
      </c>
      <c r="J734" s="281">
        <v>1000</v>
      </c>
      <c r="K734" s="281"/>
      <c r="L734" s="281">
        <v>1414</v>
      </c>
      <c r="M734" s="281"/>
      <c r="N734" s="450"/>
      <c r="O734" s="450">
        <f t="shared" si="27"/>
        <v>0.41399999999999992</v>
      </c>
      <c r="P734" s="451"/>
    </row>
    <row r="735" spans="1:16" ht="18" customHeight="1">
      <c r="A735" s="350"/>
      <c r="B735" s="350"/>
      <c r="C735" s="350"/>
      <c r="D735" s="350"/>
      <c r="E735" s="350"/>
      <c r="F735" s="350"/>
      <c r="G735" s="350"/>
      <c r="H735" s="383"/>
      <c r="I735" s="350" t="s">
        <v>684</v>
      </c>
      <c r="J735" s="281">
        <v>232</v>
      </c>
      <c r="K735" s="281"/>
      <c r="L735" s="281">
        <v>0</v>
      </c>
      <c r="M735" s="281"/>
      <c r="N735" s="450"/>
      <c r="O735" s="450">
        <f t="shared" si="27"/>
        <v>-1</v>
      </c>
      <c r="P735" s="451"/>
    </row>
    <row r="736" spans="1:16" ht="18" customHeight="1">
      <c r="A736" s="350"/>
      <c r="B736" s="350"/>
      <c r="C736" s="350"/>
      <c r="D736" s="350"/>
      <c r="E736" s="350"/>
      <c r="F736" s="350"/>
      <c r="G736" s="350"/>
      <c r="H736" s="511"/>
      <c r="I736" s="448" t="s">
        <v>685</v>
      </c>
      <c r="J736" s="458"/>
      <c r="K736" s="458"/>
      <c r="L736" s="458">
        <v>0</v>
      </c>
      <c r="M736" s="458"/>
      <c r="N736" s="450"/>
      <c r="O736" s="450"/>
      <c r="P736" s="451"/>
    </row>
    <row r="737" spans="1:16" ht="18" customHeight="1">
      <c r="A737" s="350"/>
      <c r="B737" s="350"/>
      <c r="C737" s="350"/>
      <c r="D737" s="350"/>
      <c r="E737" s="350"/>
      <c r="F737" s="350"/>
      <c r="G737" s="350"/>
      <c r="H737" s="383"/>
      <c r="I737" s="350" t="s">
        <v>686</v>
      </c>
      <c r="J737" s="281"/>
      <c r="K737" s="281"/>
      <c r="L737" s="281">
        <v>0</v>
      </c>
      <c r="M737" s="281"/>
      <c r="N737" s="450"/>
      <c r="O737" s="450"/>
      <c r="P737" s="451"/>
    </row>
    <row r="738" spans="1:16" ht="18" customHeight="1">
      <c r="A738" s="350"/>
      <c r="B738" s="350"/>
      <c r="C738" s="350"/>
      <c r="D738" s="350"/>
      <c r="E738" s="350"/>
      <c r="F738" s="350"/>
      <c r="G738" s="350"/>
      <c r="H738" s="383"/>
      <c r="I738" s="350" t="s">
        <v>687</v>
      </c>
      <c r="J738" s="281"/>
      <c r="K738" s="281"/>
      <c r="L738" s="281">
        <v>0</v>
      </c>
      <c r="M738" s="281"/>
      <c r="N738" s="450"/>
      <c r="O738" s="450"/>
      <c r="P738" s="451"/>
    </row>
    <row r="739" spans="1:16" ht="18" customHeight="1">
      <c r="A739" s="350"/>
      <c r="B739" s="350"/>
      <c r="C739" s="350"/>
      <c r="D739" s="350"/>
      <c r="E739" s="350"/>
      <c r="F739" s="350"/>
      <c r="G739" s="350"/>
      <c r="H739" s="511"/>
      <c r="I739" s="448" t="s">
        <v>688</v>
      </c>
      <c r="J739" s="458"/>
      <c r="K739" s="458">
        <v>6103</v>
      </c>
      <c r="L739" s="458">
        <v>4721</v>
      </c>
      <c r="M739" s="458"/>
      <c r="N739" s="450"/>
      <c r="O739" s="450"/>
      <c r="P739" s="451"/>
    </row>
    <row r="740" spans="1:16" ht="18" customHeight="1">
      <c r="A740" s="350"/>
      <c r="B740" s="350"/>
      <c r="C740" s="350"/>
      <c r="D740" s="350"/>
      <c r="E740" s="350"/>
      <c r="F740" s="350"/>
      <c r="G740" s="350"/>
      <c r="H740" s="383"/>
      <c r="I740" s="350" t="s">
        <v>112</v>
      </c>
      <c r="J740" s="281"/>
      <c r="K740" s="281"/>
      <c r="L740" s="281">
        <v>1937</v>
      </c>
      <c r="M740" s="281"/>
      <c r="N740" s="450"/>
      <c r="O740" s="450"/>
      <c r="P740" s="451"/>
    </row>
    <row r="741" spans="1:16" ht="18" customHeight="1">
      <c r="A741" s="350"/>
      <c r="B741" s="350"/>
      <c r="C741" s="350"/>
      <c r="D741" s="350"/>
      <c r="E741" s="350"/>
      <c r="F741" s="350"/>
      <c r="G741" s="350"/>
      <c r="H741" s="383"/>
      <c r="I741" s="350" t="s">
        <v>113</v>
      </c>
      <c r="J741" s="281"/>
      <c r="K741" s="281"/>
      <c r="L741" s="281">
        <v>0</v>
      </c>
      <c r="M741" s="281"/>
      <c r="N741" s="450"/>
      <c r="O741" s="450"/>
      <c r="P741" s="451"/>
    </row>
    <row r="742" spans="1:16" ht="18" customHeight="1">
      <c r="A742" s="350"/>
      <c r="B742" s="350"/>
      <c r="C742" s="350"/>
      <c r="D742" s="350"/>
      <c r="E742" s="350"/>
      <c r="F742" s="350"/>
      <c r="G742" s="350"/>
      <c r="H742" s="383"/>
      <c r="I742" s="350" t="s">
        <v>114</v>
      </c>
      <c r="J742" s="281"/>
      <c r="K742" s="281"/>
      <c r="L742" s="281">
        <v>0</v>
      </c>
      <c r="M742" s="281"/>
      <c r="N742" s="450"/>
      <c r="O742" s="450"/>
      <c r="P742" s="460"/>
    </row>
    <row r="743" spans="1:16" ht="18" customHeight="1">
      <c r="A743" s="350"/>
      <c r="B743" s="350"/>
      <c r="C743" s="350"/>
      <c r="D743" s="350"/>
      <c r="E743" s="350"/>
      <c r="F743" s="350"/>
      <c r="G743" s="350"/>
      <c r="H743" s="383"/>
      <c r="I743" s="350" t="s">
        <v>158</v>
      </c>
      <c r="J743" s="281"/>
      <c r="K743" s="281"/>
      <c r="L743" s="281">
        <v>0</v>
      </c>
      <c r="M743" s="281"/>
      <c r="N743" s="450"/>
      <c r="O743" s="450"/>
      <c r="P743" s="451"/>
    </row>
    <row r="744" spans="1:16" ht="18" customHeight="1">
      <c r="A744" s="350"/>
      <c r="B744" s="350"/>
      <c r="C744" s="350"/>
      <c r="D744" s="350"/>
      <c r="E744" s="350"/>
      <c r="F744" s="350"/>
      <c r="G744" s="350"/>
      <c r="H744" s="383"/>
      <c r="I744" s="350" t="s">
        <v>689</v>
      </c>
      <c r="J744" s="281"/>
      <c r="K744" s="281"/>
      <c r="L744" s="281">
        <v>685</v>
      </c>
      <c r="M744" s="281"/>
      <c r="N744" s="450"/>
      <c r="O744" s="450"/>
      <c r="P744" s="451"/>
    </row>
    <row r="745" spans="1:16" ht="18" customHeight="1">
      <c r="A745" s="350"/>
      <c r="B745" s="350"/>
      <c r="C745" s="350"/>
      <c r="D745" s="350"/>
      <c r="E745" s="350"/>
      <c r="F745" s="350"/>
      <c r="G745" s="350"/>
      <c r="H745" s="383"/>
      <c r="I745" s="350" t="s">
        <v>690</v>
      </c>
      <c r="J745" s="281"/>
      <c r="K745" s="281"/>
      <c r="L745" s="281">
        <v>715</v>
      </c>
      <c r="M745" s="281"/>
      <c r="N745" s="450"/>
      <c r="O745" s="450"/>
      <c r="P745" s="451"/>
    </row>
    <row r="746" spans="1:16" ht="18" customHeight="1">
      <c r="A746" s="350"/>
      <c r="B746" s="350"/>
      <c r="C746" s="350"/>
      <c r="D746" s="350"/>
      <c r="E746" s="350"/>
      <c r="F746" s="350"/>
      <c r="G746" s="350"/>
      <c r="H746" s="383"/>
      <c r="I746" s="350" t="s">
        <v>121</v>
      </c>
      <c r="J746" s="281"/>
      <c r="K746" s="281"/>
      <c r="L746" s="281">
        <v>1374</v>
      </c>
      <c r="M746" s="281"/>
      <c r="N746" s="450"/>
      <c r="O746" s="450"/>
      <c r="P746" s="451"/>
    </row>
    <row r="747" spans="1:16" ht="18" customHeight="1">
      <c r="A747" s="350"/>
      <c r="B747" s="350"/>
      <c r="C747" s="350"/>
      <c r="D747" s="350"/>
      <c r="E747" s="350"/>
      <c r="F747" s="350"/>
      <c r="G747" s="350"/>
      <c r="H747" s="383"/>
      <c r="I747" s="350" t="s">
        <v>691</v>
      </c>
      <c r="J747" s="281"/>
      <c r="K747" s="281"/>
      <c r="L747" s="281">
        <v>10</v>
      </c>
      <c r="M747" s="281"/>
      <c r="N747" s="450"/>
      <c r="O747" s="450"/>
      <c r="P747" s="451"/>
    </row>
    <row r="748" spans="1:16" ht="24">
      <c r="A748" s="350"/>
      <c r="B748" s="350"/>
      <c r="C748" s="350"/>
      <c r="D748" s="350"/>
      <c r="E748" s="350"/>
      <c r="F748" s="350"/>
      <c r="G748" s="350"/>
      <c r="H748" s="511"/>
      <c r="I748" s="448" t="s">
        <v>692</v>
      </c>
      <c r="J748" s="458">
        <v>362</v>
      </c>
      <c r="K748" s="458">
        <v>553</v>
      </c>
      <c r="L748" s="458">
        <v>553</v>
      </c>
      <c r="M748" s="458"/>
      <c r="N748" s="450"/>
      <c r="O748" s="450">
        <f t="shared" si="27"/>
        <v>0.52762430939226523</v>
      </c>
      <c r="P748" s="471" t="s">
        <v>693</v>
      </c>
    </row>
    <row r="749" spans="1:16" ht="18" customHeight="1">
      <c r="A749" s="350"/>
      <c r="B749" s="350"/>
      <c r="C749" s="350"/>
      <c r="D749" s="350"/>
      <c r="E749" s="350"/>
      <c r="F749" s="350"/>
      <c r="G749" s="350"/>
      <c r="H749" s="383"/>
      <c r="I749" s="350" t="s">
        <v>694</v>
      </c>
      <c r="J749" s="281">
        <v>362</v>
      </c>
      <c r="K749" s="281"/>
      <c r="L749" s="281">
        <v>553</v>
      </c>
      <c r="M749" s="281"/>
      <c r="N749" s="450"/>
      <c r="O749" s="450">
        <f t="shared" si="27"/>
        <v>0.52762430939226523</v>
      </c>
      <c r="P749" s="451"/>
    </row>
    <row r="750" spans="1:16" ht="18" customHeight="1">
      <c r="A750" s="350"/>
      <c r="B750" s="350"/>
      <c r="C750" s="350"/>
      <c r="D750" s="350"/>
      <c r="E750" s="350"/>
      <c r="F750" s="350"/>
      <c r="G750" s="350"/>
      <c r="H750" s="511"/>
      <c r="I750" s="448" t="s">
        <v>695</v>
      </c>
      <c r="J750" s="458">
        <v>119197.411886175</v>
      </c>
      <c r="K750" s="458">
        <v>141713</v>
      </c>
      <c r="L750" s="458">
        <v>141214</v>
      </c>
      <c r="M750" s="458">
        <v>170904</v>
      </c>
      <c r="N750" s="450">
        <f t="shared" si="26"/>
        <v>-0.1737232598417825</v>
      </c>
      <c r="O750" s="450">
        <f t="shared" si="27"/>
        <v>0.18470693084216672</v>
      </c>
      <c r="P750" s="451"/>
    </row>
    <row r="751" spans="1:16" ht="18" customHeight="1">
      <c r="A751" s="350"/>
      <c r="B751" s="350"/>
      <c r="C751" s="350"/>
      <c r="D751" s="350"/>
      <c r="E751" s="350"/>
      <c r="F751" s="350"/>
      <c r="G751" s="350"/>
      <c r="H751" s="383"/>
      <c r="I751" s="350" t="s">
        <v>696</v>
      </c>
      <c r="J751" s="281">
        <v>119197.411886175</v>
      </c>
      <c r="K751" s="281"/>
      <c r="L751" s="281">
        <v>141214</v>
      </c>
      <c r="M751" s="281">
        <v>170904</v>
      </c>
      <c r="N751" s="450">
        <f t="shared" si="26"/>
        <v>-0.1737232598417825</v>
      </c>
      <c r="O751" s="450">
        <f t="shared" si="27"/>
        <v>0.18470693084216672</v>
      </c>
      <c r="P751" s="460"/>
    </row>
    <row r="752" spans="1:16" ht="108">
      <c r="A752" s="448"/>
      <c r="B752" s="448"/>
      <c r="C752" s="448"/>
      <c r="D752" s="448"/>
      <c r="E752" s="448"/>
      <c r="F752" s="448"/>
      <c r="G752" s="448"/>
      <c r="H752" s="511"/>
      <c r="I752" s="448" t="s">
        <v>49</v>
      </c>
      <c r="J752" s="458">
        <v>854752.56618892192</v>
      </c>
      <c r="K752" s="458">
        <v>1982509</v>
      </c>
      <c r="L752" s="458">
        <v>1838319</v>
      </c>
      <c r="M752" s="458">
        <v>627186</v>
      </c>
      <c r="N752" s="453">
        <f t="shared" si="26"/>
        <v>1.9310587289894863</v>
      </c>
      <c r="O752" s="450">
        <f t="shared" si="27"/>
        <v>1.1507031072120641</v>
      </c>
      <c r="P752" s="451" t="s">
        <v>697</v>
      </c>
    </row>
    <row r="753" spans="1:16" ht="48">
      <c r="A753" s="350"/>
      <c r="B753" s="350"/>
      <c r="C753" s="350"/>
      <c r="D753" s="350"/>
      <c r="E753" s="350"/>
      <c r="F753" s="350"/>
      <c r="G753" s="350"/>
      <c r="H753" s="511"/>
      <c r="I753" s="448" t="s">
        <v>698</v>
      </c>
      <c r="J753" s="458">
        <v>22972.29</v>
      </c>
      <c r="K753" s="458">
        <v>43443</v>
      </c>
      <c r="L753" s="458">
        <v>43353</v>
      </c>
      <c r="M753" s="458">
        <v>13799</v>
      </c>
      <c r="N753" s="453">
        <f t="shared" si="26"/>
        <v>2.1417494021305892</v>
      </c>
      <c r="O753" s="450">
        <f t="shared" si="27"/>
        <v>0.88718669318557253</v>
      </c>
      <c r="P753" s="451" t="s">
        <v>699</v>
      </c>
    </row>
    <row r="754" spans="1:16" ht="18" customHeight="1">
      <c r="A754" s="350"/>
      <c r="B754" s="350"/>
      <c r="C754" s="350"/>
      <c r="D754" s="350"/>
      <c r="E754" s="350"/>
      <c r="F754" s="350"/>
      <c r="G754" s="350"/>
      <c r="H754" s="383"/>
      <c r="I754" s="350" t="s">
        <v>112</v>
      </c>
      <c r="J754" s="281">
        <v>3632.14</v>
      </c>
      <c r="K754" s="281"/>
      <c r="L754" s="281">
        <v>9146</v>
      </c>
      <c r="M754" s="281">
        <v>3450</v>
      </c>
      <c r="N754" s="450">
        <f t="shared" si="26"/>
        <v>1.6510144927536232</v>
      </c>
      <c r="O754" s="450">
        <f t="shared" si="27"/>
        <v>1.5180747438149411</v>
      </c>
      <c r="P754" s="451"/>
    </row>
    <row r="755" spans="1:16">
      <c r="A755" s="350"/>
      <c r="B755" s="350"/>
      <c r="C755" s="350"/>
      <c r="D755" s="350"/>
      <c r="E755" s="350"/>
      <c r="F755" s="350"/>
      <c r="G755" s="350"/>
      <c r="H755" s="383"/>
      <c r="I755" s="350" t="s">
        <v>113</v>
      </c>
      <c r="J755" s="281">
        <v>1068.1199999999999</v>
      </c>
      <c r="K755" s="281"/>
      <c r="L755" s="281">
        <v>14503</v>
      </c>
      <c r="M755" s="281">
        <v>1133</v>
      </c>
      <c r="N755" s="450">
        <f t="shared" si="26"/>
        <v>11.80052956751986</v>
      </c>
      <c r="O755" s="450">
        <f t="shared" si="27"/>
        <v>12.578062389993635</v>
      </c>
      <c r="P755" s="460"/>
    </row>
    <row r="756" spans="1:16" ht="18" customHeight="1">
      <c r="A756" s="350"/>
      <c r="B756" s="350"/>
      <c r="C756" s="350"/>
      <c r="D756" s="350"/>
      <c r="E756" s="350"/>
      <c r="F756" s="350"/>
      <c r="G756" s="350"/>
      <c r="H756" s="383"/>
      <c r="I756" s="350" t="s">
        <v>114</v>
      </c>
      <c r="J756" s="281">
        <v>0</v>
      </c>
      <c r="K756" s="281"/>
      <c r="L756" s="281">
        <v>0</v>
      </c>
      <c r="M756" s="281">
        <v>0</v>
      </c>
      <c r="N756" s="450"/>
      <c r="O756" s="450"/>
      <c r="P756" s="451"/>
    </row>
    <row r="757" spans="1:16" s="506" customFormat="1" ht="18" customHeight="1">
      <c r="A757" s="350"/>
      <c r="B757" s="350"/>
      <c r="C757" s="350"/>
      <c r="D757" s="350"/>
      <c r="E757" s="350"/>
      <c r="F757" s="350"/>
      <c r="G757" s="350"/>
      <c r="H757" s="383"/>
      <c r="I757" s="350" t="s">
        <v>700</v>
      </c>
      <c r="J757" s="281">
        <v>4184.62</v>
      </c>
      <c r="K757" s="281"/>
      <c r="L757" s="281">
        <v>1767</v>
      </c>
      <c r="M757" s="281">
        <v>878</v>
      </c>
      <c r="N757" s="450">
        <f t="shared" si="26"/>
        <v>1.0125284738041</v>
      </c>
      <c r="O757" s="450">
        <f t="shared" si="27"/>
        <v>-0.57773943631679825</v>
      </c>
      <c r="P757" s="451"/>
    </row>
    <row r="758" spans="1:16" ht="18" customHeight="1">
      <c r="A758" s="350"/>
      <c r="B758" s="350"/>
      <c r="C758" s="350"/>
      <c r="D758" s="350"/>
      <c r="E758" s="350"/>
      <c r="F758" s="350"/>
      <c r="G758" s="350"/>
      <c r="H758" s="383"/>
      <c r="I758" s="350" t="s">
        <v>701</v>
      </c>
      <c r="J758" s="281">
        <v>6288.41</v>
      </c>
      <c r="K758" s="281"/>
      <c r="L758" s="281">
        <v>5583</v>
      </c>
      <c r="M758" s="281">
        <v>1186</v>
      </c>
      <c r="N758" s="450">
        <f t="shared" si="26"/>
        <v>3.7074198988195617</v>
      </c>
      <c r="O758" s="450">
        <f t="shared" si="27"/>
        <v>-0.11217620988453358</v>
      </c>
      <c r="P758" s="451"/>
    </row>
    <row r="759" spans="1:16" ht="18" customHeight="1">
      <c r="A759" s="350"/>
      <c r="B759" s="350"/>
      <c r="C759" s="350"/>
      <c r="D759" s="350"/>
      <c r="E759" s="350"/>
      <c r="F759" s="350"/>
      <c r="G759" s="350"/>
      <c r="H759" s="383"/>
      <c r="I759" s="350" t="s">
        <v>702</v>
      </c>
      <c r="J759" s="281">
        <v>0</v>
      </c>
      <c r="K759" s="281"/>
      <c r="L759" s="281">
        <v>0</v>
      </c>
      <c r="M759" s="281">
        <v>0</v>
      </c>
      <c r="N759" s="450"/>
      <c r="O759" s="450"/>
      <c r="P759" s="451"/>
    </row>
    <row r="760" spans="1:16" ht="18" customHeight="1">
      <c r="A760" s="350"/>
      <c r="B760" s="350"/>
      <c r="C760" s="350"/>
      <c r="D760" s="350"/>
      <c r="E760" s="350"/>
      <c r="F760" s="350"/>
      <c r="G760" s="350"/>
      <c r="H760" s="383"/>
      <c r="I760" s="350" t="s">
        <v>703</v>
      </c>
      <c r="J760" s="281">
        <v>0</v>
      </c>
      <c r="K760" s="281"/>
      <c r="L760" s="281">
        <v>131</v>
      </c>
      <c r="M760" s="281">
        <v>0</v>
      </c>
      <c r="N760" s="450"/>
      <c r="O760" s="450"/>
      <c r="P760" s="451"/>
    </row>
    <row r="761" spans="1:16" ht="18" customHeight="1">
      <c r="A761" s="350"/>
      <c r="B761" s="350"/>
      <c r="C761" s="350"/>
      <c r="D761" s="350"/>
      <c r="E761" s="350"/>
      <c r="F761" s="350"/>
      <c r="G761" s="350"/>
      <c r="H761" s="383"/>
      <c r="I761" s="350" t="s">
        <v>704</v>
      </c>
      <c r="J761" s="281"/>
      <c r="K761" s="281"/>
      <c r="L761" s="281">
        <v>0</v>
      </c>
      <c r="M761" s="281"/>
      <c r="N761" s="450"/>
      <c r="O761" s="450"/>
      <c r="P761" s="451"/>
    </row>
    <row r="762" spans="1:16">
      <c r="A762" s="350"/>
      <c r="B762" s="350"/>
      <c r="C762" s="350"/>
      <c r="D762" s="350"/>
      <c r="E762" s="350"/>
      <c r="F762" s="350"/>
      <c r="G762" s="350"/>
      <c r="H762" s="383"/>
      <c r="I762" s="350" t="s">
        <v>705</v>
      </c>
      <c r="J762" s="281">
        <v>7799</v>
      </c>
      <c r="K762" s="281"/>
      <c r="L762" s="281">
        <v>12223</v>
      </c>
      <c r="M762" s="281">
        <v>7152</v>
      </c>
      <c r="N762" s="450">
        <f t="shared" si="26"/>
        <v>0.7090324384787472</v>
      </c>
      <c r="O762" s="450">
        <f t="shared" si="27"/>
        <v>0.56725221182202845</v>
      </c>
      <c r="P762" s="451"/>
    </row>
    <row r="763" spans="1:16" ht="60">
      <c r="A763" s="350"/>
      <c r="B763" s="350"/>
      <c r="C763" s="350"/>
      <c r="D763" s="350"/>
      <c r="E763" s="350"/>
      <c r="F763" s="350"/>
      <c r="G763" s="350"/>
      <c r="H763" s="511"/>
      <c r="I763" s="448" t="s">
        <v>706</v>
      </c>
      <c r="J763" s="458">
        <v>4280.6843634899997</v>
      </c>
      <c r="K763" s="458">
        <v>7075</v>
      </c>
      <c r="L763" s="458">
        <v>7075</v>
      </c>
      <c r="M763" s="458">
        <v>1636</v>
      </c>
      <c r="N763" s="453">
        <f t="shared" si="26"/>
        <v>3.3245721271393647</v>
      </c>
      <c r="O763" s="450">
        <f t="shared" si="27"/>
        <v>0.65277310804383215</v>
      </c>
      <c r="P763" s="451" t="s">
        <v>707</v>
      </c>
    </row>
    <row r="764" spans="1:16" ht="18" customHeight="1">
      <c r="A764" s="350"/>
      <c r="B764" s="350"/>
      <c r="C764" s="350"/>
      <c r="D764" s="350"/>
      <c r="E764" s="350"/>
      <c r="F764" s="350"/>
      <c r="G764" s="350"/>
      <c r="H764" s="383"/>
      <c r="I764" s="350" t="s">
        <v>708</v>
      </c>
      <c r="J764" s="281">
        <v>3965</v>
      </c>
      <c r="K764" s="281"/>
      <c r="L764" s="281">
        <v>2604</v>
      </c>
      <c r="M764" s="281">
        <v>1117</v>
      </c>
      <c r="N764" s="450">
        <f t="shared" si="26"/>
        <v>1.3312444046553269</v>
      </c>
      <c r="O764" s="450">
        <f t="shared" si="27"/>
        <v>-0.34325346784363175</v>
      </c>
      <c r="P764" s="460"/>
    </row>
    <row r="765" spans="1:16" ht="18" customHeight="1">
      <c r="A765" s="350"/>
      <c r="B765" s="350"/>
      <c r="C765" s="350"/>
      <c r="D765" s="350"/>
      <c r="E765" s="350"/>
      <c r="F765" s="350"/>
      <c r="G765" s="350"/>
      <c r="H765" s="383"/>
      <c r="I765" s="350" t="s">
        <v>709</v>
      </c>
      <c r="J765" s="281">
        <v>0</v>
      </c>
      <c r="K765" s="281"/>
      <c r="L765" s="281">
        <v>0</v>
      </c>
      <c r="M765" s="281">
        <v>0</v>
      </c>
      <c r="N765" s="450"/>
      <c r="O765" s="450"/>
      <c r="P765" s="451"/>
    </row>
    <row r="766" spans="1:16" ht="18" customHeight="1">
      <c r="A766" s="350"/>
      <c r="B766" s="350"/>
      <c r="C766" s="350"/>
      <c r="D766" s="350"/>
      <c r="E766" s="350"/>
      <c r="F766" s="350"/>
      <c r="G766" s="350"/>
      <c r="H766" s="383"/>
      <c r="I766" s="350" t="s">
        <v>710</v>
      </c>
      <c r="J766" s="281">
        <v>315.68436349000001</v>
      </c>
      <c r="K766" s="281"/>
      <c r="L766" s="281">
        <v>4471</v>
      </c>
      <c r="M766" s="281">
        <v>519</v>
      </c>
      <c r="N766" s="450">
        <f t="shared" si="26"/>
        <v>7.6146435452793835</v>
      </c>
      <c r="O766" s="450">
        <f t="shared" si="27"/>
        <v>13.162880766635212</v>
      </c>
      <c r="P766" s="451"/>
    </row>
    <row r="767" spans="1:16" ht="60">
      <c r="A767" s="350"/>
      <c r="B767" s="350"/>
      <c r="C767" s="350"/>
      <c r="D767" s="350"/>
      <c r="E767" s="350"/>
      <c r="F767" s="350"/>
      <c r="G767" s="350"/>
      <c r="H767" s="511"/>
      <c r="I767" s="448" t="s">
        <v>711</v>
      </c>
      <c r="J767" s="458">
        <v>292681.05533171794</v>
      </c>
      <c r="K767" s="458">
        <v>405496</v>
      </c>
      <c r="L767" s="458">
        <v>400989</v>
      </c>
      <c r="M767" s="458">
        <v>432510</v>
      </c>
      <c r="N767" s="450">
        <f t="shared" si="26"/>
        <v>-7.2879239786363348E-2</v>
      </c>
      <c r="O767" s="450">
        <f t="shared" si="27"/>
        <v>0.3700545105166726</v>
      </c>
      <c r="P767" s="451" t="s">
        <v>712</v>
      </c>
    </row>
    <row r="768" spans="1:16" ht="18" customHeight="1">
      <c r="A768" s="350"/>
      <c r="B768" s="350"/>
      <c r="C768" s="350"/>
      <c r="D768" s="350"/>
      <c r="E768" s="350"/>
      <c r="F768" s="350"/>
      <c r="G768" s="350"/>
      <c r="H768" s="383"/>
      <c r="I768" s="350" t="s">
        <v>713</v>
      </c>
      <c r="J768" s="281">
        <v>27928.699999999997</v>
      </c>
      <c r="K768" s="281"/>
      <c r="L768" s="281">
        <v>26166</v>
      </c>
      <c r="M768" s="281">
        <v>148631</v>
      </c>
      <c r="N768" s="450">
        <f t="shared" si="26"/>
        <v>-0.8239532802712759</v>
      </c>
      <c r="O768" s="450">
        <f t="shared" si="27"/>
        <v>-6.311428745340808E-2</v>
      </c>
      <c r="P768" s="451"/>
    </row>
    <row r="769" spans="1:16" ht="18" customHeight="1">
      <c r="A769" s="350"/>
      <c r="B769" s="350"/>
      <c r="C769" s="350"/>
      <c r="D769" s="350"/>
      <c r="E769" s="350"/>
      <c r="F769" s="350"/>
      <c r="G769" s="350"/>
      <c r="H769" s="383"/>
      <c r="I769" s="350" t="s">
        <v>714</v>
      </c>
      <c r="J769" s="281">
        <v>260252.24533171798</v>
      </c>
      <c r="K769" s="281"/>
      <c r="L769" s="281">
        <v>345044</v>
      </c>
      <c r="M769" s="281">
        <v>262178</v>
      </c>
      <c r="N769" s="450">
        <f t="shared" si="26"/>
        <v>0.31606770972392795</v>
      </c>
      <c r="O769" s="450">
        <f t="shared" si="27"/>
        <v>0.3258060446710318</v>
      </c>
      <c r="P769" s="451"/>
    </row>
    <row r="770" spans="1:16" ht="18" customHeight="1">
      <c r="A770" s="350"/>
      <c r="B770" s="350"/>
      <c r="C770" s="350"/>
      <c r="D770" s="350"/>
      <c r="E770" s="350"/>
      <c r="F770" s="350"/>
      <c r="G770" s="350"/>
      <c r="H770" s="383"/>
      <c r="I770" s="350" t="s">
        <v>715</v>
      </c>
      <c r="J770" s="281">
        <v>0</v>
      </c>
      <c r="K770" s="281"/>
      <c r="L770" s="281">
        <v>0</v>
      </c>
      <c r="M770" s="281">
        <v>0</v>
      </c>
      <c r="N770" s="450"/>
      <c r="O770" s="450"/>
      <c r="P770" s="451"/>
    </row>
    <row r="771" spans="1:16" ht="18" customHeight="1">
      <c r="A771" s="350"/>
      <c r="B771" s="350"/>
      <c r="C771" s="350"/>
      <c r="D771" s="350"/>
      <c r="E771" s="350"/>
      <c r="F771" s="350"/>
      <c r="G771" s="350"/>
      <c r="H771" s="383"/>
      <c r="I771" s="350" t="s">
        <v>716</v>
      </c>
      <c r="J771" s="281">
        <v>896</v>
      </c>
      <c r="K771" s="281"/>
      <c r="L771" s="281">
        <v>896</v>
      </c>
      <c r="M771" s="281">
        <v>2284</v>
      </c>
      <c r="N771" s="450">
        <f t="shared" si="26"/>
        <v>-0.60770577933450087</v>
      </c>
      <c r="O771" s="450">
        <f t="shared" si="27"/>
        <v>0</v>
      </c>
      <c r="P771" s="451"/>
    </row>
    <row r="772" spans="1:16" ht="18" customHeight="1">
      <c r="A772" s="350"/>
      <c r="B772" s="350"/>
      <c r="C772" s="350"/>
      <c r="D772" s="350"/>
      <c r="E772" s="350"/>
      <c r="F772" s="350"/>
      <c r="G772" s="350"/>
      <c r="H772" s="383"/>
      <c r="I772" s="350" t="s">
        <v>717</v>
      </c>
      <c r="J772" s="281">
        <v>0</v>
      </c>
      <c r="K772" s="281"/>
      <c r="L772" s="281">
        <v>0</v>
      </c>
      <c r="M772" s="281">
        <v>0</v>
      </c>
      <c r="N772" s="450"/>
      <c r="O772" s="450"/>
      <c r="P772" s="451"/>
    </row>
    <row r="773" spans="1:16" ht="18" customHeight="1">
      <c r="A773" s="350"/>
      <c r="B773" s="350"/>
      <c r="C773" s="350"/>
      <c r="D773" s="350"/>
      <c r="E773" s="350"/>
      <c r="F773" s="350"/>
      <c r="G773" s="350"/>
      <c r="H773" s="383"/>
      <c r="I773" s="350" t="s">
        <v>718</v>
      </c>
      <c r="J773" s="281">
        <v>0</v>
      </c>
      <c r="K773" s="281"/>
      <c r="L773" s="281">
        <v>0</v>
      </c>
      <c r="M773" s="281">
        <v>0</v>
      </c>
      <c r="N773" s="450"/>
      <c r="O773" s="450"/>
      <c r="P773" s="451"/>
    </row>
    <row r="774" spans="1:16" ht="18" customHeight="1">
      <c r="A774" s="350"/>
      <c r="B774" s="350"/>
      <c r="C774" s="350"/>
      <c r="D774" s="350"/>
      <c r="E774" s="350"/>
      <c r="F774" s="350"/>
      <c r="G774" s="350"/>
      <c r="H774" s="383"/>
      <c r="I774" s="350" t="s">
        <v>719</v>
      </c>
      <c r="J774" s="281">
        <v>3604.11</v>
      </c>
      <c r="K774" s="281"/>
      <c r="L774" s="281">
        <v>28883</v>
      </c>
      <c r="M774" s="281">
        <v>19417</v>
      </c>
      <c r="N774" s="450">
        <f>L774/M774-1</f>
        <v>0.48751094401812844</v>
      </c>
      <c r="O774" s="450">
        <f>L774/J774-1</f>
        <v>7.0139063458107547</v>
      </c>
      <c r="P774" s="451"/>
    </row>
    <row r="775" spans="1:16" ht="59.1" customHeight="1">
      <c r="A775" s="350"/>
      <c r="B775" s="350"/>
      <c r="C775" s="350"/>
      <c r="D775" s="350"/>
      <c r="E775" s="350"/>
      <c r="F775" s="350"/>
      <c r="G775" s="350"/>
      <c r="H775" s="511"/>
      <c r="I775" s="448" t="s">
        <v>720</v>
      </c>
      <c r="J775" s="458">
        <v>1820.57537336</v>
      </c>
      <c r="K775" s="458">
        <v>4984</v>
      </c>
      <c r="L775" s="458">
        <v>4984</v>
      </c>
      <c r="M775" s="458">
        <v>2393</v>
      </c>
      <c r="N775" s="453">
        <f>L775/M775-1</f>
        <v>1.0827413288758878</v>
      </c>
      <c r="O775" s="450">
        <f>L775/J775-1</f>
        <v>1.7375960770037646</v>
      </c>
      <c r="P775" s="473" t="s">
        <v>721</v>
      </c>
    </row>
    <row r="776" spans="1:16" ht="18" customHeight="1">
      <c r="A776" s="350"/>
      <c r="B776" s="350"/>
      <c r="C776" s="350"/>
      <c r="D776" s="350"/>
      <c r="E776" s="350"/>
      <c r="F776" s="350"/>
      <c r="G776" s="350"/>
      <c r="H776" s="383"/>
      <c r="I776" s="350" t="s">
        <v>722</v>
      </c>
      <c r="J776" s="281">
        <v>1797</v>
      </c>
      <c r="K776" s="281"/>
      <c r="L776" s="281">
        <v>4481</v>
      </c>
      <c r="M776" s="281">
        <v>2192</v>
      </c>
      <c r="N776" s="450">
        <f>L776/M776-1</f>
        <v>1.0442518248175183</v>
      </c>
      <c r="O776" s="450">
        <f>L776/J776-1</f>
        <v>1.4936004451864218</v>
      </c>
      <c r="P776" s="451"/>
    </row>
    <row r="777" spans="1:16" ht="18" customHeight="1">
      <c r="A777" s="350"/>
      <c r="B777" s="350"/>
      <c r="C777" s="350"/>
      <c r="D777" s="350"/>
      <c r="E777" s="350"/>
      <c r="F777" s="350"/>
      <c r="G777" s="350"/>
      <c r="H777" s="383"/>
      <c r="I777" s="350" t="s">
        <v>723</v>
      </c>
      <c r="J777" s="281">
        <v>0</v>
      </c>
      <c r="K777" s="281"/>
      <c r="L777" s="281">
        <v>98</v>
      </c>
      <c r="M777" s="281">
        <v>0</v>
      </c>
      <c r="N777" s="450"/>
      <c r="O777" s="450"/>
      <c r="P777" s="451"/>
    </row>
    <row r="778" spans="1:16" ht="18" customHeight="1">
      <c r="A778" s="350"/>
      <c r="B778" s="350"/>
      <c r="C778" s="350"/>
      <c r="D778" s="350"/>
      <c r="E778" s="350"/>
      <c r="F778" s="350"/>
      <c r="G778" s="350"/>
      <c r="H778" s="383"/>
      <c r="I778" s="350" t="s">
        <v>724</v>
      </c>
      <c r="J778" s="281">
        <v>23.57537336</v>
      </c>
      <c r="K778" s="281"/>
      <c r="L778" s="281">
        <v>312</v>
      </c>
      <c r="M778" s="281">
        <v>143</v>
      </c>
      <c r="N778" s="450">
        <f>L778/M778-1</f>
        <v>1.1818181818181817</v>
      </c>
      <c r="O778" s="450">
        <f>L778/J778-1</f>
        <v>12.234148839795935</v>
      </c>
      <c r="P778" s="451"/>
    </row>
    <row r="779" spans="1:16" ht="18" customHeight="1">
      <c r="A779" s="350"/>
      <c r="B779" s="350"/>
      <c r="C779" s="350"/>
      <c r="D779" s="350"/>
      <c r="E779" s="350"/>
      <c r="F779" s="350"/>
      <c r="G779" s="350"/>
      <c r="H779" s="383"/>
      <c r="I779" s="350" t="s">
        <v>725</v>
      </c>
      <c r="J779" s="281"/>
      <c r="K779" s="281"/>
      <c r="L779" s="281">
        <v>0</v>
      </c>
      <c r="M779" s="281">
        <v>0</v>
      </c>
      <c r="N779" s="450"/>
      <c r="O779" s="450"/>
      <c r="P779" s="451"/>
    </row>
    <row r="780" spans="1:16" ht="18" customHeight="1">
      <c r="A780" s="350"/>
      <c r="B780" s="350"/>
      <c r="C780" s="350"/>
      <c r="D780" s="350"/>
      <c r="E780" s="350"/>
      <c r="F780" s="350"/>
      <c r="G780" s="350"/>
      <c r="H780" s="383"/>
      <c r="I780" s="350" t="s">
        <v>726</v>
      </c>
      <c r="J780" s="281"/>
      <c r="K780" s="281"/>
      <c r="L780" s="281">
        <v>93</v>
      </c>
      <c r="M780" s="281">
        <v>58</v>
      </c>
      <c r="N780" s="450">
        <f>L780/M780-1</f>
        <v>0.60344827586206895</v>
      </c>
      <c r="O780" s="450"/>
      <c r="P780" s="451"/>
    </row>
    <row r="781" spans="1:16" ht="18" customHeight="1">
      <c r="A781" s="350"/>
      <c r="B781" s="350"/>
      <c r="C781" s="350"/>
      <c r="D781" s="350"/>
      <c r="E781" s="350"/>
      <c r="F781" s="350"/>
      <c r="G781" s="350"/>
      <c r="H781" s="511"/>
      <c r="I781" s="448" t="s">
        <v>727</v>
      </c>
      <c r="J781" s="458"/>
      <c r="K781" s="458"/>
      <c r="L781" s="458">
        <v>0</v>
      </c>
      <c r="M781" s="458"/>
      <c r="N781" s="450"/>
      <c r="O781" s="450"/>
      <c r="P781" s="451"/>
    </row>
    <row r="782" spans="1:16" ht="18" customHeight="1">
      <c r="A782" s="350"/>
      <c r="B782" s="350"/>
      <c r="C782" s="350"/>
      <c r="D782" s="350"/>
      <c r="E782" s="350"/>
      <c r="F782" s="350"/>
      <c r="G782" s="350"/>
      <c r="H782" s="383"/>
      <c r="I782" s="350" t="s">
        <v>728</v>
      </c>
      <c r="J782" s="281"/>
      <c r="K782" s="281"/>
      <c r="L782" s="281">
        <v>0</v>
      </c>
      <c r="M782" s="281"/>
      <c r="N782" s="450"/>
      <c r="O782" s="450"/>
      <c r="P782" s="451"/>
    </row>
    <row r="783" spans="1:16" ht="18" customHeight="1">
      <c r="A783" s="350"/>
      <c r="B783" s="350"/>
      <c r="C783" s="350"/>
      <c r="D783" s="350"/>
      <c r="E783" s="350"/>
      <c r="F783" s="350"/>
      <c r="G783" s="350"/>
      <c r="H783" s="383"/>
      <c r="I783" s="350" t="s">
        <v>729</v>
      </c>
      <c r="J783" s="281"/>
      <c r="K783" s="281"/>
      <c r="L783" s="281">
        <v>0</v>
      </c>
      <c r="M783" s="281"/>
      <c r="N783" s="450"/>
      <c r="O783" s="450"/>
      <c r="P783" s="451"/>
    </row>
    <row r="784" spans="1:16" ht="18" customHeight="1">
      <c r="A784" s="350"/>
      <c r="B784" s="350"/>
      <c r="C784" s="350"/>
      <c r="D784" s="350"/>
      <c r="E784" s="350"/>
      <c r="F784" s="350"/>
      <c r="G784" s="350"/>
      <c r="H784" s="383"/>
      <c r="I784" s="350" t="s">
        <v>730</v>
      </c>
      <c r="J784" s="281"/>
      <c r="K784" s="281"/>
      <c r="L784" s="281">
        <v>0</v>
      </c>
      <c r="M784" s="281"/>
      <c r="N784" s="450"/>
      <c r="O784" s="450"/>
      <c r="P784" s="451"/>
    </row>
    <row r="785" spans="1:16" ht="18" customHeight="1">
      <c r="A785" s="350"/>
      <c r="B785" s="350"/>
      <c r="C785" s="350"/>
      <c r="D785" s="350"/>
      <c r="E785" s="350"/>
      <c r="F785" s="350"/>
      <c r="G785" s="350"/>
      <c r="H785" s="383"/>
      <c r="I785" s="350" t="s">
        <v>731</v>
      </c>
      <c r="J785" s="281"/>
      <c r="K785" s="281"/>
      <c r="L785" s="281">
        <v>0</v>
      </c>
      <c r="M785" s="281"/>
      <c r="N785" s="450"/>
      <c r="O785" s="450"/>
      <c r="P785" s="451"/>
    </row>
    <row r="786" spans="1:16" ht="18" customHeight="1">
      <c r="A786" s="350"/>
      <c r="B786" s="350"/>
      <c r="C786" s="350"/>
      <c r="D786" s="350"/>
      <c r="E786" s="350"/>
      <c r="F786" s="350"/>
      <c r="G786" s="350"/>
      <c r="H786" s="383"/>
      <c r="I786" s="350" t="s">
        <v>732</v>
      </c>
      <c r="J786" s="281"/>
      <c r="K786" s="281"/>
      <c r="L786" s="281">
        <v>0</v>
      </c>
      <c r="M786" s="281"/>
      <c r="N786" s="450"/>
      <c r="O786" s="450"/>
      <c r="P786" s="451"/>
    </row>
    <row r="787" spans="1:16" ht="18" customHeight="1">
      <c r="A787" s="350"/>
      <c r="B787" s="350"/>
      <c r="C787" s="350"/>
      <c r="D787" s="350"/>
      <c r="E787" s="350"/>
      <c r="F787" s="350"/>
      <c r="G787" s="350"/>
      <c r="H787" s="383"/>
      <c r="I787" s="350" t="s">
        <v>733</v>
      </c>
      <c r="J787" s="281"/>
      <c r="K787" s="281"/>
      <c r="L787" s="281">
        <v>0</v>
      </c>
      <c r="M787" s="281"/>
      <c r="N787" s="450"/>
      <c r="O787" s="450"/>
      <c r="P787" s="451"/>
    </row>
    <row r="788" spans="1:16" ht="18" customHeight="1">
      <c r="A788" s="350"/>
      <c r="B788" s="350"/>
      <c r="C788" s="350"/>
      <c r="D788" s="350"/>
      <c r="E788" s="350"/>
      <c r="F788" s="350"/>
      <c r="G788" s="350"/>
      <c r="H788" s="511"/>
      <c r="I788" s="448" t="s">
        <v>734</v>
      </c>
      <c r="J788" s="458"/>
      <c r="K788" s="458"/>
      <c r="L788" s="458">
        <v>0</v>
      </c>
      <c r="M788" s="458"/>
      <c r="N788" s="450"/>
      <c r="O788" s="450"/>
      <c r="P788" s="451"/>
    </row>
    <row r="789" spans="1:16" ht="18" customHeight="1">
      <c r="A789" s="350"/>
      <c r="B789" s="350"/>
      <c r="C789" s="350"/>
      <c r="D789" s="350"/>
      <c r="E789" s="350"/>
      <c r="F789" s="350"/>
      <c r="G789" s="350"/>
      <c r="H789" s="383"/>
      <c r="I789" s="350" t="s">
        <v>735</v>
      </c>
      <c r="J789" s="281"/>
      <c r="K789" s="281"/>
      <c r="L789" s="281">
        <v>0</v>
      </c>
      <c r="M789" s="281"/>
      <c r="N789" s="450"/>
      <c r="O789" s="450"/>
      <c r="P789" s="451"/>
    </row>
    <row r="790" spans="1:16" ht="18" customHeight="1">
      <c r="A790" s="350"/>
      <c r="B790" s="350"/>
      <c r="C790" s="350"/>
      <c r="D790" s="350"/>
      <c r="E790" s="350"/>
      <c r="F790" s="350"/>
      <c r="G790" s="350"/>
      <c r="H790" s="383"/>
      <c r="I790" s="350" t="s">
        <v>736</v>
      </c>
      <c r="J790" s="281"/>
      <c r="K790" s="281"/>
      <c r="L790" s="281">
        <v>0</v>
      </c>
      <c r="M790" s="281"/>
      <c r="N790" s="450"/>
      <c r="O790" s="450"/>
      <c r="P790" s="460"/>
    </row>
    <row r="791" spans="1:16" ht="18" customHeight="1">
      <c r="A791" s="350"/>
      <c r="B791" s="350"/>
      <c r="C791" s="350"/>
      <c r="D791" s="350"/>
      <c r="E791" s="350"/>
      <c r="F791" s="350"/>
      <c r="G791" s="350"/>
      <c r="H791" s="383"/>
      <c r="I791" s="350" t="s">
        <v>737</v>
      </c>
      <c r="J791" s="281"/>
      <c r="K791" s="281"/>
      <c r="L791" s="281">
        <v>0</v>
      </c>
      <c r="M791" s="281"/>
      <c r="N791" s="450"/>
      <c r="O791" s="450"/>
      <c r="P791" s="451"/>
    </row>
    <row r="792" spans="1:16" ht="18" customHeight="1">
      <c r="A792" s="350"/>
      <c r="B792" s="350"/>
      <c r="C792" s="350"/>
      <c r="D792" s="350"/>
      <c r="E792" s="350"/>
      <c r="F792" s="350"/>
      <c r="G792" s="350"/>
      <c r="H792" s="383"/>
      <c r="I792" s="350" t="s">
        <v>738</v>
      </c>
      <c r="J792" s="281"/>
      <c r="K792" s="281"/>
      <c r="L792" s="281">
        <v>0</v>
      </c>
      <c r="M792" s="281"/>
      <c r="N792" s="450"/>
      <c r="O792" s="450"/>
      <c r="P792" s="451"/>
    </row>
    <row r="793" spans="1:16" ht="18" customHeight="1">
      <c r="A793" s="350"/>
      <c r="B793" s="350"/>
      <c r="C793" s="350"/>
      <c r="D793" s="350"/>
      <c r="E793" s="350"/>
      <c r="F793" s="350"/>
      <c r="G793" s="350"/>
      <c r="H793" s="383"/>
      <c r="I793" s="350" t="s">
        <v>739</v>
      </c>
      <c r="J793" s="281"/>
      <c r="K793" s="281"/>
      <c r="L793" s="281">
        <v>0</v>
      </c>
      <c r="M793" s="281"/>
      <c r="N793" s="450"/>
      <c r="O793" s="450"/>
      <c r="P793" s="451"/>
    </row>
    <row r="794" spans="1:16" ht="18" customHeight="1">
      <c r="A794" s="350"/>
      <c r="B794" s="350"/>
      <c r="C794" s="350"/>
      <c r="D794" s="350"/>
      <c r="E794" s="350"/>
      <c r="F794" s="350"/>
      <c r="G794" s="350"/>
      <c r="H794" s="511"/>
      <c r="I794" s="448" t="s">
        <v>740</v>
      </c>
      <c r="J794" s="458"/>
      <c r="K794" s="458"/>
      <c r="L794" s="458">
        <v>0</v>
      </c>
      <c r="M794" s="458"/>
      <c r="N794" s="450"/>
      <c r="O794" s="450"/>
      <c r="P794" s="451"/>
    </row>
    <row r="795" spans="1:16" ht="18" customHeight="1">
      <c r="A795" s="350"/>
      <c r="B795" s="350"/>
      <c r="C795" s="350"/>
      <c r="D795" s="350"/>
      <c r="E795" s="350"/>
      <c r="F795" s="350"/>
      <c r="G795" s="350"/>
      <c r="H795" s="383"/>
      <c r="I795" s="350" t="s">
        <v>741</v>
      </c>
      <c r="J795" s="281"/>
      <c r="K795" s="281"/>
      <c r="L795" s="281">
        <v>0</v>
      </c>
      <c r="M795" s="281"/>
      <c r="N795" s="450"/>
      <c r="O795" s="450"/>
      <c r="P795" s="451"/>
    </row>
    <row r="796" spans="1:16" ht="18" customHeight="1">
      <c r="A796" s="350"/>
      <c r="B796" s="350"/>
      <c r="C796" s="350"/>
      <c r="D796" s="350"/>
      <c r="E796" s="350"/>
      <c r="F796" s="350"/>
      <c r="G796" s="350"/>
      <c r="H796" s="383"/>
      <c r="I796" s="350" t="s">
        <v>742</v>
      </c>
      <c r="J796" s="281"/>
      <c r="K796" s="281"/>
      <c r="L796" s="281">
        <v>0</v>
      </c>
      <c r="M796" s="281"/>
      <c r="N796" s="450"/>
      <c r="O796" s="450"/>
      <c r="P796" s="451"/>
    </row>
    <row r="797" spans="1:16" ht="18" customHeight="1">
      <c r="A797" s="350"/>
      <c r="B797" s="350"/>
      <c r="C797" s="350"/>
      <c r="D797" s="350"/>
      <c r="E797" s="350"/>
      <c r="F797" s="350"/>
      <c r="G797" s="350"/>
      <c r="H797" s="511"/>
      <c r="I797" s="448" t="s">
        <v>743</v>
      </c>
      <c r="J797" s="458"/>
      <c r="K797" s="458"/>
      <c r="L797" s="458">
        <v>0</v>
      </c>
      <c r="M797" s="458"/>
      <c r="N797" s="450"/>
      <c r="O797" s="450"/>
      <c r="P797" s="451"/>
    </row>
    <row r="798" spans="1:16" ht="18" customHeight="1">
      <c r="A798" s="350"/>
      <c r="B798" s="350"/>
      <c r="C798" s="350"/>
      <c r="D798" s="350"/>
      <c r="E798" s="350"/>
      <c r="F798" s="350"/>
      <c r="G798" s="350"/>
      <c r="H798" s="383"/>
      <c r="I798" s="350" t="s">
        <v>744</v>
      </c>
      <c r="J798" s="281"/>
      <c r="K798" s="281"/>
      <c r="L798" s="281">
        <v>0</v>
      </c>
      <c r="M798" s="281"/>
      <c r="N798" s="450"/>
      <c r="O798" s="450"/>
      <c r="P798" s="460"/>
    </row>
    <row r="799" spans="1:16" ht="18" customHeight="1">
      <c r="A799" s="350"/>
      <c r="B799" s="350"/>
      <c r="C799" s="350"/>
      <c r="D799" s="350"/>
      <c r="E799" s="350"/>
      <c r="F799" s="350"/>
      <c r="G799" s="350"/>
      <c r="H799" s="383"/>
      <c r="I799" s="350" t="s">
        <v>745</v>
      </c>
      <c r="J799" s="457"/>
      <c r="K799" s="457"/>
      <c r="L799" s="457">
        <v>0</v>
      </c>
      <c r="M799" s="457"/>
      <c r="N799" s="450"/>
      <c r="O799" s="450"/>
      <c r="P799" s="451"/>
    </row>
    <row r="800" spans="1:16" ht="18" customHeight="1">
      <c r="A800" s="350"/>
      <c r="B800" s="350"/>
      <c r="C800" s="350"/>
      <c r="D800" s="350"/>
      <c r="E800" s="350"/>
      <c r="F800" s="350"/>
      <c r="G800" s="350"/>
      <c r="H800" s="511"/>
      <c r="I800" s="448" t="s">
        <v>746</v>
      </c>
      <c r="J800" s="458"/>
      <c r="K800" s="458"/>
      <c r="L800" s="458">
        <v>0</v>
      </c>
      <c r="M800" s="458"/>
      <c r="N800" s="450"/>
      <c r="O800" s="450"/>
      <c r="P800" s="451"/>
    </row>
    <row r="801" spans="1:16" ht="18" customHeight="1">
      <c r="A801" s="350"/>
      <c r="B801" s="350"/>
      <c r="C801" s="350"/>
      <c r="D801" s="350"/>
      <c r="E801" s="350"/>
      <c r="F801" s="350"/>
      <c r="G801" s="350"/>
      <c r="H801" s="383"/>
      <c r="I801" s="350" t="s">
        <v>747</v>
      </c>
      <c r="J801" s="281"/>
      <c r="K801" s="281"/>
      <c r="L801" s="281">
        <v>0</v>
      </c>
      <c r="M801" s="281"/>
      <c r="N801" s="450"/>
      <c r="O801" s="450"/>
      <c r="P801" s="451"/>
    </row>
    <row r="802" spans="1:16" ht="24">
      <c r="A802" s="350"/>
      <c r="B802" s="350"/>
      <c r="C802" s="350"/>
      <c r="D802" s="350"/>
      <c r="E802" s="350"/>
      <c r="F802" s="350"/>
      <c r="G802" s="350"/>
      <c r="H802" s="511"/>
      <c r="I802" s="448" t="s">
        <v>748</v>
      </c>
      <c r="J802" s="458">
        <v>5380.9745883539999</v>
      </c>
      <c r="K802" s="458">
        <v>2125</v>
      </c>
      <c r="L802" s="458">
        <v>2125</v>
      </c>
      <c r="M802" s="458">
        <v>10066</v>
      </c>
      <c r="N802" s="453">
        <f>L802/M802-1</f>
        <v>-0.78889330419233061</v>
      </c>
      <c r="O802" s="450">
        <f>L802/J802-1</f>
        <v>-0.60509012538376961</v>
      </c>
      <c r="P802" s="451" t="s">
        <v>749</v>
      </c>
    </row>
    <row r="803" spans="1:16">
      <c r="A803" s="350"/>
      <c r="B803" s="350"/>
      <c r="C803" s="350"/>
      <c r="D803" s="350"/>
      <c r="E803" s="350"/>
      <c r="F803" s="350"/>
      <c r="G803" s="350"/>
      <c r="H803" s="383"/>
      <c r="I803" s="350" t="s">
        <v>750</v>
      </c>
      <c r="J803" s="281">
        <v>5380.9745883539999</v>
      </c>
      <c r="K803" s="281"/>
      <c r="L803" s="281">
        <v>2125</v>
      </c>
      <c r="M803" s="281">
        <v>10066</v>
      </c>
      <c r="N803" s="450">
        <f>L803/M803-1</f>
        <v>-0.78889330419233061</v>
      </c>
      <c r="O803" s="450">
        <f>L803/J803-1</f>
        <v>-0.60509012538376961</v>
      </c>
      <c r="P803" s="474"/>
    </row>
    <row r="804" spans="1:16" ht="84">
      <c r="A804" s="350"/>
      <c r="B804" s="350"/>
      <c r="C804" s="350"/>
      <c r="D804" s="350"/>
      <c r="E804" s="350"/>
      <c r="F804" s="350"/>
      <c r="G804" s="350"/>
      <c r="H804" s="511"/>
      <c r="I804" s="448" t="s">
        <v>751</v>
      </c>
      <c r="J804" s="458">
        <v>120262.38999999998</v>
      </c>
      <c r="K804" s="458">
        <v>918754</v>
      </c>
      <c r="L804" s="458">
        <v>918729</v>
      </c>
      <c r="M804" s="458">
        <v>30205</v>
      </c>
      <c r="N804" s="453">
        <f>L804/M804-1</f>
        <v>29.416454229432212</v>
      </c>
      <c r="O804" s="450">
        <f>L804/J804-1</f>
        <v>6.6393708789589176</v>
      </c>
      <c r="P804" s="451" t="s">
        <v>752</v>
      </c>
    </row>
    <row r="805" spans="1:16" ht="18" customHeight="1">
      <c r="A805" s="350"/>
      <c r="B805" s="350"/>
      <c r="C805" s="350"/>
      <c r="D805" s="350"/>
      <c r="E805" s="350"/>
      <c r="F805" s="350"/>
      <c r="G805" s="350"/>
      <c r="H805" s="383"/>
      <c r="I805" s="350" t="s">
        <v>753</v>
      </c>
      <c r="J805" s="281">
        <v>15757</v>
      </c>
      <c r="K805" s="281"/>
      <c r="L805" s="281">
        <v>18808</v>
      </c>
      <c r="M805" s="281">
        <v>20287</v>
      </c>
      <c r="N805" s="450">
        <f>L805/M805-1</f>
        <v>-7.2903830038941186E-2</v>
      </c>
      <c r="O805" s="450">
        <f>L805/J805-1</f>
        <v>0.19362822872374186</v>
      </c>
      <c r="P805" s="451"/>
    </row>
    <row r="806" spans="1:16" ht="18" customHeight="1">
      <c r="A806" s="350"/>
      <c r="B806" s="350"/>
      <c r="C806" s="350"/>
      <c r="D806" s="350"/>
      <c r="E806" s="350"/>
      <c r="F806" s="350"/>
      <c r="G806" s="350"/>
      <c r="H806" s="383"/>
      <c r="I806" s="350" t="s">
        <v>754</v>
      </c>
      <c r="J806" s="281">
        <v>103590.46</v>
      </c>
      <c r="K806" s="281"/>
      <c r="L806" s="281">
        <v>202691</v>
      </c>
      <c r="M806" s="281">
        <v>6016</v>
      </c>
      <c r="N806" s="450">
        <f>L806/M806-1</f>
        <v>32.691988031914896</v>
      </c>
      <c r="O806" s="450">
        <f>L806/J806-1</f>
        <v>0.95665701262452152</v>
      </c>
      <c r="P806" s="451"/>
    </row>
    <row r="807" spans="1:16" ht="18" customHeight="1">
      <c r="A807" s="350"/>
      <c r="B807" s="350"/>
      <c r="C807" s="350"/>
      <c r="D807" s="350"/>
      <c r="E807" s="350"/>
      <c r="F807" s="350"/>
      <c r="G807" s="350"/>
      <c r="H807" s="383"/>
      <c r="I807" s="350" t="s">
        <v>755</v>
      </c>
      <c r="J807" s="281">
        <v>0</v>
      </c>
      <c r="K807" s="281"/>
      <c r="L807" s="281">
        <v>-275</v>
      </c>
      <c r="M807" s="281">
        <v>0</v>
      </c>
      <c r="N807" s="450"/>
      <c r="O807" s="450"/>
      <c r="P807" s="451"/>
    </row>
    <row r="808" spans="1:16" ht="18" customHeight="1">
      <c r="A808" s="350"/>
      <c r="B808" s="350"/>
      <c r="C808" s="350"/>
      <c r="D808" s="350"/>
      <c r="E808" s="350"/>
      <c r="F808" s="350"/>
      <c r="G808" s="350"/>
      <c r="H808" s="383"/>
      <c r="I808" s="350" t="s">
        <v>756</v>
      </c>
      <c r="J808" s="281">
        <v>0</v>
      </c>
      <c r="K808" s="281"/>
      <c r="L808" s="281">
        <v>0</v>
      </c>
      <c r="M808" s="281">
        <v>0</v>
      </c>
      <c r="N808" s="450"/>
      <c r="O808" s="450"/>
      <c r="P808" s="451"/>
    </row>
    <row r="809" spans="1:16" ht="18" customHeight="1">
      <c r="A809" s="350"/>
      <c r="B809" s="350"/>
      <c r="C809" s="350"/>
      <c r="D809" s="350"/>
      <c r="E809" s="350"/>
      <c r="F809" s="350"/>
      <c r="G809" s="350"/>
      <c r="H809" s="383"/>
      <c r="I809" s="350" t="s">
        <v>757</v>
      </c>
      <c r="J809" s="281">
        <v>914.93</v>
      </c>
      <c r="K809" s="281"/>
      <c r="L809" s="281">
        <v>697505</v>
      </c>
      <c r="M809" s="281">
        <v>3902</v>
      </c>
      <c r="N809" s="450">
        <f>L809/M809-1</f>
        <v>177.7557662737058</v>
      </c>
      <c r="O809" s="450">
        <f>L809/J809-1</f>
        <v>761.35886898451247</v>
      </c>
      <c r="P809" s="451"/>
    </row>
    <row r="810" spans="1:16">
      <c r="A810" s="350"/>
      <c r="B810" s="350"/>
      <c r="C810" s="350"/>
      <c r="D810" s="350"/>
      <c r="E810" s="350"/>
      <c r="F810" s="350"/>
      <c r="G810" s="350"/>
      <c r="H810" s="511"/>
      <c r="I810" s="448" t="s">
        <v>758</v>
      </c>
      <c r="J810" s="458"/>
      <c r="K810" s="458">
        <v>6583</v>
      </c>
      <c r="L810" s="458">
        <v>6583</v>
      </c>
      <c r="M810" s="458">
        <v>-4319</v>
      </c>
      <c r="N810" s="453">
        <f>L810/M810-1</f>
        <v>-2.5241954156054645</v>
      </c>
      <c r="O810" s="450"/>
      <c r="P810" s="451"/>
    </row>
    <row r="811" spans="1:16" ht="18" customHeight="1">
      <c r="A811" s="350"/>
      <c r="B811" s="350"/>
      <c r="C811" s="350"/>
      <c r="D811" s="350"/>
      <c r="E811" s="350"/>
      <c r="F811" s="350"/>
      <c r="G811" s="350"/>
      <c r="H811" s="383"/>
      <c r="I811" s="350" t="s">
        <v>759</v>
      </c>
      <c r="J811" s="281"/>
      <c r="K811" s="281"/>
      <c r="L811" s="281">
        <v>6583</v>
      </c>
      <c r="M811" s="281">
        <v>-4319</v>
      </c>
      <c r="N811" s="450">
        <f>L811/M811-1</f>
        <v>-2.5241954156054645</v>
      </c>
      <c r="O811" s="450"/>
      <c r="P811" s="451"/>
    </row>
    <row r="812" spans="1:16" ht="44.1" customHeight="1">
      <c r="A812" s="350"/>
      <c r="B812" s="350"/>
      <c r="C812" s="350"/>
      <c r="D812" s="350"/>
      <c r="E812" s="350"/>
      <c r="F812" s="350"/>
      <c r="G812" s="350"/>
      <c r="H812" s="511"/>
      <c r="I812" s="448" t="s">
        <v>760</v>
      </c>
      <c r="J812" s="458"/>
      <c r="K812" s="458">
        <v>211</v>
      </c>
      <c r="L812" s="458">
        <v>211</v>
      </c>
      <c r="M812" s="458">
        <v>1566</v>
      </c>
      <c r="N812" s="453">
        <f>L812/M812-1</f>
        <v>-0.86526181353767562</v>
      </c>
      <c r="O812" s="450"/>
      <c r="P812" s="451"/>
    </row>
    <row r="813" spans="1:16" ht="18" customHeight="1">
      <c r="A813" s="350"/>
      <c r="B813" s="350"/>
      <c r="C813" s="350"/>
      <c r="D813" s="350"/>
      <c r="E813" s="350"/>
      <c r="F813" s="350"/>
      <c r="G813" s="350"/>
      <c r="H813" s="383"/>
      <c r="I813" s="350" t="s">
        <v>761</v>
      </c>
      <c r="J813" s="281"/>
      <c r="K813" s="281"/>
      <c r="L813" s="281">
        <v>211</v>
      </c>
      <c r="M813" s="281">
        <v>1566</v>
      </c>
      <c r="N813" s="450">
        <f>L813/M813-1</f>
        <v>-0.86526181353767562</v>
      </c>
      <c r="O813" s="450"/>
      <c r="P813" s="451"/>
    </row>
    <row r="814" spans="1:16" ht="18" customHeight="1">
      <c r="A814" s="350"/>
      <c r="B814" s="350"/>
      <c r="C814" s="350"/>
      <c r="D814" s="350"/>
      <c r="E814" s="350"/>
      <c r="F814" s="350"/>
      <c r="G814" s="350"/>
      <c r="H814" s="511"/>
      <c r="I814" s="448" t="s">
        <v>762</v>
      </c>
      <c r="J814" s="458"/>
      <c r="K814" s="458"/>
      <c r="L814" s="458">
        <v>0</v>
      </c>
      <c r="M814" s="458"/>
      <c r="N814" s="450"/>
      <c r="O814" s="450"/>
      <c r="P814" s="451"/>
    </row>
    <row r="815" spans="1:16" ht="18" customHeight="1">
      <c r="A815" s="350"/>
      <c r="B815" s="350"/>
      <c r="C815" s="350"/>
      <c r="D815" s="350"/>
      <c r="E815" s="350"/>
      <c r="F815" s="350"/>
      <c r="G815" s="350"/>
      <c r="H815" s="383"/>
      <c r="I815" s="350" t="s">
        <v>112</v>
      </c>
      <c r="J815" s="281"/>
      <c r="K815" s="281"/>
      <c r="L815" s="281">
        <v>0</v>
      </c>
      <c r="M815" s="281"/>
      <c r="N815" s="450"/>
      <c r="O815" s="450"/>
      <c r="P815" s="451"/>
    </row>
    <row r="816" spans="1:16" ht="18" customHeight="1">
      <c r="A816" s="350"/>
      <c r="B816" s="350"/>
      <c r="C816" s="350"/>
      <c r="D816" s="350"/>
      <c r="E816" s="350"/>
      <c r="F816" s="350"/>
      <c r="G816" s="350"/>
      <c r="H816" s="383"/>
      <c r="I816" s="350" t="s">
        <v>113</v>
      </c>
      <c r="J816" s="281"/>
      <c r="K816" s="281"/>
      <c r="L816" s="281">
        <v>0</v>
      </c>
      <c r="M816" s="281"/>
      <c r="N816" s="450"/>
      <c r="O816" s="450"/>
      <c r="P816" s="451"/>
    </row>
    <row r="817" spans="1:16" ht="18" customHeight="1">
      <c r="A817" s="350"/>
      <c r="B817" s="350"/>
      <c r="C817" s="350"/>
      <c r="D817" s="350"/>
      <c r="E817" s="350"/>
      <c r="F817" s="350"/>
      <c r="G817" s="350"/>
      <c r="H817" s="383"/>
      <c r="I817" s="350" t="s">
        <v>114</v>
      </c>
      <c r="J817" s="281"/>
      <c r="K817" s="281"/>
      <c r="L817" s="281">
        <v>0</v>
      </c>
      <c r="M817" s="281"/>
      <c r="N817" s="450"/>
      <c r="O817" s="450"/>
      <c r="P817" s="460"/>
    </row>
    <row r="818" spans="1:16" ht="18" customHeight="1">
      <c r="A818" s="350"/>
      <c r="B818" s="350"/>
      <c r="C818" s="350"/>
      <c r="D818" s="350"/>
      <c r="E818" s="350"/>
      <c r="F818" s="350"/>
      <c r="G818" s="350"/>
      <c r="H818" s="383"/>
      <c r="I818" s="350" t="s">
        <v>763</v>
      </c>
      <c r="J818" s="281"/>
      <c r="K818" s="281"/>
      <c r="L818" s="281">
        <v>0</v>
      </c>
      <c r="M818" s="281"/>
      <c r="N818" s="450"/>
      <c r="O818" s="450"/>
      <c r="P818" s="451"/>
    </row>
    <row r="819" spans="1:16" ht="18" customHeight="1">
      <c r="A819" s="350"/>
      <c r="B819" s="350"/>
      <c r="C819" s="350"/>
      <c r="D819" s="350"/>
      <c r="E819" s="350"/>
      <c r="F819" s="350"/>
      <c r="G819" s="350"/>
      <c r="H819" s="383"/>
      <c r="I819" s="350" t="s">
        <v>764</v>
      </c>
      <c r="J819" s="281"/>
      <c r="K819" s="281"/>
      <c r="L819" s="281">
        <v>0</v>
      </c>
      <c r="M819" s="281"/>
      <c r="N819" s="450"/>
      <c r="O819" s="450"/>
      <c r="P819" s="451"/>
    </row>
    <row r="820" spans="1:16" ht="18" customHeight="1">
      <c r="A820" s="350"/>
      <c r="B820" s="350"/>
      <c r="C820" s="350"/>
      <c r="D820" s="350"/>
      <c r="E820" s="350"/>
      <c r="F820" s="350"/>
      <c r="G820" s="350"/>
      <c r="H820" s="383"/>
      <c r="I820" s="350" t="s">
        <v>765</v>
      </c>
      <c r="J820" s="281"/>
      <c r="K820" s="281"/>
      <c r="L820" s="281">
        <v>0</v>
      </c>
      <c r="M820" s="281"/>
      <c r="N820" s="450"/>
      <c r="O820" s="450"/>
      <c r="P820" s="460"/>
    </row>
    <row r="821" spans="1:16" ht="18" customHeight="1">
      <c r="A821" s="350"/>
      <c r="B821" s="350"/>
      <c r="C821" s="350"/>
      <c r="D821" s="350"/>
      <c r="E821" s="350"/>
      <c r="F821" s="350"/>
      <c r="G821" s="350"/>
      <c r="H821" s="383"/>
      <c r="I821" s="350" t="s">
        <v>766</v>
      </c>
      <c r="J821" s="281"/>
      <c r="K821" s="281"/>
      <c r="L821" s="281">
        <v>0</v>
      </c>
      <c r="M821" s="281"/>
      <c r="N821" s="450"/>
      <c r="O821" s="450"/>
      <c r="P821" s="451"/>
    </row>
    <row r="822" spans="1:16" ht="18" customHeight="1">
      <c r="A822" s="350"/>
      <c r="B822" s="350"/>
      <c r="C822" s="350"/>
      <c r="D822" s="350"/>
      <c r="E822" s="350"/>
      <c r="F822" s="350"/>
      <c r="G822" s="350"/>
      <c r="H822" s="383"/>
      <c r="I822" s="350" t="s">
        <v>767</v>
      </c>
      <c r="J822" s="281"/>
      <c r="K822" s="281"/>
      <c r="L822" s="281">
        <v>0</v>
      </c>
      <c r="M822" s="281"/>
      <c r="N822" s="450"/>
      <c r="O822" s="450"/>
      <c r="P822" s="451"/>
    </row>
    <row r="823" spans="1:16" ht="18" customHeight="1">
      <c r="A823" s="350"/>
      <c r="B823" s="350"/>
      <c r="C823" s="350"/>
      <c r="D823" s="350"/>
      <c r="E823" s="350"/>
      <c r="F823" s="350"/>
      <c r="G823" s="350"/>
      <c r="H823" s="383"/>
      <c r="I823" s="350" t="s">
        <v>768</v>
      </c>
      <c r="J823" s="281"/>
      <c r="K823" s="281"/>
      <c r="L823" s="281">
        <v>0</v>
      </c>
      <c r="M823" s="281"/>
      <c r="N823" s="450"/>
      <c r="O823" s="450"/>
      <c r="P823" s="451"/>
    </row>
    <row r="824" spans="1:16" ht="18" customHeight="1">
      <c r="A824" s="350"/>
      <c r="B824" s="350"/>
      <c r="C824" s="350"/>
      <c r="D824" s="350"/>
      <c r="E824" s="350"/>
      <c r="F824" s="350"/>
      <c r="G824" s="350"/>
      <c r="H824" s="383"/>
      <c r="I824" s="350" t="s">
        <v>769</v>
      </c>
      <c r="J824" s="281"/>
      <c r="K824" s="281"/>
      <c r="L824" s="281">
        <v>0</v>
      </c>
      <c r="M824" s="281"/>
      <c r="N824" s="450"/>
      <c r="O824" s="450"/>
      <c r="P824" s="451"/>
    </row>
    <row r="825" spans="1:16" ht="18" customHeight="1">
      <c r="A825" s="350"/>
      <c r="B825" s="350"/>
      <c r="C825" s="350"/>
      <c r="D825" s="350"/>
      <c r="E825" s="350"/>
      <c r="F825" s="350"/>
      <c r="G825" s="350"/>
      <c r="H825" s="383"/>
      <c r="I825" s="350" t="s">
        <v>158</v>
      </c>
      <c r="J825" s="281"/>
      <c r="K825" s="281"/>
      <c r="L825" s="281">
        <v>0</v>
      </c>
      <c r="M825" s="281"/>
      <c r="N825" s="450"/>
      <c r="O825" s="450"/>
      <c r="P825" s="451"/>
    </row>
    <row r="826" spans="1:16" ht="18" customHeight="1">
      <c r="A826" s="350"/>
      <c r="B826" s="350"/>
      <c r="C826" s="350"/>
      <c r="D826" s="350"/>
      <c r="E826" s="350"/>
      <c r="F826" s="350"/>
      <c r="G826" s="350"/>
      <c r="H826" s="383"/>
      <c r="I826" s="350" t="s">
        <v>770</v>
      </c>
      <c r="J826" s="281"/>
      <c r="K826" s="281"/>
      <c r="L826" s="281">
        <v>0</v>
      </c>
      <c r="M826" s="281"/>
      <c r="N826" s="450"/>
      <c r="O826" s="450"/>
      <c r="P826" s="451"/>
    </row>
    <row r="827" spans="1:16" ht="18" customHeight="1">
      <c r="A827" s="350"/>
      <c r="B827" s="350"/>
      <c r="C827" s="350"/>
      <c r="D827" s="350"/>
      <c r="E827" s="350"/>
      <c r="F827" s="350"/>
      <c r="G827" s="350"/>
      <c r="H827" s="383"/>
      <c r="I827" s="350" t="s">
        <v>121</v>
      </c>
      <c r="J827" s="281"/>
      <c r="K827" s="281"/>
      <c r="L827" s="281">
        <v>0</v>
      </c>
      <c r="M827" s="281"/>
      <c r="N827" s="450"/>
      <c r="O827" s="450"/>
      <c r="P827" s="451"/>
    </row>
    <row r="828" spans="1:16" ht="18" customHeight="1">
      <c r="A828" s="350"/>
      <c r="B828" s="350"/>
      <c r="C828" s="350"/>
      <c r="D828" s="350"/>
      <c r="E828" s="350"/>
      <c r="F828" s="350"/>
      <c r="G828" s="350"/>
      <c r="H828" s="383"/>
      <c r="I828" s="350" t="s">
        <v>771</v>
      </c>
      <c r="J828" s="281"/>
      <c r="K828" s="281"/>
      <c r="L828" s="281">
        <v>0</v>
      </c>
      <c r="M828" s="281"/>
      <c r="N828" s="450"/>
      <c r="O828" s="450"/>
      <c r="P828" s="451"/>
    </row>
    <row r="829" spans="1:16">
      <c r="A829" s="350"/>
      <c r="B829" s="350"/>
      <c r="C829" s="350"/>
      <c r="D829" s="350"/>
      <c r="E829" s="350"/>
      <c r="F829" s="350"/>
      <c r="G829" s="350"/>
      <c r="H829" s="511"/>
      <c r="I829" s="448" t="s">
        <v>772</v>
      </c>
      <c r="J829" s="458">
        <v>407354.596532</v>
      </c>
      <c r="K829" s="458">
        <v>593838</v>
      </c>
      <c r="L829" s="458">
        <v>454270</v>
      </c>
      <c r="M829" s="458">
        <v>139330</v>
      </c>
      <c r="N829" s="453">
        <f t="shared" ref="N829:N834" si="28">L829/M829-1</f>
        <v>2.2603890045216395</v>
      </c>
      <c r="O829" s="450">
        <f t="shared" ref="O829:O836" si="29">L829/J829-1</f>
        <v>0.11517091955611347</v>
      </c>
      <c r="P829" s="451"/>
    </row>
    <row r="830" spans="1:16" ht="18" customHeight="1">
      <c r="A830" s="448"/>
      <c r="B830" s="448"/>
      <c r="C830" s="448"/>
      <c r="D830" s="448"/>
      <c r="E830" s="448"/>
      <c r="F830" s="448"/>
      <c r="G830" s="448"/>
      <c r="H830" s="383"/>
      <c r="I830" s="350" t="s">
        <v>773</v>
      </c>
      <c r="J830" s="281">
        <v>407354.596532</v>
      </c>
      <c r="K830" s="281"/>
      <c r="L830" s="281">
        <v>454270</v>
      </c>
      <c r="M830" s="281">
        <v>139330</v>
      </c>
      <c r="N830" s="450">
        <f t="shared" si="28"/>
        <v>2.2603890045216395</v>
      </c>
      <c r="O830" s="450">
        <f t="shared" si="29"/>
        <v>0.11517091955611347</v>
      </c>
      <c r="P830" s="451"/>
    </row>
    <row r="831" spans="1:16" ht="108">
      <c r="A831" s="350"/>
      <c r="B831" s="350"/>
      <c r="C831" s="350"/>
      <c r="D831" s="350"/>
      <c r="E831" s="350"/>
      <c r="F831" s="350"/>
      <c r="G831" s="350"/>
      <c r="H831" s="511"/>
      <c r="I831" s="448" t="s">
        <v>51</v>
      </c>
      <c r="J831" s="458">
        <v>2726400.6238915012</v>
      </c>
      <c r="K831" s="458">
        <v>3649022</v>
      </c>
      <c r="L831" s="458">
        <v>3646899</v>
      </c>
      <c r="M831" s="458">
        <v>3620575</v>
      </c>
      <c r="N831" s="450">
        <f t="shared" si="28"/>
        <v>7.2706683330685529E-3</v>
      </c>
      <c r="O831" s="450">
        <f t="shared" si="29"/>
        <v>0.33762403369561822</v>
      </c>
      <c r="P831" s="451" t="s">
        <v>774</v>
      </c>
    </row>
    <row r="832" spans="1:16" ht="48">
      <c r="A832" s="350"/>
      <c r="B832" s="350"/>
      <c r="C832" s="350"/>
      <c r="D832" s="350"/>
      <c r="E832" s="350"/>
      <c r="F832" s="350"/>
      <c r="G832" s="350"/>
      <c r="H832" s="511"/>
      <c r="I832" s="448" t="s">
        <v>775</v>
      </c>
      <c r="J832" s="458">
        <v>46138.096845</v>
      </c>
      <c r="K832" s="458">
        <v>57934</v>
      </c>
      <c r="L832" s="458">
        <v>57934</v>
      </c>
      <c r="M832" s="458">
        <v>41873</v>
      </c>
      <c r="N832" s="453">
        <f t="shared" si="28"/>
        <v>0.38356458815943451</v>
      </c>
      <c r="O832" s="450">
        <f t="shared" si="29"/>
        <v>0.25566514359333237</v>
      </c>
      <c r="P832" s="451" t="s">
        <v>776</v>
      </c>
    </row>
    <row r="833" spans="1:16" ht="18" customHeight="1">
      <c r="A833" s="350"/>
      <c r="B833" s="350"/>
      <c r="C833" s="350"/>
      <c r="D833" s="350"/>
      <c r="E833" s="350"/>
      <c r="F833" s="350"/>
      <c r="G833" s="350"/>
      <c r="H833" s="383"/>
      <c r="I833" s="350" t="s">
        <v>112</v>
      </c>
      <c r="J833" s="281">
        <v>11297.75</v>
      </c>
      <c r="K833" s="281"/>
      <c r="L833" s="281">
        <v>13928</v>
      </c>
      <c r="M833" s="281">
        <v>9802</v>
      </c>
      <c r="N833" s="450">
        <f t="shared" si="28"/>
        <v>0.42093450316261993</v>
      </c>
      <c r="O833" s="450">
        <f t="shared" si="29"/>
        <v>0.23281184306609726</v>
      </c>
      <c r="P833" s="451"/>
    </row>
    <row r="834" spans="1:16" ht="18" customHeight="1">
      <c r="A834" s="350"/>
      <c r="B834" s="350"/>
      <c r="C834" s="350"/>
      <c r="D834" s="350"/>
      <c r="E834" s="350"/>
      <c r="F834" s="350"/>
      <c r="G834" s="350"/>
      <c r="H834" s="383"/>
      <c r="I834" s="350" t="s">
        <v>113</v>
      </c>
      <c r="J834" s="281">
        <v>1617</v>
      </c>
      <c r="K834" s="281"/>
      <c r="L834" s="281">
        <v>2859</v>
      </c>
      <c r="M834" s="281">
        <v>2145</v>
      </c>
      <c r="N834" s="450">
        <f t="shared" si="28"/>
        <v>0.33286713286713288</v>
      </c>
      <c r="O834" s="450">
        <f t="shared" si="29"/>
        <v>0.76808905380333958</v>
      </c>
      <c r="P834" s="460"/>
    </row>
    <row r="835" spans="1:16" s="506" customFormat="1" ht="18" customHeight="1">
      <c r="A835" s="350"/>
      <c r="B835" s="350"/>
      <c r="C835" s="350"/>
      <c r="D835" s="350"/>
      <c r="E835" s="350"/>
      <c r="F835" s="350"/>
      <c r="G835" s="350"/>
      <c r="H835" s="383"/>
      <c r="I835" s="350" t="s">
        <v>114</v>
      </c>
      <c r="J835" s="281">
        <v>50</v>
      </c>
      <c r="K835" s="281"/>
      <c r="L835" s="281">
        <v>50</v>
      </c>
      <c r="M835" s="281">
        <v>0</v>
      </c>
      <c r="N835" s="450"/>
      <c r="O835" s="450">
        <f t="shared" si="29"/>
        <v>0</v>
      </c>
      <c r="P835" s="451"/>
    </row>
    <row r="836" spans="1:16" ht="18" customHeight="1">
      <c r="A836" s="350"/>
      <c r="B836" s="350"/>
      <c r="C836" s="350"/>
      <c r="D836" s="350"/>
      <c r="E836" s="350"/>
      <c r="F836" s="350"/>
      <c r="G836" s="350"/>
      <c r="H836" s="383"/>
      <c r="I836" s="350" t="s">
        <v>777</v>
      </c>
      <c r="J836" s="281">
        <v>5436.4</v>
      </c>
      <c r="K836" s="281"/>
      <c r="L836" s="281">
        <v>2397</v>
      </c>
      <c r="M836" s="281">
        <v>3404</v>
      </c>
      <c r="N836" s="450">
        <f>L836/M836-1</f>
        <v>-0.29582843713278495</v>
      </c>
      <c r="O836" s="450">
        <f t="shared" si="29"/>
        <v>-0.55908321683466999</v>
      </c>
      <c r="P836" s="451"/>
    </row>
    <row r="837" spans="1:16" ht="18" customHeight="1">
      <c r="A837" s="350"/>
      <c r="B837" s="350"/>
      <c r="C837" s="350"/>
      <c r="D837" s="350"/>
      <c r="E837" s="350"/>
      <c r="F837" s="350"/>
      <c r="G837" s="350"/>
      <c r="H837" s="383"/>
      <c r="I837" s="350" t="s">
        <v>778</v>
      </c>
      <c r="J837" s="281">
        <v>2707.32</v>
      </c>
      <c r="K837" s="281"/>
      <c r="L837" s="281">
        <v>3004</v>
      </c>
      <c r="M837" s="281">
        <v>1557</v>
      </c>
      <c r="N837" s="450">
        <f t="shared" ref="N837:N896" si="30">L837/M837-1</f>
        <v>0.92935131663455373</v>
      </c>
      <c r="O837" s="450">
        <f t="shared" ref="O837:O901" si="31">L837/J837-1</f>
        <v>0.10958438603489795</v>
      </c>
      <c r="P837" s="451"/>
    </row>
    <row r="838" spans="1:16" ht="18" customHeight="1">
      <c r="A838" s="350"/>
      <c r="B838" s="350"/>
      <c r="C838" s="350"/>
      <c r="D838" s="350"/>
      <c r="E838" s="350"/>
      <c r="F838" s="350"/>
      <c r="G838" s="350"/>
      <c r="H838" s="383"/>
      <c r="I838" s="350" t="s">
        <v>779</v>
      </c>
      <c r="J838" s="281">
        <v>1787.16</v>
      </c>
      <c r="K838" s="281"/>
      <c r="L838" s="281">
        <v>1812</v>
      </c>
      <c r="M838" s="281">
        <v>1624</v>
      </c>
      <c r="N838" s="450">
        <f t="shared" si="30"/>
        <v>0.11576354679802958</v>
      </c>
      <c r="O838" s="450">
        <f t="shared" si="31"/>
        <v>1.389914725038599E-2</v>
      </c>
      <c r="P838" s="451"/>
    </row>
    <row r="839" spans="1:16" ht="18" customHeight="1">
      <c r="A839" s="350"/>
      <c r="B839" s="350"/>
      <c r="C839" s="350"/>
      <c r="D839" s="350"/>
      <c r="E839" s="350"/>
      <c r="F839" s="350"/>
      <c r="G839" s="350"/>
      <c r="H839" s="383"/>
      <c r="I839" s="350" t="s">
        <v>780</v>
      </c>
      <c r="J839" s="281">
        <v>879.57</v>
      </c>
      <c r="K839" s="281"/>
      <c r="L839" s="281">
        <v>884</v>
      </c>
      <c r="M839" s="281">
        <v>1030</v>
      </c>
      <c r="N839" s="450">
        <f t="shared" si="30"/>
        <v>-0.14174757281553396</v>
      </c>
      <c r="O839" s="450">
        <f t="shared" si="31"/>
        <v>5.0365519515216395E-3</v>
      </c>
      <c r="P839" s="451"/>
    </row>
    <row r="840" spans="1:16" ht="18" customHeight="1">
      <c r="A840" s="350"/>
      <c r="B840" s="350"/>
      <c r="C840" s="350"/>
      <c r="D840" s="350"/>
      <c r="E840" s="350"/>
      <c r="F840" s="350"/>
      <c r="G840" s="350"/>
      <c r="H840" s="383"/>
      <c r="I840" s="350" t="s">
        <v>781</v>
      </c>
      <c r="J840" s="281">
        <v>3241</v>
      </c>
      <c r="K840" s="281"/>
      <c r="L840" s="281">
        <v>6431</v>
      </c>
      <c r="M840" s="281">
        <v>2673</v>
      </c>
      <c r="N840" s="450">
        <f t="shared" si="30"/>
        <v>1.4059109614665171</v>
      </c>
      <c r="O840" s="450">
        <f t="shared" si="31"/>
        <v>0.98426411601357611</v>
      </c>
      <c r="P840" s="451"/>
    </row>
    <row r="841" spans="1:16" ht="18" customHeight="1">
      <c r="A841" s="350"/>
      <c r="B841" s="350"/>
      <c r="C841" s="350"/>
      <c r="D841" s="350"/>
      <c r="E841" s="350"/>
      <c r="F841" s="350"/>
      <c r="G841" s="350"/>
      <c r="H841" s="383"/>
      <c r="I841" s="350" t="s">
        <v>782</v>
      </c>
      <c r="J841" s="281">
        <v>0</v>
      </c>
      <c r="K841" s="281"/>
      <c r="L841" s="281">
        <v>0</v>
      </c>
      <c r="M841" s="281"/>
      <c r="N841" s="450"/>
      <c r="O841" s="450"/>
      <c r="P841" s="460"/>
    </row>
    <row r="842" spans="1:16" ht="18" customHeight="1">
      <c r="A842" s="350"/>
      <c r="B842" s="350"/>
      <c r="C842" s="350"/>
      <c r="D842" s="350"/>
      <c r="E842" s="350"/>
      <c r="F842" s="350"/>
      <c r="G842" s="350"/>
      <c r="H842" s="383"/>
      <c r="I842" s="350" t="s">
        <v>783</v>
      </c>
      <c r="J842" s="281">
        <v>19121.896844999999</v>
      </c>
      <c r="K842" s="281"/>
      <c r="L842" s="281">
        <v>26569</v>
      </c>
      <c r="M842" s="281">
        <v>19638</v>
      </c>
      <c r="N842" s="450">
        <f t="shared" si="30"/>
        <v>0.35293818107750274</v>
      </c>
      <c r="O842" s="450">
        <f t="shared" si="31"/>
        <v>0.38945420610546133</v>
      </c>
      <c r="P842" s="451"/>
    </row>
    <row r="843" spans="1:16" ht="38.1" customHeight="1">
      <c r="A843" s="350"/>
      <c r="B843" s="350"/>
      <c r="C843" s="350"/>
      <c r="D843" s="350"/>
      <c r="E843" s="350"/>
      <c r="F843" s="350"/>
      <c r="G843" s="350"/>
      <c r="H843" s="511"/>
      <c r="I843" s="448" t="s">
        <v>784</v>
      </c>
      <c r="J843" s="458">
        <v>3226</v>
      </c>
      <c r="K843" s="458">
        <v>5695</v>
      </c>
      <c r="L843" s="458">
        <v>5695</v>
      </c>
      <c r="M843" s="458">
        <v>4292</v>
      </c>
      <c r="N843" s="453">
        <f t="shared" si="30"/>
        <v>0.32688723205964587</v>
      </c>
      <c r="O843" s="450">
        <f t="shared" si="31"/>
        <v>0.76534407935523863</v>
      </c>
      <c r="P843" s="451" t="s">
        <v>785</v>
      </c>
    </row>
    <row r="844" spans="1:16" ht="18" customHeight="1">
      <c r="A844" s="350"/>
      <c r="B844" s="350"/>
      <c r="C844" s="350"/>
      <c r="D844" s="350"/>
      <c r="E844" s="350"/>
      <c r="F844" s="350"/>
      <c r="G844" s="350"/>
      <c r="H844" s="383"/>
      <c r="I844" s="350" t="s">
        <v>786</v>
      </c>
      <c r="J844" s="281">
        <v>3226</v>
      </c>
      <c r="K844" s="281"/>
      <c r="L844" s="281">
        <v>5695</v>
      </c>
      <c r="M844" s="281">
        <v>4292</v>
      </c>
      <c r="N844" s="450">
        <f t="shared" si="30"/>
        <v>0.32688723205964587</v>
      </c>
      <c r="O844" s="450">
        <f t="shared" si="31"/>
        <v>0.76534407935523863</v>
      </c>
      <c r="P844" s="451"/>
    </row>
    <row r="845" spans="1:16" ht="72">
      <c r="A845" s="350"/>
      <c r="B845" s="350"/>
      <c r="C845" s="350"/>
      <c r="D845" s="350"/>
      <c r="E845" s="350"/>
      <c r="F845" s="350"/>
      <c r="G845" s="350"/>
      <c r="H845" s="511"/>
      <c r="I845" s="448" t="s">
        <v>787</v>
      </c>
      <c r="J845" s="458">
        <v>2397146.904637727</v>
      </c>
      <c r="K845" s="458">
        <v>3032531</v>
      </c>
      <c r="L845" s="458">
        <v>3032531</v>
      </c>
      <c r="M845" s="458">
        <v>3095620</v>
      </c>
      <c r="N845" s="450">
        <f t="shared" si="30"/>
        <v>-2.0380085411000004E-2</v>
      </c>
      <c r="O845" s="450">
        <f t="shared" si="31"/>
        <v>0.26505847185794251</v>
      </c>
      <c r="P845" s="451" t="s">
        <v>788</v>
      </c>
    </row>
    <row r="846" spans="1:16" ht="18" customHeight="1">
      <c r="A846" s="350"/>
      <c r="B846" s="350"/>
      <c r="C846" s="350"/>
      <c r="D846" s="350"/>
      <c r="E846" s="350"/>
      <c r="F846" s="350"/>
      <c r="G846" s="350"/>
      <c r="H846" s="383"/>
      <c r="I846" s="350" t="s">
        <v>789</v>
      </c>
      <c r="J846" s="281">
        <v>222841.09738751702</v>
      </c>
      <c r="K846" s="281"/>
      <c r="L846" s="281">
        <v>578176</v>
      </c>
      <c r="M846" s="281">
        <v>1586117</v>
      </c>
      <c r="N846" s="450">
        <f t="shared" si="30"/>
        <v>-0.63547708019017513</v>
      </c>
      <c r="O846" s="450">
        <f t="shared" si="31"/>
        <v>1.5945662931041906</v>
      </c>
      <c r="P846" s="451"/>
    </row>
    <row r="847" spans="1:16" ht="18" customHeight="1">
      <c r="A847" s="350"/>
      <c r="B847" s="350"/>
      <c r="C847" s="350"/>
      <c r="D847" s="350"/>
      <c r="E847" s="350"/>
      <c r="F847" s="350"/>
      <c r="G847" s="350"/>
      <c r="H847" s="383"/>
      <c r="I847" s="350" t="s">
        <v>790</v>
      </c>
      <c r="J847" s="281">
        <v>2174305.8072502101</v>
      </c>
      <c r="K847" s="281"/>
      <c r="L847" s="281">
        <v>2454355</v>
      </c>
      <c r="M847" s="281">
        <v>1509503</v>
      </c>
      <c r="N847" s="450">
        <f t="shared" si="30"/>
        <v>0.62593582126037517</v>
      </c>
      <c r="O847" s="450">
        <f t="shared" si="31"/>
        <v>0.12879935831287748</v>
      </c>
      <c r="P847" s="451"/>
    </row>
    <row r="848" spans="1:16" ht="18" customHeight="1">
      <c r="A848" s="350"/>
      <c r="B848" s="350"/>
      <c r="C848" s="350"/>
      <c r="D848" s="350"/>
      <c r="E848" s="350"/>
      <c r="F848" s="350"/>
      <c r="G848" s="350"/>
      <c r="H848" s="511"/>
      <c r="I848" s="448" t="s">
        <v>791</v>
      </c>
      <c r="J848" s="458">
        <v>197716.61499999999</v>
      </c>
      <c r="K848" s="458">
        <v>196889</v>
      </c>
      <c r="L848" s="458">
        <v>195010</v>
      </c>
      <c r="M848" s="458">
        <v>166220</v>
      </c>
      <c r="N848" s="450">
        <f t="shared" si="30"/>
        <v>0.17320418722175424</v>
      </c>
      <c r="O848" s="450">
        <f t="shared" si="31"/>
        <v>-1.3689365458739999E-2</v>
      </c>
      <c r="P848" s="451"/>
    </row>
    <row r="849" spans="1:16" ht="18" customHeight="1">
      <c r="A849" s="350"/>
      <c r="B849" s="350"/>
      <c r="C849" s="350"/>
      <c r="D849" s="350"/>
      <c r="E849" s="350"/>
      <c r="F849" s="350"/>
      <c r="G849" s="350"/>
      <c r="H849" s="383"/>
      <c r="I849" s="350" t="s">
        <v>792</v>
      </c>
      <c r="J849" s="281">
        <v>197716.61499999999</v>
      </c>
      <c r="K849" s="281"/>
      <c r="L849" s="281">
        <v>195010</v>
      </c>
      <c r="M849" s="281">
        <v>166220</v>
      </c>
      <c r="N849" s="450">
        <f t="shared" si="30"/>
        <v>0.17320418722175424</v>
      </c>
      <c r="O849" s="450">
        <f t="shared" si="31"/>
        <v>-1.3689365458739999E-2</v>
      </c>
      <c r="P849" s="451"/>
    </row>
    <row r="850" spans="1:16" ht="36">
      <c r="A850" s="350"/>
      <c r="B850" s="350"/>
      <c r="C850" s="350"/>
      <c r="D850" s="350"/>
      <c r="E850" s="350"/>
      <c r="F850" s="350"/>
      <c r="G850" s="350"/>
      <c r="H850" s="511"/>
      <c r="I850" s="448" t="s">
        <v>793</v>
      </c>
      <c r="J850" s="458">
        <v>8339.6628500000006</v>
      </c>
      <c r="K850" s="458">
        <v>15383</v>
      </c>
      <c r="L850" s="458">
        <v>15383</v>
      </c>
      <c r="M850" s="458">
        <v>9353</v>
      </c>
      <c r="N850" s="453">
        <f t="shared" si="30"/>
        <v>0.64471292633379673</v>
      </c>
      <c r="O850" s="450">
        <f t="shared" si="31"/>
        <v>0.84455897998322538</v>
      </c>
      <c r="P850" s="451" t="s">
        <v>794</v>
      </c>
    </row>
    <row r="851" spans="1:16" ht="18" customHeight="1">
      <c r="A851" s="350"/>
      <c r="B851" s="350"/>
      <c r="C851" s="350"/>
      <c r="D851" s="350"/>
      <c r="E851" s="350"/>
      <c r="F851" s="350"/>
      <c r="G851" s="350"/>
      <c r="H851" s="383"/>
      <c r="I851" s="350" t="s">
        <v>795</v>
      </c>
      <c r="J851" s="281">
        <v>8339.6628500000006</v>
      </c>
      <c r="K851" s="281"/>
      <c r="L851" s="281">
        <v>15383</v>
      </c>
      <c r="M851" s="281">
        <v>9353</v>
      </c>
      <c r="N851" s="450">
        <f t="shared" si="30"/>
        <v>0.64471292633379673</v>
      </c>
      <c r="O851" s="450">
        <f t="shared" si="31"/>
        <v>0.84455897998322538</v>
      </c>
      <c r="P851" s="451"/>
    </row>
    <row r="852" spans="1:16" ht="72">
      <c r="A852" s="350"/>
      <c r="B852" s="350"/>
      <c r="C852" s="350"/>
      <c r="D852" s="350"/>
      <c r="E852" s="350"/>
      <c r="F852" s="350"/>
      <c r="G852" s="350"/>
      <c r="H852" s="511"/>
      <c r="I852" s="448" t="s">
        <v>796</v>
      </c>
      <c r="J852" s="458">
        <v>73833.344558773999</v>
      </c>
      <c r="K852" s="458">
        <v>340590</v>
      </c>
      <c r="L852" s="458">
        <v>340346</v>
      </c>
      <c r="M852" s="458">
        <v>303217</v>
      </c>
      <c r="N852" s="450">
        <f t="shared" si="30"/>
        <v>0.12245025839580226</v>
      </c>
      <c r="O852" s="450">
        <f t="shared" si="31"/>
        <v>3.6096516693629166</v>
      </c>
      <c r="P852" s="451" t="s">
        <v>797</v>
      </c>
    </row>
    <row r="853" spans="1:16" ht="18" customHeight="1">
      <c r="A853" s="350"/>
      <c r="B853" s="350"/>
      <c r="C853" s="350"/>
      <c r="D853" s="350"/>
      <c r="E853" s="350"/>
      <c r="F853" s="350"/>
      <c r="G853" s="350"/>
      <c r="H853" s="383"/>
      <c r="I853" s="350" t="s">
        <v>798</v>
      </c>
      <c r="J853" s="281">
        <v>73833.344558773999</v>
      </c>
      <c r="K853" s="281"/>
      <c r="L853" s="281">
        <v>340346</v>
      </c>
      <c r="M853" s="281">
        <v>303217</v>
      </c>
      <c r="N853" s="450">
        <f t="shared" si="30"/>
        <v>0.12245025839580226</v>
      </c>
      <c r="O853" s="450">
        <f t="shared" si="31"/>
        <v>3.6096516693629166</v>
      </c>
      <c r="P853" s="451"/>
    </row>
    <row r="854" spans="1:16" ht="48">
      <c r="A854" s="448"/>
      <c r="B854" s="448"/>
      <c r="C854" s="448"/>
      <c r="D854" s="448"/>
      <c r="E854" s="448"/>
      <c r="F854" s="448"/>
      <c r="G854" s="448"/>
      <c r="H854" s="511"/>
      <c r="I854" s="448" t="s">
        <v>53</v>
      </c>
      <c r="J854" s="458">
        <v>639816.10798633902</v>
      </c>
      <c r="K854" s="458">
        <v>434450</v>
      </c>
      <c r="L854" s="458">
        <v>432257</v>
      </c>
      <c r="M854" s="458">
        <v>415887</v>
      </c>
      <c r="N854" s="450">
        <f t="shared" si="30"/>
        <v>3.93616535260779E-2</v>
      </c>
      <c r="O854" s="450">
        <f t="shared" si="31"/>
        <v>-0.32440431773369904</v>
      </c>
      <c r="P854" s="451" t="s">
        <v>799</v>
      </c>
    </row>
    <row r="855" spans="1:16" ht="36">
      <c r="A855" s="350"/>
      <c r="B855" s="350"/>
      <c r="C855" s="350"/>
      <c r="D855" s="350"/>
      <c r="E855" s="350"/>
      <c r="F855" s="350"/>
      <c r="G855" s="350"/>
      <c r="H855" s="511"/>
      <c r="I855" s="448" t="s">
        <v>800</v>
      </c>
      <c r="J855" s="458">
        <v>17368.822</v>
      </c>
      <c r="K855" s="458">
        <v>21049</v>
      </c>
      <c r="L855" s="458">
        <v>21049</v>
      </c>
      <c r="M855" s="458">
        <v>32970</v>
      </c>
      <c r="N855" s="453">
        <f t="shared" si="30"/>
        <v>-0.36157112526539281</v>
      </c>
      <c r="O855" s="450">
        <f t="shared" si="31"/>
        <v>0.21188414505025155</v>
      </c>
      <c r="P855" s="451" t="s">
        <v>801</v>
      </c>
    </row>
    <row r="856" spans="1:16" ht="18" customHeight="1">
      <c r="A856" s="350"/>
      <c r="B856" s="350"/>
      <c r="C856" s="350"/>
      <c r="D856" s="350"/>
      <c r="E856" s="350"/>
      <c r="F856" s="350"/>
      <c r="G856" s="350"/>
      <c r="H856" s="383"/>
      <c r="I856" s="350" t="s">
        <v>112</v>
      </c>
      <c r="J856" s="281">
        <v>2239</v>
      </c>
      <c r="K856" s="281"/>
      <c r="L856" s="281">
        <v>3741</v>
      </c>
      <c r="M856" s="281">
        <v>1623</v>
      </c>
      <c r="N856" s="450">
        <f t="shared" si="30"/>
        <v>1.3049907578558226</v>
      </c>
      <c r="O856" s="450">
        <f t="shared" si="31"/>
        <v>0.67083519428316207</v>
      </c>
      <c r="P856" s="451"/>
    </row>
    <row r="857" spans="1:16" ht="18" customHeight="1">
      <c r="A857" s="350"/>
      <c r="B857" s="350"/>
      <c r="C857" s="350"/>
      <c r="D857" s="350"/>
      <c r="E857" s="350"/>
      <c r="F857" s="350"/>
      <c r="G857" s="350"/>
      <c r="H857" s="383"/>
      <c r="I857" s="350" t="s">
        <v>113</v>
      </c>
      <c r="J857" s="281">
        <v>106.7</v>
      </c>
      <c r="K857" s="281"/>
      <c r="L857" s="281">
        <v>107</v>
      </c>
      <c r="M857" s="281">
        <v>236</v>
      </c>
      <c r="N857" s="450">
        <f t="shared" si="30"/>
        <v>-0.54661016949152541</v>
      </c>
      <c r="O857" s="450">
        <f t="shared" si="31"/>
        <v>2.81162136832247E-3</v>
      </c>
      <c r="P857" s="451"/>
    </row>
    <row r="858" spans="1:16" ht="18" customHeight="1">
      <c r="A858" s="350"/>
      <c r="B858" s="350"/>
      <c r="C858" s="350"/>
      <c r="D858" s="350"/>
      <c r="E858" s="350"/>
      <c r="F858" s="350"/>
      <c r="G858" s="350"/>
      <c r="H858" s="383"/>
      <c r="I858" s="350" t="s">
        <v>114</v>
      </c>
      <c r="J858" s="281">
        <v>0</v>
      </c>
      <c r="K858" s="281"/>
      <c r="L858" s="281">
        <v>0</v>
      </c>
      <c r="M858" s="281">
        <v>0</v>
      </c>
      <c r="N858" s="450"/>
      <c r="O858" s="450"/>
      <c r="P858" s="451"/>
    </row>
    <row r="859" spans="1:16" s="506" customFormat="1" ht="18" customHeight="1">
      <c r="A859" s="350"/>
      <c r="B859" s="350"/>
      <c r="C859" s="350"/>
      <c r="D859" s="350"/>
      <c r="E859" s="350"/>
      <c r="F859" s="350"/>
      <c r="G859" s="350"/>
      <c r="H859" s="383"/>
      <c r="I859" s="350" t="s">
        <v>121</v>
      </c>
      <c r="J859" s="281">
        <v>217</v>
      </c>
      <c r="K859" s="281"/>
      <c r="L859" s="281">
        <v>2875</v>
      </c>
      <c r="M859" s="281">
        <v>2120</v>
      </c>
      <c r="N859" s="450">
        <f t="shared" si="30"/>
        <v>0.35613207547169812</v>
      </c>
      <c r="O859" s="450">
        <f t="shared" si="31"/>
        <v>12.248847926267281</v>
      </c>
      <c r="P859" s="451"/>
    </row>
    <row r="860" spans="1:16" ht="18" customHeight="1">
      <c r="A860" s="350"/>
      <c r="B860" s="350"/>
      <c r="C860" s="350"/>
      <c r="D860" s="350"/>
      <c r="E860" s="350"/>
      <c r="F860" s="350"/>
      <c r="G860" s="350"/>
      <c r="H860" s="383"/>
      <c r="I860" s="350" t="s">
        <v>802</v>
      </c>
      <c r="J860" s="281">
        <v>0</v>
      </c>
      <c r="K860" s="281"/>
      <c r="L860" s="281">
        <v>0</v>
      </c>
      <c r="M860" s="281">
        <v>0</v>
      </c>
      <c r="N860" s="450"/>
      <c r="O860" s="450"/>
      <c r="P860" s="451"/>
    </row>
    <row r="861" spans="1:16" ht="18" customHeight="1">
      <c r="A861" s="350"/>
      <c r="B861" s="350"/>
      <c r="C861" s="350"/>
      <c r="D861" s="350"/>
      <c r="E861" s="350"/>
      <c r="F861" s="350"/>
      <c r="G861" s="350"/>
      <c r="H861" s="383"/>
      <c r="I861" s="350" t="s">
        <v>803</v>
      </c>
      <c r="J861" s="281">
        <v>902.28</v>
      </c>
      <c r="K861" s="281"/>
      <c r="L861" s="281">
        <v>925</v>
      </c>
      <c r="M861" s="281">
        <v>572</v>
      </c>
      <c r="N861" s="450">
        <f t="shared" si="30"/>
        <v>0.61713286713286708</v>
      </c>
      <c r="O861" s="450">
        <f t="shared" si="31"/>
        <v>2.5180653455689983E-2</v>
      </c>
      <c r="P861" s="451"/>
    </row>
    <row r="862" spans="1:16" ht="18" customHeight="1">
      <c r="A862" s="350"/>
      <c r="B862" s="350"/>
      <c r="C862" s="350"/>
      <c r="D862" s="350"/>
      <c r="E862" s="350"/>
      <c r="F862" s="350"/>
      <c r="G862" s="350"/>
      <c r="H862" s="383"/>
      <c r="I862" s="350" t="s">
        <v>804</v>
      </c>
      <c r="J862" s="281">
        <v>1756</v>
      </c>
      <c r="K862" s="281"/>
      <c r="L862" s="281">
        <v>1734</v>
      </c>
      <c r="M862" s="281">
        <v>1881</v>
      </c>
      <c r="N862" s="450">
        <f t="shared" si="30"/>
        <v>-7.8149920255183414E-2</v>
      </c>
      <c r="O862" s="450">
        <f t="shared" si="31"/>
        <v>-1.2528473804100271E-2</v>
      </c>
      <c r="P862" s="451"/>
    </row>
    <row r="863" spans="1:16" ht="18" customHeight="1">
      <c r="A863" s="350"/>
      <c r="B863" s="350"/>
      <c r="C863" s="350"/>
      <c r="D863" s="350"/>
      <c r="E863" s="350"/>
      <c r="F863" s="350"/>
      <c r="G863" s="350"/>
      <c r="H863" s="383"/>
      <c r="I863" s="350" t="s">
        <v>805</v>
      </c>
      <c r="J863" s="281">
        <v>680.02</v>
      </c>
      <c r="K863" s="281"/>
      <c r="L863" s="281">
        <v>673</v>
      </c>
      <c r="M863" s="281">
        <v>495</v>
      </c>
      <c r="N863" s="450">
        <f t="shared" si="30"/>
        <v>0.35959595959595969</v>
      </c>
      <c r="O863" s="450">
        <f t="shared" si="31"/>
        <v>-1.0323225787476797E-2</v>
      </c>
      <c r="P863" s="451"/>
    </row>
    <row r="864" spans="1:16" ht="18" customHeight="1">
      <c r="A864" s="350"/>
      <c r="B864" s="350"/>
      <c r="C864" s="350"/>
      <c r="D864" s="350"/>
      <c r="E864" s="350"/>
      <c r="F864" s="350"/>
      <c r="G864" s="350"/>
      <c r="H864" s="383"/>
      <c r="I864" s="350" t="s">
        <v>806</v>
      </c>
      <c r="J864" s="281">
        <v>181</v>
      </c>
      <c r="K864" s="281"/>
      <c r="L864" s="281">
        <v>181</v>
      </c>
      <c r="M864" s="281">
        <v>171</v>
      </c>
      <c r="N864" s="450">
        <f t="shared" si="30"/>
        <v>5.8479532163742798E-2</v>
      </c>
      <c r="O864" s="450">
        <f t="shared" si="31"/>
        <v>0</v>
      </c>
      <c r="P864" s="451"/>
    </row>
    <row r="865" spans="1:16" ht="18" customHeight="1">
      <c r="A865" s="350"/>
      <c r="B865" s="350"/>
      <c r="C865" s="350"/>
      <c r="D865" s="350"/>
      <c r="E865" s="350"/>
      <c r="F865" s="350"/>
      <c r="G865" s="350"/>
      <c r="H865" s="383"/>
      <c r="I865" s="350" t="s">
        <v>807</v>
      </c>
      <c r="J865" s="281">
        <v>165</v>
      </c>
      <c r="K865" s="281"/>
      <c r="L865" s="281">
        <v>164</v>
      </c>
      <c r="M865" s="281">
        <v>152</v>
      </c>
      <c r="N865" s="450">
        <f t="shared" si="30"/>
        <v>7.8947368421052655E-2</v>
      </c>
      <c r="O865" s="450">
        <f t="shared" si="31"/>
        <v>-6.0606060606060996E-3</v>
      </c>
      <c r="P865" s="451"/>
    </row>
    <row r="866" spans="1:16" ht="18" customHeight="1">
      <c r="A866" s="350"/>
      <c r="B866" s="350"/>
      <c r="C866" s="350"/>
      <c r="D866" s="350"/>
      <c r="E866" s="350"/>
      <c r="F866" s="350"/>
      <c r="G866" s="350"/>
      <c r="H866" s="383"/>
      <c r="I866" s="350" t="s">
        <v>808</v>
      </c>
      <c r="J866" s="281">
        <v>269.88</v>
      </c>
      <c r="K866" s="281"/>
      <c r="L866" s="281">
        <v>265</v>
      </c>
      <c r="M866" s="281">
        <v>220</v>
      </c>
      <c r="N866" s="450">
        <f t="shared" si="30"/>
        <v>0.20454545454545459</v>
      </c>
      <c r="O866" s="450">
        <f t="shared" si="31"/>
        <v>-1.8082110567659737E-2</v>
      </c>
      <c r="P866" s="451"/>
    </row>
    <row r="867" spans="1:16" ht="18" customHeight="1">
      <c r="A867" s="350"/>
      <c r="B867" s="350"/>
      <c r="C867" s="350"/>
      <c r="D867" s="350"/>
      <c r="E867" s="350"/>
      <c r="F867" s="350"/>
      <c r="G867" s="350"/>
      <c r="H867" s="383"/>
      <c r="I867" s="350" t="s">
        <v>809</v>
      </c>
      <c r="J867" s="281">
        <v>0</v>
      </c>
      <c r="K867" s="281"/>
      <c r="L867" s="281">
        <v>0</v>
      </c>
      <c r="M867" s="281">
        <v>0</v>
      </c>
      <c r="N867" s="450"/>
      <c r="O867" s="450"/>
      <c r="P867" s="451"/>
    </row>
    <row r="868" spans="1:16" ht="18" customHeight="1">
      <c r="A868" s="350"/>
      <c r="B868" s="350"/>
      <c r="C868" s="350"/>
      <c r="D868" s="350"/>
      <c r="E868" s="350"/>
      <c r="F868" s="350"/>
      <c r="G868" s="350"/>
      <c r="H868" s="383"/>
      <c r="I868" s="350" t="s">
        <v>810</v>
      </c>
      <c r="J868" s="281">
        <v>0</v>
      </c>
      <c r="K868" s="281"/>
      <c r="L868" s="281">
        <v>0</v>
      </c>
      <c r="M868" s="281">
        <v>0</v>
      </c>
      <c r="N868" s="450"/>
      <c r="O868" s="450"/>
      <c r="P868" s="451"/>
    </row>
    <row r="869" spans="1:16" ht="18" customHeight="1">
      <c r="A869" s="350"/>
      <c r="B869" s="350"/>
      <c r="C869" s="350"/>
      <c r="D869" s="350"/>
      <c r="E869" s="350"/>
      <c r="F869" s="350"/>
      <c r="G869" s="350"/>
      <c r="H869" s="383"/>
      <c r="I869" s="350" t="s">
        <v>811</v>
      </c>
      <c r="J869" s="281">
        <v>207.35</v>
      </c>
      <c r="K869" s="281"/>
      <c r="L869" s="281">
        <v>207</v>
      </c>
      <c r="M869" s="281">
        <v>217</v>
      </c>
      <c r="N869" s="450">
        <f t="shared" si="30"/>
        <v>-4.6082949308755783E-2</v>
      </c>
      <c r="O869" s="450">
        <f t="shared" si="31"/>
        <v>-1.6879672052085848E-3</v>
      </c>
      <c r="P869" s="451"/>
    </row>
    <row r="870" spans="1:16" ht="18" customHeight="1">
      <c r="A870" s="350"/>
      <c r="B870" s="350"/>
      <c r="C870" s="350"/>
      <c r="D870" s="350"/>
      <c r="E870" s="350"/>
      <c r="F870" s="350"/>
      <c r="G870" s="350"/>
      <c r="H870" s="383"/>
      <c r="I870" s="350" t="s">
        <v>812</v>
      </c>
      <c r="J870" s="281">
        <v>0</v>
      </c>
      <c r="K870" s="281"/>
      <c r="L870" s="281">
        <v>0</v>
      </c>
      <c r="M870" s="281">
        <v>0</v>
      </c>
      <c r="N870" s="450"/>
      <c r="O870" s="450"/>
      <c r="P870" s="460"/>
    </row>
    <row r="871" spans="1:16" ht="18" customHeight="1">
      <c r="A871" s="350"/>
      <c r="B871" s="350"/>
      <c r="C871" s="350"/>
      <c r="D871" s="350"/>
      <c r="E871" s="350"/>
      <c r="F871" s="350"/>
      <c r="G871" s="350"/>
      <c r="H871" s="383"/>
      <c r="I871" s="350" t="s">
        <v>813</v>
      </c>
      <c r="J871" s="281">
        <v>0</v>
      </c>
      <c r="K871" s="281"/>
      <c r="L871" s="281">
        <v>0</v>
      </c>
      <c r="M871" s="281">
        <v>0</v>
      </c>
      <c r="N871" s="450"/>
      <c r="O871" s="450"/>
      <c r="P871" s="451"/>
    </row>
    <row r="872" spans="1:16" ht="18" customHeight="1">
      <c r="A872" s="350"/>
      <c r="B872" s="350"/>
      <c r="C872" s="350"/>
      <c r="D872" s="350"/>
      <c r="E872" s="350"/>
      <c r="F872" s="350"/>
      <c r="G872" s="350"/>
      <c r="H872" s="383"/>
      <c r="I872" s="350" t="s">
        <v>814</v>
      </c>
      <c r="J872" s="281">
        <v>5941.74</v>
      </c>
      <c r="K872" s="281"/>
      <c r="L872" s="281">
        <v>5881</v>
      </c>
      <c r="M872" s="281">
        <v>4789</v>
      </c>
      <c r="N872" s="450">
        <f t="shared" si="30"/>
        <v>0.22802255168093555</v>
      </c>
      <c r="O872" s="450">
        <f t="shared" si="31"/>
        <v>-1.0222594728143575E-2</v>
      </c>
      <c r="P872" s="451"/>
    </row>
    <row r="873" spans="1:16" ht="18" customHeight="1">
      <c r="A873" s="350"/>
      <c r="B873" s="350"/>
      <c r="C873" s="350"/>
      <c r="D873" s="350"/>
      <c r="E873" s="350"/>
      <c r="F873" s="350"/>
      <c r="G873" s="350"/>
      <c r="H873" s="383"/>
      <c r="I873" s="350" t="s">
        <v>815</v>
      </c>
      <c r="J873" s="281">
        <v>0</v>
      </c>
      <c r="K873" s="281"/>
      <c r="L873" s="281">
        <v>0</v>
      </c>
      <c r="M873" s="281">
        <v>0</v>
      </c>
      <c r="N873" s="450"/>
      <c r="O873" s="450"/>
      <c r="P873" s="451"/>
    </row>
    <row r="874" spans="1:16" ht="18" customHeight="1">
      <c r="A874" s="350"/>
      <c r="B874" s="350"/>
      <c r="C874" s="350"/>
      <c r="D874" s="350"/>
      <c r="E874" s="350"/>
      <c r="F874" s="350"/>
      <c r="G874" s="350"/>
      <c r="H874" s="383"/>
      <c r="I874" s="350" t="s">
        <v>816</v>
      </c>
      <c r="J874" s="281">
        <v>0</v>
      </c>
      <c r="K874" s="281"/>
      <c r="L874" s="281">
        <v>0</v>
      </c>
      <c r="M874" s="281">
        <v>0</v>
      </c>
      <c r="N874" s="450"/>
      <c r="O874" s="450"/>
      <c r="P874" s="451"/>
    </row>
    <row r="875" spans="1:16" ht="18" customHeight="1">
      <c r="A875" s="350"/>
      <c r="B875" s="350"/>
      <c r="C875" s="350"/>
      <c r="D875" s="350"/>
      <c r="E875" s="350"/>
      <c r="F875" s="350"/>
      <c r="G875" s="350"/>
      <c r="H875" s="383"/>
      <c r="I875" s="350" t="s">
        <v>817</v>
      </c>
      <c r="J875" s="467">
        <v>136</v>
      </c>
      <c r="K875" s="281"/>
      <c r="L875" s="281">
        <v>135</v>
      </c>
      <c r="M875" s="281">
        <v>136</v>
      </c>
      <c r="N875" s="450">
        <f t="shared" si="30"/>
        <v>-7.3529411764705621E-3</v>
      </c>
      <c r="O875" s="450">
        <f t="shared" si="31"/>
        <v>-7.3529411764705621E-3</v>
      </c>
      <c r="P875" s="451"/>
    </row>
    <row r="876" spans="1:16" ht="18" customHeight="1">
      <c r="A876" s="350"/>
      <c r="B876" s="350"/>
      <c r="C876" s="350"/>
      <c r="D876" s="350"/>
      <c r="E876" s="350"/>
      <c r="F876" s="350"/>
      <c r="G876" s="350"/>
      <c r="H876" s="383"/>
      <c r="I876" s="350" t="s">
        <v>818</v>
      </c>
      <c r="J876" s="467"/>
      <c r="K876" s="467"/>
      <c r="L876" s="467">
        <v>0</v>
      </c>
      <c r="M876" s="467">
        <v>0</v>
      </c>
      <c r="N876" s="450"/>
      <c r="O876" s="450"/>
      <c r="P876" s="451"/>
    </row>
    <row r="877" spans="1:16" ht="18" customHeight="1">
      <c r="A877" s="350"/>
      <c r="B877" s="350"/>
      <c r="C877" s="350"/>
      <c r="D877" s="350"/>
      <c r="E877" s="350"/>
      <c r="F877" s="350"/>
      <c r="G877" s="350"/>
      <c r="H877" s="383"/>
      <c r="I877" s="350" t="s">
        <v>819</v>
      </c>
      <c r="J877" s="281">
        <v>0</v>
      </c>
      <c r="K877" s="281"/>
      <c r="L877" s="281">
        <v>674</v>
      </c>
      <c r="M877" s="281">
        <v>1182</v>
      </c>
      <c r="N877" s="450">
        <f t="shared" si="30"/>
        <v>-0.42978003384094754</v>
      </c>
      <c r="O877" s="450"/>
      <c r="P877" s="451"/>
    </row>
    <row r="878" spans="1:16" ht="18" customHeight="1">
      <c r="A878" s="350"/>
      <c r="B878" s="350"/>
      <c r="C878" s="350"/>
      <c r="D878" s="350"/>
      <c r="E878" s="350"/>
      <c r="F878" s="350"/>
      <c r="G878" s="350"/>
      <c r="H878" s="383"/>
      <c r="I878" s="350" t="s">
        <v>820</v>
      </c>
      <c r="J878" s="281">
        <v>0</v>
      </c>
      <c r="K878" s="281"/>
      <c r="L878" s="281">
        <v>0</v>
      </c>
      <c r="M878" s="281">
        <v>0</v>
      </c>
      <c r="N878" s="450"/>
      <c r="O878" s="450"/>
      <c r="P878" s="451"/>
    </row>
    <row r="879" spans="1:16" ht="18" customHeight="1">
      <c r="A879" s="350"/>
      <c r="B879" s="350"/>
      <c r="C879" s="350"/>
      <c r="D879" s="350"/>
      <c r="E879" s="350"/>
      <c r="F879" s="350"/>
      <c r="G879" s="350"/>
      <c r="H879" s="383"/>
      <c r="I879" s="350" t="s">
        <v>821</v>
      </c>
      <c r="J879" s="281">
        <v>4566.8519999999999</v>
      </c>
      <c r="K879" s="281"/>
      <c r="L879" s="281">
        <v>3487</v>
      </c>
      <c r="M879" s="281">
        <v>19176</v>
      </c>
      <c r="N879" s="450">
        <f t="shared" si="30"/>
        <v>-0.81815811430955354</v>
      </c>
      <c r="O879" s="450">
        <f t="shared" si="31"/>
        <v>-0.23645434535649501</v>
      </c>
      <c r="P879" s="451"/>
    </row>
    <row r="880" spans="1:16" ht="36">
      <c r="A880" s="350"/>
      <c r="B880" s="350"/>
      <c r="C880" s="350"/>
      <c r="D880" s="350"/>
      <c r="E880" s="350"/>
      <c r="F880" s="350"/>
      <c r="G880" s="350"/>
      <c r="H880" s="511"/>
      <c r="I880" s="448" t="s">
        <v>822</v>
      </c>
      <c r="J880" s="458">
        <v>26267.380562983999</v>
      </c>
      <c r="K880" s="458">
        <v>17308</v>
      </c>
      <c r="L880" s="458">
        <v>16689</v>
      </c>
      <c r="M880" s="458">
        <v>14826</v>
      </c>
      <c r="N880" s="450">
        <f t="shared" si="30"/>
        <v>0.12565762849048978</v>
      </c>
      <c r="O880" s="450">
        <f t="shared" si="31"/>
        <v>-0.36464924776252172</v>
      </c>
      <c r="P880" s="451" t="s">
        <v>823</v>
      </c>
    </row>
    <row r="881" spans="1:16" ht="18" customHeight="1">
      <c r="A881" s="350"/>
      <c r="B881" s="350"/>
      <c r="C881" s="350"/>
      <c r="D881" s="350"/>
      <c r="E881" s="350"/>
      <c r="F881" s="350"/>
      <c r="G881" s="350"/>
      <c r="H881" s="383"/>
      <c r="I881" s="350" t="s">
        <v>112</v>
      </c>
      <c r="J881" s="281">
        <v>1629</v>
      </c>
      <c r="K881" s="281"/>
      <c r="L881" s="281">
        <v>1818</v>
      </c>
      <c r="M881" s="281">
        <v>1648</v>
      </c>
      <c r="N881" s="450">
        <f t="shared" si="30"/>
        <v>0.10315533980582514</v>
      </c>
      <c r="O881" s="450">
        <f t="shared" si="31"/>
        <v>0.11602209944751385</v>
      </c>
      <c r="P881" s="451"/>
    </row>
    <row r="882" spans="1:16" ht="18" customHeight="1">
      <c r="A882" s="350"/>
      <c r="B882" s="350"/>
      <c r="C882" s="350"/>
      <c r="D882" s="350"/>
      <c r="E882" s="350"/>
      <c r="F882" s="350"/>
      <c r="G882" s="350"/>
      <c r="H882" s="383"/>
      <c r="I882" s="350" t="s">
        <v>113</v>
      </c>
      <c r="J882" s="281">
        <v>0</v>
      </c>
      <c r="K882" s="281"/>
      <c r="L882" s="281">
        <v>0</v>
      </c>
      <c r="M882" s="281">
        <v>0</v>
      </c>
      <c r="N882" s="450"/>
      <c r="O882" s="450"/>
      <c r="P882" s="451"/>
    </row>
    <row r="883" spans="1:16" ht="18" customHeight="1">
      <c r="A883" s="350"/>
      <c r="B883" s="350"/>
      <c r="C883" s="350"/>
      <c r="D883" s="350"/>
      <c r="E883" s="350"/>
      <c r="F883" s="350"/>
      <c r="G883" s="350"/>
      <c r="H883" s="383"/>
      <c r="I883" s="350" t="s">
        <v>114</v>
      </c>
      <c r="J883" s="281">
        <v>0</v>
      </c>
      <c r="K883" s="281"/>
      <c r="L883" s="281">
        <v>0</v>
      </c>
      <c r="M883" s="281">
        <v>0</v>
      </c>
      <c r="N883" s="450"/>
      <c r="O883" s="450"/>
      <c r="P883" s="451"/>
    </row>
    <row r="884" spans="1:16" ht="18" customHeight="1">
      <c r="A884" s="350"/>
      <c r="B884" s="350"/>
      <c r="C884" s="350"/>
      <c r="D884" s="350"/>
      <c r="E884" s="350"/>
      <c r="F884" s="350"/>
      <c r="G884" s="350"/>
      <c r="H884" s="383"/>
      <c r="I884" s="350" t="s">
        <v>824</v>
      </c>
      <c r="J884" s="281">
        <v>583</v>
      </c>
      <c r="K884" s="281"/>
      <c r="L884" s="281">
        <v>729</v>
      </c>
      <c r="M884" s="281">
        <v>593</v>
      </c>
      <c r="N884" s="450">
        <f t="shared" si="30"/>
        <v>0.22934232715008429</v>
      </c>
      <c r="O884" s="450">
        <f t="shared" si="31"/>
        <v>0.25042881646655224</v>
      </c>
      <c r="P884" s="451"/>
    </row>
    <row r="885" spans="1:16" ht="18" customHeight="1">
      <c r="A885" s="350"/>
      <c r="B885" s="350"/>
      <c r="C885" s="350"/>
      <c r="D885" s="350"/>
      <c r="E885" s="350"/>
      <c r="F885" s="350"/>
      <c r="G885" s="350"/>
      <c r="H885" s="383"/>
      <c r="I885" s="350" t="s">
        <v>825</v>
      </c>
      <c r="J885" s="281">
        <v>47</v>
      </c>
      <c r="K885" s="281"/>
      <c r="L885" s="281">
        <v>0</v>
      </c>
      <c r="M885" s="281">
        <v>47</v>
      </c>
      <c r="N885" s="450">
        <f t="shared" si="30"/>
        <v>-1</v>
      </c>
      <c r="O885" s="450">
        <f t="shared" si="31"/>
        <v>-1</v>
      </c>
      <c r="P885" s="451"/>
    </row>
    <row r="886" spans="1:16" ht="18" customHeight="1">
      <c r="A886" s="350"/>
      <c r="B886" s="350"/>
      <c r="C886" s="350"/>
      <c r="D886" s="350"/>
      <c r="E886" s="350"/>
      <c r="F886" s="350"/>
      <c r="G886" s="350"/>
      <c r="H886" s="383"/>
      <c r="I886" s="350" t="s">
        <v>826</v>
      </c>
      <c r="J886" s="281">
        <v>0</v>
      </c>
      <c r="K886" s="281"/>
      <c r="L886" s="281">
        <v>0</v>
      </c>
      <c r="M886" s="281">
        <v>0</v>
      </c>
      <c r="N886" s="450"/>
      <c r="O886" s="450"/>
      <c r="P886" s="451"/>
    </row>
    <row r="887" spans="1:16" ht="18" customHeight="1">
      <c r="A887" s="350"/>
      <c r="B887" s="350"/>
      <c r="C887" s="350"/>
      <c r="D887" s="350"/>
      <c r="E887" s="350"/>
      <c r="F887" s="350"/>
      <c r="G887" s="350"/>
      <c r="H887" s="383"/>
      <c r="I887" s="350" t="s">
        <v>827</v>
      </c>
      <c r="J887" s="281">
        <v>1565</v>
      </c>
      <c r="K887" s="281"/>
      <c r="L887" s="281">
        <v>1535</v>
      </c>
      <c r="M887" s="281">
        <v>1366</v>
      </c>
      <c r="N887" s="450">
        <f t="shared" si="30"/>
        <v>0.12371888726207914</v>
      </c>
      <c r="O887" s="450">
        <f t="shared" si="31"/>
        <v>-1.9169329073482455E-2</v>
      </c>
      <c r="P887" s="451"/>
    </row>
    <row r="888" spans="1:16" ht="18" customHeight="1">
      <c r="A888" s="350"/>
      <c r="B888" s="350"/>
      <c r="C888" s="350"/>
      <c r="D888" s="350"/>
      <c r="E888" s="350"/>
      <c r="F888" s="350"/>
      <c r="G888" s="350"/>
      <c r="H888" s="383"/>
      <c r="I888" s="350" t="s">
        <v>828</v>
      </c>
      <c r="J888" s="281">
        <v>185.23</v>
      </c>
      <c r="K888" s="281"/>
      <c r="L888" s="281">
        <v>64</v>
      </c>
      <c r="M888" s="281">
        <v>61</v>
      </c>
      <c r="N888" s="450">
        <f t="shared" si="30"/>
        <v>4.9180327868852514E-2</v>
      </c>
      <c r="O888" s="450">
        <f t="shared" si="31"/>
        <v>-0.65448361496517848</v>
      </c>
      <c r="P888" s="451"/>
    </row>
    <row r="889" spans="1:16" ht="18" customHeight="1">
      <c r="A889" s="350"/>
      <c r="B889" s="350"/>
      <c r="C889" s="350"/>
      <c r="D889" s="350"/>
      <c r="E889" s="350"/>
      <c r="F889" s="350"/>
      <c r="G889" s="350"/>
      <c r="H889" s="383"/>
      <c r="I889" s="350" t="s">
        <v>829</v>
      </c>
      <c r="J889" s="281">
        <v>9886.6</v>
      </c>
      <c r="K889" s="281"/>
      <c r="L889" s="281">
        <v>5487</v>
      </c>
      <c r="M889" s="281">
        <v>6968</v>
      </c>
      <c r="N889" s="450">
        <f t="shared" si="30"/>
        <v>-0.2125430539609644</v>
      </c>
      <c r="O889" s="450">
        <f t="shared" si="31"/>
        <v>-0.44500637226144479</v>
      </c>
      <c r="P889" s="451"/>
    </row>
    <row r="890" spans="1:16" ht="18" customHeight="1">
      <c r="A890" s="350"/>
      <c r="B890" s="350"/>
      <c r="C890" s="350"/>
      <c r="D890" s="350"/>
      <c r="E890" s="350"/>
      <c r="F890" s="350"/>
      <c r="G890" s="350"/>
      <c r="H890" s="383"/>
      <c r="I890" s="350" t="s">
        <v>830</v>
      </c>
      <c r="J890" s="281">
        <v>882</v>
      </c>
      <c r="K890" s="281"/>
      <c r="L890" s="281">
        <v>1152</v>
      </c>
      <c r="M890" s="281">
        <v>770</v>
      </c>
      <c r="N890" s="450">
        <f t="shared" si="30"/>
        <v>0.49610389610389616</v>
      </c>
      <c r="O890" s="450">
        <f t="shared" si="31"/>
        <v>0.30612244897959173</v>
      </c>
      <c r="P890" s="451"/>
    </row>
    <row r="891" spans="1:16" ht="18" customHeight="1">
      <c r="A891" s="350"/>
      <c r="B891" s="350"/>
      <c r="C891" s="350"/>
      <c r="D891" s="350"/>
      <c r="E891" s="350"/>
      <c r="F891" s="350"/>
      <c r="G891" s="350"/>
      <c r="H891" s="383"/>
      <c r="I891" s="350" t="s">
        <v>831</v>
      </c>
      <c r="J891" s="281">
        <v>357.31</v>
      </c>
      <c r="K891" s="281"/>
      <c r="L891" s="281">
        <v>226</v>
      </c>
      <c r="M891" s="281">
        <v>47</v>
      </c>
      <c r="N891" s="450">
        <f t="shared" si="30"/>
        <v>3.8085106382978724</v>
      </c>
      <c r="O891" s="450">
        <f t="shared" si="31"/>
        <v>-0.36749601186644654</v>
      </c>
      <c r="P891" s="451"/>
    </row>
    <row r="892" spans="1:16" ht="18" customHeight="1">
      <c r="A892" s="350"/>
      <c r="B892" s="350"/>
      <c r="C892" s="350"/>
      <c r="D892" s="350"/>
      <c r="E892" s="350"/>
      <c r="F892" s="350"/>
      <c r="G892" s="350"/>
      <c r="H892" s="383"/>
      <c r="I892" s="350" t="s">
        <v>832</v>
      </c>
      <c r="J892" s="281">
        <v>354.8202</v>
      </c>
      <c r="K892" s="281"/>
      <c r="L892" s="281">
        <v>257</v>
      </c>
      <c r="M892" s="281">
        <v>258</v>
      </c>
      <c r="N892" s="450">
        <f t="shared" si="30"/>
        <v>-3.8759689922480689E-3</v>
      </c>
      <c r="O892" s="450">
        <f t="shared" si="31"/>
        <v>-0.27568949005721766</v>
      </c>
      <c r="P892" s="451"/>
    </row>
    <row r="893" spans="1:16" ht="18" customHeight="1">
      <c r="A893" s="350"/>
      <c r="B893" s="350"/>
      <c r="C893" s="350"/>
      <c r="D893" s="350"/>
      <c r="E893" s="350"/>
      <c r="F893" s="350"/>
      <c r="G893" s="350"/>
      <c r="H893" s="383"/>
      <c r="I893" s="350" t="s">
        <v>833</v>
      </c>
      <c r="J893" s="281"/>
      <c r="K893" s="281"/>
      <c r="L893" s="281">
        <v>0</v>
      </c>
      <c r="M893" s="281"/>
      <c r="N893" s="450"/>
      <c r="O893" s="450"/>
      <c r="P893" s="451"/>
    </row>
    <row r="894" spans="1:16" ht="18" customHeight="1">
      <c r="A894" s="350"/>
      <c r="B894" s="350"/>
      <c r="C894" s="350"/>
      <c r="D894" s="350"/>
      <c r="E894" s="350"/>
      <c r="F894" s="350"/>
      <c r="G894" s="350"/>
      <c r="H894" s="383"/>
      <c r="I894" s="350" t="s">
        <v>834</v>
      </c>
      <c r="J894" s="281"/>
      <c r="K894" s="281"/>
      <c r="L894" s="281">
        <v>0</v>
      </c>
      <c r="M894" s="281"/>
      <c r="N894" s="450"/>
      <c r="O894" s="450"/>
      <c r="P894" s="451"/>
    </row>
    <row r="895" spans="1:16" ht="18" customHeight="1">
      <c r="A895" s="350"/>
      <c r="B895" s="350"/>
      <c r="C895" s="350"/>
      <c r="D895" s="350"/>
      <c r="E895" s="350"/>
      <c r="F895" s="350"/>
      <c r="G895" s="350"/>
      <c r="H895" s="383"/>
      <c r="I895" s="350" t="s">
        <v>835</v>
      </c>
      <c r="J895" s="281"/>
      <c r="K895" s="281"/>
      <c r="L895" s="281">
        <v>0</v>
      </c>
      <c r="M895" s="281"/>
      <c r="N895" s="450"/>
      <c r="O895" s="450"/>
      <c r="P895" s="451"/>
    </row>
    <row r="896" spans="1:16" ht="18" customHeight="1">
      <c r="A896" s="350"/>
      <c r="B896" s="350"/>
      <c r="C896" s="350"/>
      <c r="D896" s="350"/>
      <c r="E896" s="350"/>
      <c r="F896" s="350"/>
      <c r="G896" s="350"/>
      <c r="H896" s="383"/>
      <c r="I896" s="350" t="s">
        <v>836</v>
      </c>
      <c r="J896" s="281">
        <v>96</v>
      </c>
      <c r="K896" s="281"/>
      <c r="L896" s="281">
        <v>83</v>
      </c>
      <c r="M896" s="281">
        <v>55</v>
      </c>
      <c r="N896" s="450">
        <f t="shared" si="30"/>
        <v>0.50909090909090904</v>
      </c>
      <c r="O896" s="450">
        <f t="shared" si="31"/>
        <v>-0.13541666666666663</v>
      </c>
      <c r="P896" s="451"/>
    </row>
    <row r="897" spans="1:16" ht="18" customHeight="1">
      <c r="A897" s="350"/>
      <c r="B897" s="350"/>
      <c r="C897" s="350"/>
      <c r="D897" s="350"/>
      <c r="E897" s="350"/>
      <c r="F897" s="350"/>
      <c r="G897" s="350"/>
      <c r="H897" s="383"/>
      <c r="I897" s="350" t="s">
        <v>837</v>
      </c>
      <c r="J897" s="281"/>
      <c r="K897" s="281"/>
      <c r="L897" s="281">
        <v>0</v>
      </c>
      <c r="M897" s="281"/>
      <c r="N897" s="450"/>
      <c r="O897" s="450"/>
      <c r="P897" s="451"/>
    </row>
    <row r="898" spans="1:16" ht="18" customHeight="1">
      <c r="A898" s="350"/>
      <c r="B898" s="350"/>
      <c r="C898" s="350"/>
      <c r="D898" s="350"/>
      <c r="E898" s="350"/>
      <c r="F898" s="350"/>
      <c r="G898" s="350"/>
      <c r="H898" s="383"/>
      <c r="I898" s="350" t="s">
        <v>838</v>
      </c>
      <c r="J898" s="281"/>
      <c r="K898" s="281"/>
      <c r="L898" s="281">
        <v>0</v>
      </c>
      <c r="M898" s="281"/>
      <c r="N898" s="450"/>
      <c r="O898" s="450"/>
      <c r="P898" s="451"/>
    </row>
    <row r="899" spans="1:16" ht="18" customHeight="1">
      <c r="A899" s="350"/>
      <c r="B899" s="350"/>
      <c r="C899" s="350"/>
      <c r="D899" s="350"/>
      <c r="E899" s="350"/>
      <c r="F899" s="350"/>
      <c r="G899" s="350"/>
      <c r="H899" s="383"/>
      <c r="I899" s="350" t="s">
        <v>839</v>
      </c>
      <c r="J899" s="281"/>
      <c r="K899" s="281"/>
      <c r="L899" s="281">
        <v>0</v>
      </c>
      <c r="M899" s="281"/>
      <c r="N899" s="450"/>
      <c r="O899" s="450"/>
      <c r="P899" s="451"/>
    </row>
    <row r="900" spans="1:16" ht="18" customHeight="1">
      <c r="A900" s="350"/>
      <c r="B900" s="350"/>
      <c r="C900" s="350"/>
      <c r="D900" s="350"/>
      <c r="E900" s="350"/>
      <c r="F900" s="350"/>
      <c r="G900" s="350"/>
      <c r="H900" s="383"/>
      <c r="I900" s="350" t="s">
        <v>840</v>
      </c>
      <c r="J900" s="281">
        <v>167</v>
      </c>
      <c r="K900" s="281"/>
      <c r="L900" s="281">
        <v>202</v>
      </c>
      <c r="M900" s="281"/>
      <c r="N900" s="450"/>
      <c r="O900" s="450">
        <f t="shared" si="31"/>
        <v>0.20958083832335328</v>
      </c>
      <c r="P900" s="451"/>
    </row>
    <row r="901" spans="1:16" ht="18" customHeight="1">
      <c r="A901" s="350"/>
      <c r="B901" s="350"/>
      <c r="C901" s="350"/>
      <c r="D901" s="350"/>
      <c r="E901" s="350"/>
      <c r="F901" s="350"/>
      <c r="G901" s="350"/>
      <c r="H901" s="383"/>
      <c r="I901" s="350" t="s">
        <v>841</v>
      </c>
      <c r="J901" s="281">
        <v>1613.2</v>
      </c>
      <c r="K901" s="281"/>
      <c r="L901" s="281">
        <v>0</v>
      </c>
      <c r="M901" s="281"/>
      <c r="N901" s="450"/>
      <c r="O901" s="450">
        <f t="shared" si="31"/>
        <v>-1</v>
      </c>
      <c r="P901" s="451"/>
    </row>
    <row r="902" spans="1:16" ht="18" customHeight="1">
      <c r="A902" s="350"/>
      <c r="B902" s="350"/>
      <c r="C902" s="350"/>
      <c r="D902" s="350"/>
      <c r="E902" s="350"/>
      <c r="F902" s="350"/>
      <c r="G902" s="350"/>
      <c r="H902" s="383"/>
      <c r="I902" s="350" t="s">
        <v>842</v>
      </c>
      <c r="J902" s="281"/>
      <c r="K902" s="281"/>
      <c r="L902" s="281">
        <v>0</v>
      </c>
      <c r="M902" s="281"/>
      <c r="N902" s="450"/>
      <c r="O902" s="450"/>
      <c r="P902" s="451"/>
    </row>
    <row r="903" spans="1:16" ht="18" customHeight="1">
      <c r="A903" s="350"/>
      <c r="B903" s="350"/>
      <c r="C903" s="350"/>
      <c r="D903" s="350"/>
      <c r="E903" s="350"/>
      <c r="F903" s="350"/>
      <c r="G903" s="350"/>
      <c r="H903" s="383"/>
      <c r="I903" s="350" t="s">
        <v>843</v>
      </c>
      <c r="J903" s="457"/>
      <c r="K903" s="457"/>
      <c r="L903" s="457">
        <v>0</v>
      </c>
      <c r="M903" s="457"/>
      <c r="N903" s="450"/>
      <c r="O903" s="450"/>
      <c r="P903" s="451"/>
    </row>
    <row r="904" spans="1:16" ht="18" customHeight="1">
      <c r="A904" s="350"/>
      <c r="B904" s="350"/>
      <c r="C904" s="350"/>
      <c r="D904" s="350"/>
      <c r="E904" s="350"/>
      <c r="F904" s="350"/>
      <c r="G904" s="350"/>
      <c r="H904" s="383"/>
      <c r="I904" s="350" t="s">
        <v>844</v>
      </c>
      <c r="J904" s="281">
        <v>8901.2203629840005</v>
      </c>
      <c r="K904" s="281"/>
      <c r="L904" s="281">
        <v>5136</v>
      </c>
      <c r="M904" s="281">
        <v>3013</v>
      </c>
      <c r="N904" s="450">
        <f>L904/M904-1</f>
        <v>0.70461334218386984</v>
      </c>
      <c r="O904" s="450">
        <f>L904/J904-1</f>
        <v>-0.42300046616549181</v>
      </c>
      <c r="P904" s="451"/>
    </row>
    <row r="905" spans="1:16" ht="48">
      <c r="A905" s="350"/>
      <c r="B905" s="350"/>
      <c r="C905" s="350"/>
      <c r="D905" s="350"/>
      <c r="E905" s="350"/>
      <c r="F905" s="350"/>
      <c r="G905" s="350"/>
      <c r="H905" s="511"/>
      <c r="I905" s="448" t="s">
        <v>845</v>
      </c>
      <c r="J905" s="458">
        <v>569901.90542335506</v>
      </c>
      <c r="K905" s="458">
        <v>361526</v>
      </c>
      <c r="L905" s="458">
        <v>360943</v>
      </c>
      <c r="M905" s="458">
        <v>351316</v>
      </c>
      <c r="N905" s="450">
        <f>L905/M905-1</f>
        <v>2.7402680208131747E-2</v>
      </c>
      <c r="O905" s="450">
        <f>L905/J905-1</f>
        <v>-0.36665767114452563</v>
      </c>
      <c r="P905" s="451" t="s">
        <v>846</v>
      </c>
    </row>
    <row r="906" spans="1:16" ht="18" customHeight="1">
      <c r="A906" s="350"/>
      <c r="B906" s="350"/>
      <c r="C906" s="350"/>
      <c r="D906" s="350"/>
      <c r="E906" s="350"/>
      <c r="F906" s="350"/>
      <c r="G906" s="350"/>
      <c r="H906" s="383"/>
      <c r="I906" s="350" t="s">
        <v>112</v>
      </c>
      <c r="J906" s="281">
        <v>500</v>
      </c>
      <c r="K906" s="281"/>
      <c r="L906" s="281">
        <v>964</v>
      </c>
      <c r="M906" s="281">
        <v>3045</v>
      </c>
      <c r="N906" s="450">
        <f>L906/M906-1</f>
        <v>-0.68341543513957315</v>
      </c>
      <c r="O906" s="450">
        <f>L906/J906-1</f>
        <v>0.92799999999999994</v>
      </c>
      <c r="P906" s="461"/>
    </row>
    <row r="907" spans="1:16" ht="18" customHeight="1">
      <c r="A907" s="350"/>
      <c r="B907" s="350"/>
      <c r="C907" s="350"/>
      <c r="D907" s="350"/>
      <c r="E907" s="350"/>
      <c r="F907" s="350"/>
      <c r="G907" s="350"/>
      <c r="H907" s="383"/>
      <c r="I907" s="350" t="s">
        <v>113</v>
      </c>
      <c r="J907" s="281">
        <v>0</v>
      </c>
      <c r="K907" s="281"/>
      <c r="L907" s="281">
        <v>0</v>
      </c>
      <c r="M907" s="281">
        <v>0</v>
      </c>
      <c r="N907" s="450"/>
      <c r="O907" s="450"/>
      <c r="P907" s="451"/>
    </row>
    <row r="908" spans="1:16" ht="18" customHeight="1">
      <c r="A908" s="350"/>
      <c r="B908" s="350"/>
      <c r="C908" s="350"/>
      <c r="D908" s="350"/>
      <c r="E908" s="350"/>
      <c r="F908" s="350"/>
      <c r="G908" s="350"/>
      <c r="H908" s="383"/>
      <c r="I908" s="350" t="s">
        <v>114</v>
      </c>
      <c r="J908" s="281">
        <v>806.6</v>
      </c>
      <c r="K908" s="281"/>
      <c r="L908" s="281">
        <v>0</v>
      </c>
      <c r="M908" s="281">
        <v>0</v>
      </c>
      <c r="N908" s="450"/>
      <c r="O908" s="450">
        <f>L908/J908-1</f>
        <v>-1</v>
      </c>
      <c r="P908" s="451"/>
    </row>
    <row r="909" spans="1:16" ht="18" customHeight="1">
      <c r="A909" s="350"/>
      <c r="B909" s="350"/>
      <c r="C909" s="350"/>
      <c r="D909" s="350"/>
      <c r="E909" s="350"/>
      <c r="F909" s="350"/>
      <c r="G909" s="350"/>
      <c r="H909" s="383"/>
      <c r="I909" s="350" t="s">
        <v>847</v>
      </c>
      <c r="J909" s="281">
        <v>27180.37</v>
      </c>
      <c r="K909" s="281"/>
      <c r="L909" s="281">
        <v>23710</v>
      </c>
      <c r="M909" s="281">
        <v>19976</v>
      </c>
      <c r="N909" s="450">
        <f>L909/M909-1</f>
        <v>0.18692430917100511</v>
      </c>
      <c r="O909" s="450">
        <f>L909/J909-1</f>
        <v>-0.12767927736083062</v>
      </c>
      <c r="P909" s="451"/>
    </row>
    <row r="910" spans="1:16" ht="18" customHeight="1">
      <c r="A910" s="350"/>
      <c r="B910" s="350"/>
      <c r="C910" s="350"/>
      <c r="D910" s="350"/>
      <c r="E910" s="350"/>
      <c r="F910" s="350"/>
      <c r="G910" s="350"/>
      <c r="H910" s="383"/>
      <c r="I910" s="350" t="s">
        <v>848</v>
      </c>
      <c r="J910" s="281">
        <v>409301.59582321701</v>
      </c>
      <c r="K910" s="281"/>
      <c r="L910" s="281">
        <v>190675</v>
      </c>
      <c r="M910" s="281">
        <v>155087</v>
      </c>
      <c r="N910" s="450">
        <f>L910/M910-1</f>
        <v>0.22947120003610877</v>
      </c>
      <c r="O910" s="450">
        <f>L910/J910-1</f>
        <v>-0.5341454762312845</v>
      </c>
      <c r="P910" s="451"/>
    </row>
    <row r="911" spans="1:16" ht="18" customHeight="1">
      <c r="A911" s="350"/>
      <c r="B911" s="350"/>
      <c r="C911" s="350"/>
      <c r="D911" s="350"/>
      <c r="E911" s="350"/>
      <c r="F911" s="350"/>
      <c r="G911" s="350"/>
      <c r="H911" s="383"/>
      <c r="I911" s="350" t="s">
        <v>849</v>
      </c>
      <c r="J911" s="281">
        <v>57325.9</v>
      </c>
      <c r="K911" s="281"/>
      <c r="L911" s="281">
        <v>62053</v>
      </c>
      <c r="M911" s="281">
        <v>63800</v>
      </c>
      <c r="N911" s="450">
        <f>L911/M911-1</f>
        <v>-2.7382445141065803E-2</v>
      </c>
      <c r="O911" s="450">
        <f>L911/J911-1</f>
        <v>8.2460109653751612E-2</v>
      </c>
      <c r="P911" s="451"/>
    </row>
    <row r="912" spans="1:16" ht="18" customHeight="1">
      <c r="A912" s="350"/>
      <c r="B912" s="350"/>
      <c r="C912" s="350"/>
      <c r="D912" s="350"/>
      <c r="E912" s="350"/>
      <c r="F912" s="350"/>
      <c r="G912" s="350"/>
      <c r="H912" s="383"/>
      <c r="I912" s="350" t="s">
        <v>850</v>
      </c>
      <c r="J912" s="281">
        <v>0</v>
      </c>
      <c r="K912" s="281"/>
      <c r="L912" s="281">
        <v>0</v>
      </c>
      <c r="M912" s="281">
        <v>0</v>
      </c>
      <c r="N912" s="450"/>
      <c r="O912" s="450"/>
      <c r="P912" s="451"/>
    </row>
    <row r="913" spans="1:16" ht="18" customHeight="1">
      <c r="A913" s="350"/>
      <c r="B913" s="350"/>
      <c r="C913" s="350"/>
      <c r="D913" s="350"/>
      <c r="E913" s="350"/>
      <c r="F913" s="350"/>
      <c r="G913" s="350"/>
      <c r="H913" s="383"/>
      <c r="I913" s="350" t="s">
        <v>851</v>
      </c>
      <c r="J913" s="281">
        <v>0</v>
      </c>
      <c r="K913" s="281"/>
      <c r="L913" s="281">
        <v>0</v>
      </c>
      <c r="M913" s="281">
        <v>0</v>
      </c>
      <c r="N913" s="450"/>
      <c r="O913" s="450"/>
      <c r="P913" s="451"/>
    </row>
    <row r="914" spans="1:16" ht="18" customHeight="1">
      <c r="A914" s="350"/>
      <c r="B914" s="350"/>
      <c r="C914" s="350"/>
      <c r="D914" s="350"/>
      <c r="E914" s="350"/>
      <c r="F914" s="350"/>
      <c r="G914" s="350"/>
      <c r="H914" s="383"/>
      <c r="I914" s="350" t="s">
        <v>852</v>
      </c>
      <c r="J914" s="281">
        <v>0</v>
      </c>
      <c r="K914" s="281"/>
      <c r="L914" s="281">
        <v>0</v>
      </c>
      <c r="M914" s="281">
        <v>0</v>
      </c>
      <c r="N914" s="450"/>
      <c r="O914" s="450"/>
      <c r="P914" s="451"/>
    </row>
    <row r="915" spans="1:16" ht="18" customHeight="1">
      <c r="A915" s="350"/>
      <c r="B915" s="350"/>
      <c r="C915" s="350"/>
      <c r="D915" s="350"/>
      <c r="E915" s="350"/>
      <c r="F915" s="350"/>
      <c r="G915" s="350"/>
      <c r="H915" s="383"/>
      <c r="I915" s="350" t="s">
        <v>853</v>
      </c>
      <c r="J915" s="281">
        <v>0</v>
      </c>
      <c r="K915" s="281"/>
      <c r="L915" s="281">
        <v>0</v>
      </c>
      <c r="M915" s="281">
        <v>244</v>
      </c>
      <c r="N915" s="450">
        <f>L915/M915-1</f>
        <v>-1</v>
      </c>
      <c r="O915" s="450"/>
      <c r="P915" s="451"/>
    </row>
    <row r="916" spans="1:16" ht="18" customHeight="1">
      <c r="A916" s="350"/>
      <c r="B916" s="350"/>
      <c r="C916" s="350"/>
      <c r="D916" s="350"/>
      <c r="E916" s="350"/>
      <c r="F916" s="350"/>
      <c r="G916" s="350"/>
      <c r="H916" s="383"/>
      <c r="I916" s="350" t="s">
        <v>854</v>
      </c>
      <c r="J916" s="281">
        <v>71100.69</v>
      </c>
      <c r="K916" s="281"/>
      <c r="L916" s="281">
        <v>70644</v>
      </c>
      <c r="M916" s="281">
        <v>70448</v>
      </c>
      <c r="N916" s="450">
        <f>L916/M916-1</f>
        <v>2.782193958664525E-3</v>
      </c>
      <c r="O916" s="450">
        <f>L916/J916-1</f>
        <v>-6.423144416741966E-3</v>
      </c>
      <c r="P916" s="451"/>
    </row>
    <row r="917" spans="1:16" ht="18" customHeight="1">
      <c r="A917" s="350"/>
      <c r="B917" s="350"/>
      <c r="C917" s="350"/>
      <c r="D917" s="350"/>
      <c r="E917" s="350"/>
      <c r="F917" s="350"/>
      <c r="G917" s="350"/>
      <c r="H917" s="383"/>
      <c r="I917" s="350" t="s">
        <v>855</v>
      </c>
      <c r="J917" s="281">
        <v>0</v>
      </c>
      <c r="K917" s="281"/>
      <c r="L917" s="281">
        <v>28</v>
      </c>
      <c r="M917" s="281">
        <v>68</v>
      </c>
      <c r="N917" s="450">
        <f>L917/M917-1</f>
        <v>-0.58823529411764708</v>
      </c>
      <c r="O917" s="450"/>
      <c r="P917" s="451"/>
    </row>
    <row r="918" spans="1:16" ht="18" customHeight="1">
      <c r="A918" s="350"/>
      <c r="B918" s="350"/>
      <c r="C918" s="350"/>
      <c r="D918" s="350"/>
      <c r="E918" s="350"/>
      <c r="F918" s="350"/>
      <c r="G918" s="350"/>
      <c r="H918" s="383"/>
      <c r="I918" s="350" t="s">
        <v>856</v>
      </c>
      <c r="J918" s="281">
        <v>567</v>
      </c>
      <c r="K918" s="281"/>
      <c r="L918" s="281">
        <v>676</v>
      </c>
      <c r="M918" s="281">
        <v>608</v>
      </c>
      <c r="N918" s="450">
        <f>L918/M918-1</f>
        <v>0.11184210526315796</v>
      </c>
      <c r="O918" s="450">
        <f>L918/J918-1</f>
        <v>0.19223985890652551</v>
      </c>
      <c r="P918" s="451"/>
    </row>
    <row r="919" spans="1:16" ht="18" customHeight="1">
      <c r="A919" s="350"/>
      <c r="B919" s="350"/>
      <c r="C919" s="350"/>
      <c r="D919" s="350"/>
      <c r="E919" s="350"/>
      <c r="F919" s="350"/>
      <c r="G919" s="350"/>
      <c r="H919" s="383"/>
      <c r="I919" s="350" t="s">
        <v>857</v>
      </c>
      <c r="J919" s="281">
        <v>673</v>
      </c>
      <c r="K919" s="281"/>
      <c r="L919" s="281">
        <v>1926</v>
      </c>
      <c r="M919" s="281">
        <v>6071</v>
      </c>
      <c r="N919" s="450">
        <f>L919/M919-1</f>
        <v>-0.68275407675835942</v>
      </c>
      <c r="O919" s="450">
        <f>L919/J919-1</f>
        <v>1.861812778603269</v>
      </c>
      <c r="P919" s="451"/>
    </row>
    <row r="920" spans="1:16" ht="18" customHeight="1">
      <c r="A920" s="350"/>
      <c r="B920" s="350"/>
      <c r="C920" s="350"/>
      <c r="D920" s="350"/>
      <c r="E920" s="350"/>
      <c r="F920" s="350"/>
      <c r="G920" s="350"/>
      <c r="H920" s="383"/>
      <c r="I920" s="350" t="s">
        <v>858</v>
      </c>
      <c r="J920" s="281"/>
      <c r="K920" s="281"/>
      <c r="L920" s="281">
        <v>0</v>
      </c>
      <c r="M920" s="281"/>
      <c r="N920" s="450"/>
      <c r="O920" s="450"/>
      <c r="P920" s="451"/>
    </row>
    <row r="921" spans="1:16" ht="18" customHeight="1">
      <c r="A921" s="350"/>
      <c r="B921" s="350"/>
      <c r="C921" s="350"/>
      <c r="D921" s="350"/>
      <c r="E921" s="350"/>
      <c r="F921" s="350"/>
      <c r="G921" s="350"/>
      <c r="H921" s="383"/>
      <c r="I921" s="350" t="s">
        <v>859</v>
      </c>
      <c r="J921" s="281"/>
      <c r="K921" s="281"/>
      <c r="L921" s="281">
        <v>0</v>
      </c>
      <c r="M921" s="281"/>
      <c r="N921" s="450"/>
      <c r="O921" s="450"/>
      <c r="P921" s="451"/>
    </row>
    <row r="922" spans="1:16" ht="18" customHeight="1">
      <c r="A922" s="350"/>
      <c r="B922" s="350"/>
      <c r="C922" s="350"/>
      <c r="D922" s="350"/>
      <c r="E922" s="350"/>
      <c r="F922" s="350"/>
      <c r="G922" s="350"/>
      <c r="H922" s="383"/>
      <c r="I922" s="350" t="s">
        <v>860</v>
      </c>
      <c r="J922" s="281"/>
      <c r="K922" s="281"/>
      <c r="L922" s="281">
        <v>0</v>
      </c>
      <c r="M922" s="281"/>
      <c r="N922" s="450"/>
      <c r="O922" s="450"/>
      <c r="P922" s="451"/>
    </row>
    <row r="923" spans="1:16" ht="18" customHeight="1">
      <c r="A923" s="350"/>
      <c r="B923" s="350"/>
      <c r="C923" s="350"/>
      <c r="D923" s="350"/>
      <c r="E923" s="350"/>
      <c r="F923" s="350"/>
      <c r="G923" s="350"/>
      <c r="H923" s="383"/>
      <c r="I923" s="350" t="s">
        <v>861</v>
      </c>
      <c r="J923" s="281"/>
      <c r="K923" s="281"/>
      <c r="L923" s="281">
        <v>0</v>
      </c>
      <c r="M923" s="281"/>
      <c r="N923" s="450"/>
      <c r="O923" s="450"/>
      <c r="P923" s="451"/>
    </row>
    <row r="924" spans="1:16" ht="18" customHeight="1">
      <c r="A924" s="350"/>
      <c r="B924" s="350"/>
      <c r="C924" s="350"/>
      <c r="D924" s="350"/>
      <c r="E924" s="350"/>
      <c r="F924" s="350"/>
      <c r="G924" s="350"/>
      <c r="H924" s="383"/>
      <c r="I924" s="350" t="s">
        <v>862</v>
      </c>
      <c r="J924" s="281"/>
      <c r="K924" s="281"/>
      <c r="L924" s="281">
        <v>0</v>
      </c>
      <c r="M924" s="281"/>
      <c r="N924" s="450"/>
      <c r="O924" s="450"/>
      <c r="P924" s="451"/>
    </row>
    <row r="925" spans="1:16" ht="18" customHeight="1">
      <c r="A925" s="350"/>
      <c r="B925" s="350"/>
      <c r="C925" s="350"/>
      <c r="D925" s="350"/>
      <c r="E925" s="350"/>
      <c r="F925" s="350"/>
      <c r="G925" s="350"/>
      <c r="H925" s="383"/>
      <c r="I925" s="350" t="s">
        <v>863</v>
      </c>
      <c r="J925" s="281"/>
      <c r="K925" s="281"/>
      <c r="L925" s="281">
        <v>0</v>
      </c>
      <c r="M925" s="281"/>
      <c r="N925" s="450"/>
      <c r="O925" s="450"/>
      <c r="P925" s="451"/>
    </row>
    <row r="926" spans="1:16" ht="18" customHeight="1">
      <c r="A926" s="350"/>
      <c r="B926" s="350"/>
      <c r="C926" s="350"/>
      <c r="D926" s="350"/>
      <c r="E926" s="350"/>
      <c r="F926" s="350"/>
      <c r="G926" s="350"/>
      <c r="H926" s="383"/>
      <c r="I926" s="350" t="s">
        <v>864</v>
      </c>
      <c r="J926" s="281"/>
      <c r="K926" s="281"/>
      <c r="L926" s="281">
        <v>0</v>
      </c>
      <c r="M926" s="281"/>
      <c r="N926" s="450"/>
      <c r="O926" s="450"/>
      <c r="P926" s="451"/>
    </row>
    <row r="927" spans="1:16" ht="18" customHeight="1">
      <c r="A927" s="350"/>
      <c r="B927" s="350"/>
      <c r="C927" s="350"/>
      <c r="D927" s="350"/>
      <c r="E927" s="350"/>
      <c r="F927" s="350"/>
      <c r="G927" s="350"/>
      <c r="H927" s="383"/>
      <c r="I927" s="350" t="s">
        <v>836</v>
      </c>
      <c r="J927" s="281"/>
      <c r="K927" s="281"/>
      <c r="L927" s="281">
        <v>1000</v>
      </c>
      <c r="M927" s="281"/>
      <c r="N927" s="450"/>
      <c r="O927" s="450"/>
      <c r="P927" s="451"/>
    </row>
    <row r="928" spans="1:16" ht="18" customHeight="1">
      <c r="A928" s="350"/>
      <c r="B928" s="350"/>
      <c r="C928" s="350"/>
      <c r="D928" s="350"/>
      <c r="E928" s="350"/>
      <c r="F928" s="350"/>
      <c r="G928" s="350"/>
      <c r="H928" s="383"/>
      <c r="I928" s="350" t="s">
        <v>865</v>
      </c>
      <c r="J928" s="281"/>
      <c r="K928" s="281"/>
      <c r="L928" s="281">
        <v>0</v>
      </c>
      <c r="M928" s="281"/>
      <c r="N928" s="450"/>
      <c r="O928" s="450"/>
      <c r="P928" s="451"/>
    </row>
    <row r="929" spans="1:16" ht="18" customHeight="1">
      <c r="A929" s="350"/>
      <c r="B929" s="350"/>
      <c r="C929" s="350"/>
      <c r="D929" s="350"/>
      <c r="E929" s="350"/>
      <c r="F929" s="350"/>
      <c r="G929" s="350"/>
      <c r="H929" s="383"/>
      <c r="I929" s="350" t="s">
        <v>866</v>
      </c>
      <c r="J929" s="281"/>
      <c r="K929" s="281"/>
      <c r="L929" s="281">
        <v>0</v>
      </c>
      <c r="M929" s="281"/>
      <c r="N929" s="450"/>
      <c r="O929" s="450"/>
      <c r="P929" s="451"/>
    </row>
    <row r="930" spans="1:16" ht="18" customHeight="1">
      <c r="A930" s="350"/>
      <c r="B930" s="350"/>
      <c r="C930" s="350"/>
      <c r="D930" s="350"/>
      <c r="E930" s="350"/>
      <c r="F930" s="350"/>
      <c r="G930" s="350"/>
      <c r="H930" s="383"/>
      <c r="I930" s="350" t="s">
        <v>867</v>
      </c>
      <c r="J930" s="281">
        <v>2446.749600138</v>
      </c>
      <c r="K930" s="281"/>
      <c r="L930" s="281">
        <v>9267</v>
      </c>
      <c r="M930" s="281">
        <v>31969</v>
      </c>
      <c r="N930" s="450">
        <f>L930/M930-1</f>
        <v>-0.71012543401420125</v>
      </c>
      <c r="O930" s="450">
        <f>L930/J930-1</f>
        <v>2.787473797677265</v>
      </c>
      <c r="P930" s="451"/>
    </row>
    <row r="931" spans="1:16" ht="18" customHeight="1">
      <c r="A931" s="350"/>
      <c r="B931" s="350"/>
      <c r="C931" s="350"/>
      <c r="D931" s="350"/>
      <c r="E931" s="350"/>
      <c r="F931" s="350"/>
      <c r="G931" s="350"/>
      <c r="H931" s="511"/>
      <c r="I931" s="448" t="s">
        <v>868</v>
      </c>
      <c r="J931" s="458"/>
      <c r="K931" s="458"/>
      <c r="L931" s="458">
        <v>0</v>
      </c>
      <c r="M931" s="458"/>
      <c r="N931" s="450"/>
      <c r="O931" s="450"/>
      <c r="P931" s="451"/>
    </row>
    <row r="932" spans="1:16" ht="18" customHeight="1">
      <c r="A932" s="350"/>
      <c r="B932" s="350"/>
      <c r="C932" s="350"/>
      <c r="D932" s="350"/>
      <c r="E932" s="350"/>
      <c r="F932" s="350"/>
      <c r="G932" s="350"/>
      <c r="H932" s="383"/>
      <c r="I932" s="350" t="s">
        <v>112</v>
      </c>
      <c r="J932" s="281"/>
      <c r="K932" s="281"/>
      <c r="L932" s="281">
        <v>0</v>
      </c>
      <c r="M932" s="281"/>
      <c r="N932" s="450"/>
      <c r="O932" s="450"/>
      <c r="P932" s="468"/>
    </row>
    <row r="933" spans="1:16" ht="18" customHeight="1">
      <c r="A933" s="350"/>
      <c r="B933" s="350"/>
      <c r="C933" s="350"/>
      <c r="D933" s="350"/>
      <c r="E933" s="350"/>
      <c r="F933" s="350"/>
      <c r="G933" s="350"/>
      <c r="H933" s="383"/>
      <c r="I933" s="350" t="s">
        <v>113</v>
      </c>
      <c r="J933" s="281"/>
      <c r="K933" s="281"/>
      <c r="L933" s="281">
        <v>0</v>
      </c>
      <c r="M933" s="281"/>
      <c r="N933" s="450"/>
      <c r="O933" s="450"/>
      <c r="P933" s="451"/>
    </row>
    <row r="934" spans="1:16" ht="18" customHeight="1">
      <c r="A934" s="350"/>
      <c r="B934" s="350"/>
      <c r="C934" s="350"/>
      <c r="D934" s="350"/>
      <c r="E934" s="350"/>
      <c r="F934" s="350"/>
      <c r="G934" s="350"/>
      <c r="H934" s="383"/>
      <c r="I934" s="350" t="s">
        <v>114</v>
      </c>
      <c r="J934" s="281"/>
      <c r="K934" s="281"/>
      <c r="L934" s="281">
        <v>0</v>
      </c>
      <c r="M934" s="281"/>
      <c r="N934" s="450"/>
      <c r="O934" s="450"/>
      <c r="P934" s="451"/>
    </row>
    <row r="935" spans="1:16" ht="18" customHeight="1">
      <c r="A935" s="350"/>
      <c r="B935" s="350"/>
      <c r="C935" s="350"/>
      <c r="D935" s="350"/>
      <c r="E935" s="350"/>
      <c r="F935" s="350"/>
      <c r="G935" s="350"/>
      <c r="H935" s="383"/>
      <c r="I935" s="350" t="s">
        <v>869</v>
      </c>
      <c r="J935" s="281"/>
      <c r="K935" s="281"/>
      <c r="L935" s="281">
        <v>0</v>
      </c>
      <c r="M935" s="281"/>
      <c r="N935" s="450"/>
      <c r="O935" s="450"/>
      <c r="P935" s="451"/>
    </row>
    <row r="936" spans="1:16" ht="18" customHeight="1">
      <c r="A936" s="350"/>
      <c r="B936" s="350"/>
      <c r="C936" s="350"/>
      <c r="D936" s="350"/>
      <c r="E936" s="350"/>
      <c r="F936" s="350"/>
      <c r="G936" s="350"/>
      <c r="H936" s="383"/>
      <c r="I936" s="350" t="s">
        <v>870</v>
      </c>
      <c r="J936" s="281"/>
      <c r="K936" s="281"/>
      <c r="L936" s="281">
        <v>0</v>
      </c>
      <c r="M936" s="281"/>
      <c r="N936" s="450"/>
      <c r="O936" s="450"/>
      <c r="P936" s="451"/>
    </row>
    <row r="937" spans="1:16" ht="18" customHeight="1">
      <c r="A937" s="350"/>
      <c r="B937" s="350"/>
      <c r="C937" s="350"/>
      <c r="D937" s="350"/>
      <c r="E937" s="350"/>
      <c r="F937" s="350"/>
      <c r="G937" s="350"/>
      <c r="H937" s="383"/>
      <c r="I937" s="350" t="s">
        <v>871</v>
      </c>
      <c r="J937" s="281"/>
      <c r="K937" s="281"/>
      <c r="L937" s="281">
        <v>0</v>
      </c>
      <c r="M937" s="281"/>
      <c r="N937" s="450"/>
      <c r="O937" s="450"/>
      <c r="P937" s="451"/>
    </row>
    <row r="938" spans="1:16" ht="18" customHeight="1">
      <c r="A938" s="350"/>
      <c r="B938" s="350"/>
      <c r="C938" s="350"/>
      <c r="D938" s="350"/>
      <c r="E938" s="350"/>
      <c r="F938" s="350"/>
      <c r="G938" s="350"/>
      <c r="H938" s="383"/>
      <c r="I938" s="350" t="s">
        <v>872</v>
      </c>
      <c r="J938" s="281"/>
      <c r="K938" s="281"/>
      <c r="L938" s="281">
        <v>0</v>
      </c>
      <c r="M938" s="281"/>
      <c r="N938" s="450"/>
      <c r="O938" s="450"/>
      <c r="P938" s="451"/>
    </row>
    <row r="939" spans="1:16" ht="18" customHeight="1">
      <c r="A939" s="350"/>
      <c r="B939" s="350"/>
      <c r="C939" s="350"/>
      <c r="D939" s="350"/>
      <c r="E939" s="350"/>
      <c r="F939" s="350"/>
      <c r="G939" s="350"/>
      <c r="H939" s="383"/>
      <c r="I939" s="350" t="s">
        <v>873</v>
      </c>
      <c r="J939" s="281"/>
      <c r="K939" s="281"/>
      <c r="L939" s="281">
        <v>0</v>
      </c>
      <c r="M939" s="281"/>
      <c r="N939" s="450"/>
      <c r="O939" s="450"/>
      <c r="P939" s="451"/>
    </row>
    <row r="940" spans="1:16" ht="18" customHeight="1">
      <c r="A940" s="350"/>
      <c r="B940" s="350"/>
      <c r="C940" s="350"/>
      <c r="D940" s="350"/>
      <c r="E940" s="350"/>
      <c r="F940" s="350"/>
      <c r="G940" s="350"/>
      <c r="H940" s="383"/>
      <c r="I940" s="350" t="s">
        <v>874</v>
      </c>
      <c r="J940" s="281"/>
      <c r="K940" s="281"/>
      <c r="L940" s="281">
        <v>0</v>
      </c>
      <c r="M940" s="281"/>
      <c r="N940" s="450"/>
      <c r="O940" s="450"/>
      <c r="P940" s="451"/>
    </row>
    <row r="941" spans="1:16" ht="18" customHeight="1">
      <c r="A941" s="350"/>
      <c r="B941" s="350"/>
      <c r="C941" s="350"/>
      <c r="D941" s="350"/>
      <c r="E941" s="350"/>
      <c r="F941" s="350"/>
      <c r="G941" s="350"/>
      <c r="H941" s="383"/>
      <c r="I941" s="350" t="s">
        <v>875</v>
      </c>
      <c r="J941" s="281"/>
      <c r="K941" s="281"/>
      <c r="L941" s="281">
        <v>0</v>
      </c>
      <c r="M941" s="281"/>
      <c r="N941" s="450"/>
      <c r="O941" s="450"/>
      <c r="P941" s="451"/>
    </row>
    <row r="942" spans="1:16" ht="18" customHeight="1">
      <c r="A942" s="350"/>
      <c r="B942" s="350"/>
      <c r="C942" s="350"/>
      <c r="D942" s="350"/>
      <c r="E942" s="350"/>
      <c r="F942" s="350"/>
      <c r="G942" s="350"/>
      <c r="H942" s="511"/>
      <c r="I942" s="448" t="s">
        <v>876</v>
      </c>
      <c r="J942" s="458"/>
      <c r="K942" s="458">
        <v>18</v>
      </c>
      <c r="L942" s="458">
        <v>18</v>
      </c>
      <c r="M942" s="458">
        <v>20</v>
      </c>
      <c r="N942" s="450">
        <f>L942/M942-1</f>
        <v>-9.9999999999999978E-2</v>
      </c>
      <c r="O942" s="450"/>
      <c r="P942" s="451"/>
    </row>
    <row r="943" spans="1:16" ht="18" customHeight="1">
      <c r="A943" s="350"/>
      <c r="B943" s="350"/>
      <c r="C943" s="350"/>
      <c r="D943" s="350"/>
      <c r="E943" s="350"/>
      <c r="F943" s="350"/>
      <c r="G943" s="350"/>
      <c r="H943" s="383"/>
      <c r="I943" s="350" t="s">
        <v>112</v>
      </c>
      <c r="J943" s="281"/>
      <c r="K943" s="281"/>
      <c r="L943" s="281">
        <v>0</v>
      </c>
      <c r="M943" s="281"/>
      <c r="N943" s="450"/>
      <c r="O943" s="450"/>
      <c r="P943" s="451"/>
    </row>
    <row r="944" spans="1:16" ht="18" customHeight="1">
      <c r="A944" s="350"/>
      <c r="B944" s="350"/>
      <c r="C944" s="350"/>
      <c r="D944" s="350"/>
      <c r="E944" s="350"/>
      <c r="F944" s="350"/>
      <c r="G944" s="350"/>
      <c r="H944" s="383"/>
      <c r="I944" s="350" t="s">
        <v>113</v>
      </c>
      <c r="J944" s="281"/>
      <c r="K944" s="281"/>
      <c r="L944" s="281">
        <v>0</v>
      </c>
      <c r="M944" s="281"/>
      <c r="N944" s="450"/>
      <c r="O944" s="450"/>
      <c r="P944" s="475"/>
    </row>
    <row r="945" spans="1:16" ht="18" customHeight="1">
      <c r="A945" s="350"/>
      <c r="B945" s="350"/>
      <c r="C945" s="350"/>
      <c r="D945" s="350"/>
      <c r="E945" s="350"/>
      <c r="F945" s="350"/>
      <c r="G945" s="350"/>
      <c r="H945" s="383"/>
      <c r="I945" s="350" t="s">
        <v>114</v>
      </c>
      <c r="J945" s="281"/>
      <c r="K945" s="281"/>
      <c r="L945" s="281">
        <v>0</v>
      </c>
      <c r="M945" s="281"/>
      <c r="N945" s="450"/>
      <c r="O945" s="450"/>
      <c r="P945" s="451"/>
    </row>
    <row r="946" spans="1:16" ht="18" customHeight="1">
      <c r="A946" s="350"/>
      <c r="B946" s="350"/>
      <c r="C946" s="350"/>
      <c r="D946" s="350"/>
      <c r="E946" s="350"/>
      <c r="F946" s="350"/>
      <c r="G946" s="350"/>
      <c r="H946" s="383"/>
      <c r="I946" s="350" t="s">
        <v>877</v>
      </c>
      <c r="J946" s="281"/>
      <c r="K946" s="281"/>
      <c r="L946" s="281">
        <v>0</v>
      </c>
      <c r="M946" s="281"/>
      <c r="N946" s="450"/>
      <c r="O946" s="450"/>
      <c r="P946" s="451"/>
    </row>
    <row r="947" spans="1:16" ht="18" customHeight="1">
      <c r="A947" s="350"/>
      <c r="B947" s="350"/>
      <c r="C947" s="350"/>
      <c r="D947" s="350"/>
      <c r="E947" s="350"/>
      <c r="F947" s="350"/>
      <c r="G947" s="350"/>
      <c r="H947" s="383"/>
      <c r="I947" s="350" t="s">
        <v>878</v>
      </c>
      <c r="J947" s="281"/>
      <c r="K947" s="281"/>
      <c r="L947" s="281">
        <v>0</v>
      </c>
      <c r="M947" s="281"/>
      <c r="N947" s="450"/>
      <c r="O947" s="450"/>
      <c r="P947" s="451"/>
    </row>
    <row r="948" spans="1:16" ht="18" customHeight="1">
      <c r="A948" s="350"/>
      <c r="B948" s="350"/>
      <c r="C948" s="350"/>
      <c r="D948" s="350"/>
      <c r="E948" s="350"/>
      <c r="F948" s="350"/>
      <c r="G948" s="350"/>
      <c r="H948" s="383"/>
      <c r="I948" s="350" t="s">
        <v>879</v>
      </c>
      <c r="J948" s="281"/>
      <c r="K948" s="281"/>
      <c r="L948" s="281">
        <v>0</v>
      </c>
      <c r="M948" s="281"/>
      <c r="N948" s="450"/>
      <c r="O948" s="450"/>
      <c r="P948" s="451"/>
    </row>
    <row r="949" spans="1:16" ht="18" customHeight="1">
      <c r="A949" s="350"/>
      <c r="B949" s="350"/>
      <c r="C949" s="350"/>
      <c r="D949" s="350"/>
      <c r="E949" s="350"/>
      <c r="F949" s="350"/>
      <c r="G949" s="350"/>
      <c r="H949" s="383"/>
      <c r="I949" s="350" t="s">
        <v>880</v>
      </c>
      <c r="J949" s="281"/>
      <c r="K949" s="281"/>
      <c r="L949" s="281">
        <v>0</v>
      </c>
      <c r="M949" s="281"/>
      <c r="N949" s="450"/>
      <c r="O949" s="450"/>
      <c r="P949" s="451"/>
    </row>
    <row r="950" spans="1:16" ht="18" customHeight="1">
      <c r="A950" s="350"/>
      <c r="B950" s="350"/>
      <c r="C950" s="350"/>
      <c r="D950" s="350"/>
      <c r="E950" s="350"/>
      <c r="F950" s="350"/>
      <c r="G950" s="350"/>
      <c r="H950" s="383"/>
      <c r="I950" s="350" t="s">
        <v>881</v>
      </c>
      <c r="J950" s="281"/>
      <c r="K950" s="281"/>
      <c r="L950" s="281">
        <v>0</v>
      </c>
      <c r="M950" s="281"/>
      <c r="N950" s="450"/>
      <c r="O950" s="450"/>
      <c r="P950" s="451"/>
    </row>
    <row r="951" spans="1:16" ht="18" customHeight="1">
      <c r="A951" s="350"/>
      <c r="B951" s="350"/>
      <c r="C951" s="350"/>
      <c r="D951" s="350"/>
      <c r="E951" s="350"/>
      <c r="F951" s="350"/>
      <c r="G951" s="350"/>
      <c r="H951" s="383"/>
      <c r="I951" s="350" t="s">
        <v>882</v>
      </c>
      <c r="J951" s="281"/>
      <c r="K951" s="281"/>
      <c r="L951" s="281">
        <v>0</v>
      </c>
      <c r="M951" s="281"/>
      <c r="N951" s="450"/>
      <c r="O951" s="450"/>
      <c r="P951" s="451"/>
    </row>
    <row r="952" spans="1:16" ht="18" customHeight="1">
      <c r="A952" s="350"/>
      <c r="B952" s="350"/>
      <c r="C952" s="350"/>
      <c r="D952" s="350"/>
      <c r="E952" s="350"/>
      <c r="F952" s="350"/>
      <c r="G952" s="350"/>
      <c r="H952" s="383"/>
      <c r="I952" s="350" t="s">
        <v>883</v>
      </c>
      <c r="J952" s="281"/>
      <c r="K952" s="281"/>
      <c r="L952" s="281">
        <v>18</v>
      </c>
      <c r="M952" s="281">
        <v>20</v>
      </c>
      <c r="N952" s="450">
        <f>L952/M952-1</f>
        <v>-9.9999999999999978E-2</v>
      </c>
      <c r="O952" s="450"/>
      <c r="P952" s="451"/>
    </row>
    <row r="953" spans="1:16" ht="18" customHeight="1">
      <c r="A953" s="350"/>
      <c r="B953" s="350"/>
      <c r="C953" s="350"/>
      <c r="D953" s="350"/>
      <c r="E953" s="350"/>
      <c r="F953" s="350"/>
      <c r="G953" s="350"/>
      <c r="H953" s="511"/>
      <c r="I953" s="448" t="s">
        <v>884</v>
      </c>
      <c r="J953" s="458"/>
      <c r="K953" s="458"/>
      <c r="L953" s="458">
        <v>0</v>
      </c>
      <c r="M953" s="458"/>
      <c r="N953" s="450"/>
      <c r="O953" s="450"/>
      <c r="P953" s="451"/>
    </row>
    <row r="954" spans="1:16" ht="18" customHeight="1">
      <c r="A954" s="350"/>
      <c r="B954" s="350"/>
      <c r="C954" s="350"/>
      <c r="D954" s="350"/>
      <c r="E954" s="350"/>
      <c r="F954" s="350"/>
      <c r="G954" s="350"/>
      <c r="H954" s="383"/>
      <c r="I954" s="350" t="s">
        <v>428</v>
      </c>
      <c r="J954" s="281"/>
      <c r="K954" s="281"/>
      <c r="L954" s="281">
        <v>0</v>
      </c>
      <c r="M954" s="281"/>
      <c r="N954" s="450"/>
      <c r="O954" s="450"/>
      <c r="P954" s="451"/>
    </row>
    <row r="955" spans="1:16" ht="18" customHeight="1">
      <c r="A955" s="350"/>
      <c r="B955" s="350"/>
      <c r="C955" s="350"/>
      <c r="D955" s="350"/>
      <c r="E955" s="350"/>
      <c r="F955" s="350"/>
      <c r="G955" s="350"/>
      <c r="H955" s="383"/>
      <c r="I955" s="350" t="s">
        <v>885</v>
      </c>
      <c r="J955" s="281"/>
      <c r="K955" s="281"/>
      <c r="L955" s="281">
        <v>0</v>
      </c>
      <c r="M955" s="281"/>
      <c r="N955" s="450"/>
      <c r="O955" s="450"/>
      <c r="P955" s="451"/>
    </row>
    <row r="956" spans="1:16" ht="18" customHeight="1">
      <c r="A956" s="350"/>
      <c r="B956" s="350"/>
      <c r="C956" s="350"/>
      <c r="D956" s="350"/>
      <c r="E956" s="350"/>
      <c r="F956" s="350"/>
      <c r="G956" s="350"/>
      <c r="H956" s="383"/>
      <c r="I956" s="350" t="s">
        <v>886</v>
      </c>
      <c r="J956" s="281"/>
      <c r="K956" s="281"/>
      <c r="L956" s="281">
        <v>0</v>
      </c>
      <c r="M956" s="281"/>
      <c r="N956" s="450"/>
      <c r="O956" s="450"/>
      <c r="P956" s="451"/>
    </row>
    <row r="957" spans="1:16" ht="18" customHeight="1">
      <c r="A957" s="350"/>
      <c r="B957" s="350"/>
      <c r="C957" s="350"/>
      <c r="D957" s="350"/>
      <c r="E957" s="350"/>
      <c r="F957" s="350"/>
      <c r="G957" s="350"/>
      <c r="H957" s="383"/>
      <c r="I957" s="350" t="s">
        <v>887</v>
      </c>
      <c r="J957" s="281"/>
      <c r="K957" s="281"/>
      <c r="L957" s="281">
        <v>0</v>
      </c>
      <c r="M957" s="281"/>
      <c r="N957" s="450"/>
      <c r="O957" s="450"/>
      <c r="P957" s="451"/>
    </row>
    <row r="958" spans="1:16" ht="18" customHeight="1">
      <c r="A958" s="448"/>
      <c r="B958" s="448"/>
      <c r="C958" s="448"/>
      <c r="D958" s="448"/>
      <c r="E958" s="448"/>
      <c r="F958" s="448"/>
      <c r="G958" s="448"/>
      <c r="H958" s="383"/>
      <c r="I958" s="350" t="s">
        <v>888</v>
      </c>
      <c r="J958" s="281"/>
      <c r="K958" s="281"/>
      <c r="L958" s="281">
        <v>0</v>
      </c>
      <c r="M958" s="281"/>
      <c r="N958" s="450"/>
      <c r="O958" s="450"/>
      <c r="P958" s="451"/>
    </row>
    <row r="959" spans="1:16" ht="18" customHeight="1">
      <c r="A959" s="350"/>
      <c r="B959" s="350"/>
      <c r="C959" s="350"/>
      <c r="D959" s="350"/>
      <c r="E959" s="350"/>
      <c r="F959" s="350"/>
      <c r="G959" s="350"/>
      <c r="H959" s="511"/>
      <c r="I959" s="448" t="s">
        <v>889</v>
      </c>
      <c r="J959" s="458"/>
      <c r="K959" s="458"/>
      <c r="L959" s="458">
        <v>0</v>
      </c>
      <c r="M959" s="458"/>
      <c r="N959" s="450"/>
      <c r="O959" s="450"/>
      <c r="P959" s="451"/>
    </row>
    <row r="960" spans="1:16" ht="18" customHeight="1">
      <c r="A960" s="350"/>
      <c r="B960" s="350"/>
      <c r="C960" s="350"/>
      <c r="D960" s="350"/>
      <c r="E960" s="350"/>
      <c r="F960" s="350"/>
      <c r="G960" s="350"/>
      <c r="H960" s="383"/>
      <c r="I960" s="350" t="s">
        <v>890</v>
      </c>
      <c r="J960" s="281"/>
      <c r="K960" s="281"/>
      <c r="L960" s="281">
        <v>0</v>
      </c>
      <c r="M960" s="281"/>
      <c r="N960" s="450"/>
      <c r="O960" s="450"/>
      <c r="P960" s="451"/>
    </row>
    <row r="961" spans="1:16" ht="18" customHeight="1">
      <c r="A961" s="350"/>
      <c r="B961" s="350"/>
      <c r="C961" s="350"/>
      <c r="D961" s="350"/>
      <c r="E961" s="350"/>
      <c r="F961" s="350"/>
      <c r="G961" s="350"/>
      <c r="H961" s="383"/>
      <c r="I961" s="350" t="s">
        <v>891</v>
      </c>
      <c r="J961" s="281"/>
      <c r="K961" s="281"/>
      <c r="L961" s="281">
        <v>0</v>
      </c>
      <c r="M961" s="281"/>
      <c r="N961" s="450"/>
      <c r="O961" s="450"/>
      <c r="P961" s="451"/>
    </row>
    <row r="962" spans="1:16" ht="18" customHeight="1">
      <c r="A962" s="350"/>
      <c r="B962" s="350"/>
      <c r="C962" s="350"/>
      <c r="D962" s="350"/>
      <c r="E962" s="350"/>
      <c r="F962" s="350"/>
      <c r="G962" s="350"/>
      <c r="H962" s="383"/>
      <c r="I962" s="350" t="s">
        <v>892</v>
      </c>
      <c r="J962" s="281"/>
      <c r="K962" s="281"/>
      <c r="L962" s="281">
        <v>0</v>
      </c>
      <c r="M962" s="281"/>
      <c r="N962" s="450"/>
      <c r="O962" s="450"/>
      <c r="P962" s="451"/>
    </row>
    <row r="963" spans="1:16" s="506" customFormat="1" ht="18" customHeight="1">
      <c r="A963" s="350"/>
      <c r="B963" s="350"/>
      <c r="C963" s="350"/>
      <c r="D963" s="350"/>
      <c r="E963" s="350"/>
      <c r="F963" s="350"/>
      <c r="G963" s="350"/>
      <c r="H963" s="383"/>
      <c r="I963" s="350" t="s">
        <v>893</v>
      </c>
      <c r="J963" s="281"/>
      <c r="K963" s="281"/>
      <c r="L963" s="281">
        <v>0</v>
      </c>
      <c r="M963" s="281"/>
      <c r="N963" s="450"/>
      <c r="O963" s="450"/>
      <c r="P963" s="451"/>
    </row>
    <row r="964" spans="1:16" ht="18" customHeight="1">
      <c r="A964" s="350"/>
      <c r="B964" s="350"/>
      <c r="C964" s="350"/>
      <c r="D964" s="350"/>
      <c r="E964" s="350"/>
      <c r="F964" s="350"/>
      <c r="G964" s="350"/>
      <c r="H964" s="383"/>
      <c r="I964" s="350" t="s">
        <v>894</v>
      </c>
      <c r="J964" s="281"/>
      <c r="K964" s="281"/>
      <c r="L964" s="281">
        <v>0</v>
      </c>
      <c r="M964" s="281"/>
      <c r="N964" s="450"/>
      <c r="O964" s="450"/>
      <c r="P964" s="451"/>
    </row>
    <row r="965" spans="1:16" ht="18" customHeight="1">
      <c r="A965" s="350"/>
      <c r="B965" s="350"/>
      <c r="C965" s="350"/>
      <c r="D965" s="350"/>
      <c r="E965" s="350"/>
      <c r="F965" s="350"/>
      <c r="G965" s="350"/>
      <c r="H965" s="383"/>
      <c r="I965" s="350" t="s">
        <v>895</v>
      </c>
      <c r="J965" s="281"/>
      <c r="K965" s="281"/>
      <c r="L965" s="281">
        <v>0</v>
      </c>
      <c r="M965" s="281"/>
      <c r="N965" s="450"/>
      <c r="O965" s="450"/>
      <c r="P965" s="451"/>
    </row>
    <row r="966" spans="1:16" ht="18" customHeight="1">
      <c r="A966" s="350"/>
      <c r="B966" s="350"/>
      <c r="C966" s="350"/>
      <c r="D966" s="350"/>
      <c r="E966" s="350"/>
      <c r="F966" s="350"/>
      <c r="G966" s="350"/>
      <c r="H966" s="511"/>
      <c r="I966" s="448" t="s">
        <v>896</v>
      </c>
      <c r="J966" s="458">
        <v>728</v>
      </c>
      <c r="K966" s="458">
        <v>1680</v>
      </c>
      <c r="L966" s="458">
        <v>689</v>
      </c>
      <c r="M966" s="458"/>
      <c r="N966" s="450"/>
      <c r="O966" s="450">
        <f>L966/J966-1</f>
        <v>-5.3571428571428603E-2</v>
      </c>
      <c r="P966" s="451"/>
    </row>
    <row r="967" spans="1:16" ht="18" customHeight="1">
      <c r="A967" s="350"/>
      <c r="B967" s="350"/>
      <c r="C967" s="350"/>
      <c r="D967" s="350"/>
      <c r="E967" s="350"/>
      <c r="F967" s="350"/>
      <c r="G967" s="350"/>
      <c r="H967" s="383"/>
      <c r="I967" s="350" t="s">
        <v>897</v>
      </c>
      <c r="J967" s="457">
        <v>0</v>
      </c>
      <c r="K967" s="457"/>
      <c r="L967" s="457">
        <v>0</v>
      </c>
      <c r="M967" s="457"/>
      <c r="N967" s="450"/>
      <c r="O967" s="450"/>
      <c r="P967" s="451"/>
    </row>
    <row r="968" spans="1:16" ht="18" customHeight="1">
      <c r="A968" s="350"/>
      <c r="B968" s="350"/>
      <c r="C968" s="350"/>
      <c r="D968" s="350"/>
      <c r="E968" s="350"/>
      <c r="F968" s="350"/>
      <c r="G968" s="350"/>
      <c r="H968" s="383"/>
      <c r="I968" s="350" t="s">
        <v>898</v>
      </c>
      <c r="J968" s="281">
        <v>0</v>
      </c>
      <c r="K968" s="281"/>
      <c r="L968" s="281">
        <v>0</v>
      </c>
      <c r="M968" s="281"/>
      <c r="N968" s="450"/>
      <c r="O968" s="450"/>
      <c r="P968" s="451"/>
    </row>
    <row r="969" spans="1:16" ht="18" customHeight="1">
      <c r="A969" s="350"/>
      <c r="B969" s="350"/>
      <c r="C969" s="350"/>
      <c r="D969" s="350"/>
      <c r="E969" s="350"/>
      <c r="F969" s="350"/>
      <c r="G969" s="350"/>
      <c r="H969" s="383"/>
      <c r="I969" s="350" t="s">
        <v>899</v>
      </c>
      <c r="J969" s="281">
        <v>0</v>
      </c>
      <c r="K969" s="281"/>
      <c r="L969" s="281">
        <v>0</v>
      </c>
      <c r="M969" s="281"/>
      <c r="N969" s="450"/>
      <c r="O969" s="450"/>
      <c r="P969" s="451"/>
    </row>
    <row r="970" spans="1:16" ht="18" customHeight="1">
      <c r="A970" s="350"/>
      <c r="B970" s="350"/>
      <c r="C970" s="350"/>
      <c r="D970" s="350"/>
      <c r="E970" s="350"/>
      <c r="F970" s="350"/>
      <c r="G970" s="350"/>
      <c r="H970" s="383"/>
      <c r="I970" s="350" t="s">
        <v>900</v>
      </c>
      <c r="J970" s="281">
        <v>728</v>
      </c>
      <c r="K970" s="281"/>
      <c r="L970" s="281">
        <v>689</v>
      </c>
      <c r="M970" s="281"/>
      <c r="N970" s="450"/>
      <c r="O970" s="450">
        <f>L970/J970-1</f>
        <v>-5.3571428571428603E-2</v>
      </c>
      <c r="P970" s="461"/>
    </row>
    <row r="971" spans="1:16" ht="18" customHeight="1">
      <c r="A971" s="350"/>
      <c r="B971" s="350"/>
      <c r="C971" s="350"/>
      <c r="D971" s="350"/>
      <c r="E971" s="350"/>
      <c r="F971" s="350"/>
      <c r="G971" s="350"/>
      <c r="H971" s="383"/>
      <c r="I971" s="350" t="s">
        <v>901</v>
      </c>
      <c r="J971" s="281"/>
      <c r="K971" s="281"/>
      <c r="L971" s="281">
        <v>0</v>
      </c>
      <c r="M971" s="281"/>
      <c r="N971" s="450"/>
      <c r="O971" s="450"/>
      <c r="P971" s="451"/>
    </row>
    <row r="972" spans="1:16" ht="18" customHeight="1">
      <c r="A972" s="350"/>
      <c r="B972" s="350"/>
      <c r="C972" s="350"/>
      <c r="D972" s="350"/>
      <c r="E972" s="350"/>
      <c r="F972" s="350"/>
      <c r="G972" s="350"/>
      <c r="H972" s="383"/>
      <c r="I972" s="350" t="s">
        <v>902</v>
      </c>
      <c r="J972" s="281"/>
      <c r="K972" s="281"/>
      <c r="L972" s="281">
        <v>0</v>
      </c>
      <c r="M972" s="281"/>
      <c r="N972" s="450"/>
      <c r="O972" s="450"/>
      <c r="P972" s="451"/>
    </row>
    <row r="973" spans="1:16" ht="18" customHeight="1">
      <c r="A973" s="350"/>
      <c r="B973" s="350"/>
      <c r="C973" s="350"/>
      <c r="D973" s="350"/>
      <c r="E973" s="350"/>
      <c r="F973" s="350"/>
      <c r="G973" s="350"/>
      <c r="H973" s="511"/>
      <c r="I973" s="448" t="s">
        <v>903</v>
      </c>
      <c r="J973" s="458"/>
      <c r="K973" s="458"/>
      <c r="L973" s="458">
        <v>0</v>
      </c>
      <c r="M973" s="458"/>
      <c r="N973" s="450"/>
      <c r="O973" s="450"/>
      <c r="P973" s="451"/>
    </row>
    <row r="974" spans="1:16" ht="18" customHeight="1">
      <c r="A974" s="350"/>
      <c r="B974" s="350"/>
      <c r="C974" s="350"/>
      <c r="D974" s="350"/>
      <c r="E974" s="350"/>
      <c r="F974" s="350"/>
      <c r="G974" s="350"/>
      <c r="H974" s="383"/>
      <c r="I974" s="350" t="s">
        <v>904</v>
      </c>
      <c r="J974" s="281"/>
      <c r="K974" s="281"/>
      <c r="L974" s="281">
        <v>0</v>
      </c>
      <c r="M974" s="281"/>
      <c r="N974" s="450"/>
      <c r="O974" s="450"/>
      <c r="P974" s="451"/>
    </row>
    <row r="975" spans="1:16" ht="18" customHeight="1">
      <c r="A975" s="350"/>
      <c r="B975" s="350"/>
      <c r="C975" s="350"/>
      <c r="D975" s="350"/>
      <c r="E975" s="350"/>
      <c r="F975" s="350"/>
      <c r="G975" s="350"/>
      <c r="H975" s="383"/>
      <c r="I975" s="350" t="s">
        <v>905</v>
      </c>
      <c r="J975" s="281"/>
      <c r="K975" s="281"/>
      <c r="L975" s="281">
        <v>0</v>
      </c>
      <c r="M975" s="281"/>
      <c r="N975" s="450"/>
      <c r="O975" s="450"/>
      <c r="P975" s="451"/>
    </row>
    <row r="976" spans="1:16" ht="60">
      <c r="A976" s="350"/>
      <c r="B976" s="350"/>
      <c r="C976" s="350"/>
      <c r="D976" s="350"/>
      <c r="E976" s="350"/>
      <c r="F976" s="350"/>
      <c r="G976" s="350"/>
      <c r="H976" s="511"/>
      <c r="I976" s="448" t="s">
        <v>906</v>
      </c>
      <c r="J976" s="458">
        <v>25550</v>
      </c>
      <c r="K976" s="458">
        <v>32869</v>
      </c>
      <c r="L976" s="458">
        <v>32869</v>
      </c>
      <c r="M976" s="458">
        <v>16755</v>
      </c>
      <c r="N976" s="453">
        <f t="shared" ref="N976:N981" si="32">L976/M976-1</f>
        <v>0.9617427633542226</v>
      </c>
      <c r="O976" s="450">
        <f t="shared" ref="O976:O981" si="33">L976/J976-1</f>
        <v>0.2864579256360078</v>
      </c>
      <c r="P976" s="451" t="s">
        <v>907</v>
      </c>
    </row>
    <row r="977" spans="1:16" ht="18" customHeight="1">
      <c r="A977" s="350"/>
      <c r="B977" s="350"/>
      <c r="C977" s="350"/>
      <c r="D977" s="350"/>
      <c r="E977" s="350"/>
      <c r="F977" s="350"/>
      <c r="G977" s="350"/>
      <c r="H977" s="383"/>
      <c r="I977" s="350" t="s">
        <v>908</v>
      </c>
      <c r="J977" s="281">
        <v>0</v>
      </c>
      <c r="K977" s="281"/>
      <c r="L977" s="281">
        <v>0</v>
      </c>
      <c r="M977" s="281">
        <v>0</v>
      </c>
      <c r="N977" s="450"/>
      <c r="O977" s="450"/>
      <c r="P977" s="451"/>
    </row>
    <row r="978" spans="1:16" ht="18" customHeight="1">
      <c r="A978" s="350"/>
      <c r="B978" s="350"/>
      <c r="C978" s="350"/>
      <c r="D978" s="350"/>
      <c r="E978" s="350"/>
      <c r="F978" s="350"/>
      <c r="G978" s="350"/>
      <c r="H978" s="383"/>
      <c r="I978" s="350" t="s">
        <v>909</v>
      </c>
      <c r="J978" s="281">
        <v>25550</v>
      </c>
      <c r="K978" s="281"/>
      <c r="L978" s="281">
        <v>32869</v>
      </c>
      <c r="M978" s="281">
        <v>16755</v>
      </c>
      <c r="N978" s="450">
        <f t="shared" si="32"/>
        <v>0.9617427633542226</v>
      </c>
      <c r="O978" s="450">
        <f t="shared" si="33"/>
        <v>0.2864579256360078</v>
      </c>
      <c r="P978" s="451"/>
    </row>
    <row r="979" spans="1:16" ht="48">
      <c r="A979" s="350"/>
      <c r="B979" s="350"/>
      <c r="C979" s="350"/>
      <c r="D979" s="350"/>
      <c r="E979" s="350"/>
      <c r="F979" s="350"/>
      <c r="G979" s="350"/>
      <c r="H979" s="511"/>
      <c r="I979" s="448" t="s">
        <v>55</v>
      </c>
      <c r="J979" s="458">
        <v>2020175.6498670611</v>
      </c>
      <c r="K979" s="458">
        <v>1224426</v>
      </c>
      <c r="L979" s="458">
        <v>1219971</v>
      </c>
      <c r="M979" s="458">
        <v>2189790</v>
      </c>
      <c r="N979" s="453">
        <f t="shared" si="32"/>
        <v>-0.4428821941830039</v>
      </c>
      <c r="O979" s="450">
        <f t="shared" si="33"/>
        <v>-0.39610647218706896</v>
      </c>
      <c r="P979" s="451" t="s">
        <v>910</v>
      </c>
    </row>
    <row r="980" spans="1:16" ht="48">
      <c r="A980" s="350"/>
      <c r="B980" s="350"/>
      <c r="C980" s="350"/>
      <c r="D980" s="350"/>
      <c r="E980" s="350"/>
      <c r="F980" s="350"/>
      <c r="G980" s="350"/>
      <c r="H980" s="511"/>
      <c r="I980" s="448" t="s">
        <v>911</v>
      </c>
      <c r="J980" s="458">
        <v>815149.83806706115</v>
      </c>
      <c r="K980" s="458">
        <v>502395</v>
      </c>
      <c r="L980" s="458">
        <v>497940</v>
      </c>
      <c r="M980" s="458">
        <v>401507</v>
      </c>
      <c r="N980" s="450">
        <f t="shared" si="32"/>
        <v>0.24017763077605125</v>
      </c>
      <c r="O980" s="450">
        <f t="shared" si="33"/>
        <v>-0.38914298114718482</v>
      </c>
      <c r="P980" s="451" t="s">
        <v>912</v>
      </c>
    </row>
    <row r="981" spans="1:16" ht="18" customHeight="1">
      <c r="A981" s="350"/>
      <c r="B981" s="350"/>
      <c r="C981" s="350"/>
      <c r="D981" s="350"/>
      <c r="E981" s="350"/>
      <c r="F981" s="350"/>
      <c r="G981" s="350"/>
      <c r="H981" s="383"/>
      <c r="I981" s="350" t="s">
        <v>112</v>
      </c>
      <c r="J981" s="281">
        <v>45366.97</v>
      </c>
      <c r="K981" s="281"/>
      <c r="L981" s="281">
        <v>48101</v>
      </c>
      <c r="M981" s="281">
        <v>42506</v>
      </c>
      <c r="N981" s="450">
        <f t="shared" si="32"/>
        <v>0.1316284759798616</v>
      </c>
      <c r="O981" s="450">
        <f t="shared" si="33"/>
        <v>6.0264769721231071E-2</v>
      </c>
      <c r="P981" s="460"/>
    </row>
    <row r="982" spans="1:16" ht="18" customHeight="1">
      <c r="A982" s="350"/>
      <c r="B982" s="350"/>
      <c r="C982" s="350"/>
      <c r="D982" s="350"/>
      <c r="E982" s="350"/>
      <c r="F982" s="350"/>
      <c r="G982" s="350"/>
      <c r="H982" s="383"/>
      <c r="I982" s="350" t="s">
        <v>113</v>
      </c>
      <c r="J982" s="281">
        <v>0</v>
      </c>
      <c r="K982" s="281"/>
      <c r="L982" s="281">
        <v>0</v>
      </c>
      <c r="M982" s="281">
        <v>0</v>
      </c>
      <c r="N982" s="450"/>
      <c r="O982" s="450"/>
      <c r="P982" s="451"/>
    </row>
    <row r="983" spans="1:16" ht="18" customHeight="1">
      <c r="A983" s="350"/>
      <c r="B983" s="350"/>
      <c r="C983" s="350"/>
      <c r="D983" s="350"/>
      <c r="E983" s="350"/>
      <c r="F983" s="350"/>
      <c r="G983" s="350"/>
      <c r="H983" s="383"/>
      <c r="I983" s="350" t="s">
        <v>114</v>
      </c>
      <c r="J983" s="281">
        <v>0</v>
      </c>
      <c r="K983" s="281"/>
      <c r="L983" s="281">
        <v>0</v>
      </c>
      <c r="M983" s="281">
        <v>0</v>
      </c>
      <c r="N983" s="450"/>
      <c r="O983" s="450"/>
      <c r="P983" s="451"/>
    </row>
    <row r="984" spans="1:16" ht="18" customHeight="1">
      <c r="A984" s="350"/>
      <c r="B984" s="350"/>
      <c r="C984" s="350"/>
      <c r="D984" s="350"/>
      <c r="E984" s="350"/>
      <c r="F984" s="350"/>
      <c r="G984" s="350"/>
      <c r="H984" s="383"/>
      <c r="I984" s="350" t="s">
        <v>913</v>
      </c>
      <c r="J984" s="281">
        <v>3426.943522908</v>
      </c>
      <c r="K984" s="281"/>
      <c r="L984" s="281">
        <v>5743</v>
      </c>
      <c r="M984" s="281">
        <v>10060</v>
      </c>
      <c r="N984" s="450">
        <f>L984/M984-1</f>
        <v>-0.42912524850894629</v>
      </c>
      <c r="O984" s="450">
        <f>L984/J984-1</f>
        <v>0.67583736399795269</v>
      </c>
      <c r="P984" s="451"/>
    </row>
    <row r="985" spans="1:16" ht="18" customHeight="1">
      <c r="A985" s="350"/>
      <c r="B985" s="350"/>
      <c r="C985" s="350"/>
      <c r="D985" s="350"/>
      <c r="E985" s="350"/>
      <c r="F985" s="350"/>
      <c r="G985" s="350"/>
      <c r="H985" s="383"/>
      <c r="I985" s="350" t="s">
        <v>914</v>
      </c>
      <c r="J985" s="281">
        <v>220389.12857340201</v>
      </c>
      <c r="K985" s="281"/>
      <c r="L985" s="281">
        <v>259160</v>
      </c>
      <c r="M985" s="281">
        <v>221060</v>
      </c>
      <c r="N985" s="450">
        <f>L985/M985-1</f>
        <v>0.17235139781054909</v>
      </c>
      <c r="O985" s="450">
        <f>L985/J985-1</f>
        <v>0.17592007227200912</v>
      </c>
      <c r="P985" s="451"/>
    </row>
    <row r="986" spans="1:16" ht="18" customHeight="1">
      <c r="A986" s="350"/>
      <c r="B986" s="350"/>
      <c r="C986" s="350"/>
      <c r="D986" s="350"/>
      <c r="E986" s="350"/>
      <c r="F986" s="350"/>
      <c r="G986" s="350"/>
      <c r="H986" s="383"/>
      <c r="I986" s="350" t="s">
        <v>915</v>
      </c>
      <c r="J986" s="281">
        <v>9763.58</v>
      </c>
      <c r="K986" s="281"/>
      <c r="L986" s="281">
        <v>18642</v>
      </c>
      <c r="M986" s="281">
        <v>15310</v>
      </c>
      <c r="N986" s="450">
        <f>L986/M986-1</f>
        <v>0.21763553233180932</v>
      </c>
      <c r="O986" s="450">
        <f>L986/J986-1</f>
        <v>0.90934063120289887</v>
      </c>
      <c r="P986" s="451"/>
    </row>
    <row r="987" spans="1:16" ht="18" customHeight="1">
      <c r="A987" s="350"/>
      <c r="B987" s="350"/>
      <c r="C987" s="350"/>
      <c r="D987" s="350"/>
      <c r="E987" s="350"/>
      <c r="F987" s="350"/>
      <c r="G987" s="350"/>
      <c r="H987" s="383"/>
      <c r="I987" s="350" t="s">
        <v>916</v>
      </c>
      <c r="J987" s="281">
        <v>2452.4499999999998</v>
      </c>
      <c r="K987" s="281"/>
      <c r="L987" s="281">
        <v>2894</v>
      </c>
      <c r="M987" s="281">
        <v>2064</v>
      </c>
      <c r="N987" s="450">
        <f>L987/M987-1</f>
        <v>0.40213178294573648</v>
      </c>
      <c r="O987" s="450">
        <f>L987/J987-1</f>
        <v>0.18004444535056785</v>
      </c>
      <c r="P987" s="451"/>
    </row>
    <row r="988" spans="1:16" ht="18" customHeight="1">
      <c r="A988" s="350"/>
      <c r="B988" s="350"/>
      <c r="C988" s="350"/>
      <c r="D988" s="350"/>
      <c r="E988" s="350"/>
      <c r="F988" s="350"/>
      <c r="G988" s="350"/>
      <c r="H988" s="383"/>
      <c r="I988" s="350" t="s">
        <v>917</v>
      </c>
      <c r="J988" s="281">
        <v>0</v>
      </c>
      <c r="K988" s="281"/>
      <c r="L988" s="281">
        <v>0</v>
      </c>
      <c r="M988" s="281">
        <v>0</v>
      </c>
      <c r="N988" s="450"/>
      <c r="O988" s="450"/>
      <c r="P988" s="451"/>
    </row>
    <row r="989" spans="1:16" ht="18" customHeight="1">
      <c r="A989" s="350"/>
      <c r="B989" s="350"/>
      <c r="C989" s="350"/>
      <c r="D989" s="350"/>
      <c r="E989" s="350"/>
      <c r="F989" s="350"/>
      <c r="G989" s="350"/>
      <c r="H989" s="383"/>
      <c r="I989" s="350" t="s">
        <v>918</v>
      </c>
      <c r="J989" s="281">
        <v>326815.28000000003</v>
      </c>
      <c r="K989" s="281"/>
      <c r="L989" s="281">
        <v>61935</v>
      </c>
      <c r="M989" s="281">
        <v>31836</v>
      </c>
      <c r="N989" s="450">
        <f>L989/M989-1</f>
        <v>0.94543912551828124</v>
      </c>
      <c r="O989" s="450">
        <f>L989/J989-1</f>
        <v>-0.81048927700075712</v>
      </c>
      <c r="P989" s="451"/>
    </row>
    <row r="990" spans="1:16" ht="18" customHeight="1">
      <c r="A990" s="350"/>
      <c r="B990" s="350"/>
      <c r="C990" s="350"/>
      <c r="D990" s="350"/>
      <c r="E990" s="350"/>
      <c r="F990" s="350"/>
      <c r="G990" s="350"/>
      <c r="H990" s="383"/>
      <c r="I990" s="350" t="s">
        <v>919</v>
      </c>
      <c r="J990" s="281">
        <v>1173.67</v>
      </c>
      <c r="K990" s="281"/>
      <c r="L990" s="281">
        <v>4946</v>
      </c>
      <c r="M990" s="281">
        <v>7385</v>
      </c>
      <c r="N990" s="450">
        <f>L990/M990-1</f>
        <v>-0.33026404874746107</v>
      </c>
      <c r="O990" s="450">
        <f>L990/J990-1</f>
        <v>3.2141317406085186</v>
      </c>
      <c r="P990" s="451"/>
    </row>
    <row r="991" spans="1:16" ht="18" customHeight="1">
      <c r="A991" s="350"/>
      <c r="B991" s="350"/>
      <c r="C991" s="350"/>
      <c r="D991" s="350"/>
      <c r="E991" s="350"/>
      <c r="F991" s="350"/>
      <c r="G991" s="350"/>
      <c r="H991" s="383"/>
      <c r="I991" s="350" t="s">
        <v>920</v>
      </c>
      <c r="J991" s="281"/>
      <c r="K991" s="281"/>
      <c r="L991" s="281">
        <v>0</v>
      </c>
      <c r="M991" s="281">
        <v>0</v>
      </c>
      <c r="N991" s="450"/>
      <c r="O991" s="450"/>
      <c r="P991" s="451"/>
    </row>
    <row r="992" spans="1:16" ht="18" customHeight="1">
      <c r="A992" s="350"/>
      <c r="B992" s="350"/>
      <c r="C992" s="350"/>
      <c r="D992" s="350"/>
      <c r="E992" s="350"/>
      <c r="F992" s="350"/>
      <c r="G992" s="350"/>
      <c r="H992" s="383"/>
      <c r="I992" s="350" t="s">
        <v>921</v>
      </c>
      <c r="J992" s="281"/>
      <c r="K992" s="281"/>
      <c r="L992" s="281">
        <v>0</v>
      </c>
      <c r="M992" s="281">
        <v>25971</v>
      </c>
      <c r="N992" s="450">
        <f>L992/M992-1</f>
        <v>-1</v>
      </c>
      <c r="O992" s="450"/>
      <c r="P992" s="451"/>
    </row>
    <row r="993" spans="1:16" ht="18" customHeight="1">
      <c r="A993" s="350"/>
      <c r="B993" s="350"/>
      <c r="C993" s="350"/>
      <c r="D993" s="350"/>
      <c r="E993" s="350"/>
      <c r="F993" s="350"/>
      <c r="G993" s="350"/>
      <c r="H993" s="383"/>
      <c r="I993" s="350" t="s">
        <v>922</v>
      </c>
      <c r="J993" s="281"/>
      <c r="K993" s="281"/>
      <c r="L993" s="281">
        <v>0</v>
      </c>
      <c r="M993" s="281">
        <v>0</v>
      </c>
      <c r="N993" s="450"/>
      <c r="O993" s="450"/>
      <c r="P993" s="451"/>
    </row>
    <row r="994" spans="1:16" ht="18" customHeight="1">
      <c r="A994" s="350"/>
      <c r="B994" s="350"/>
      <c r="C994" s="350"/>
      <c r="D994" s="350"/>
      <c r="E994" s="350"/>
      <c r="F994" s="350"/>
      <c r="G994" s="350"/>
      <c r="H994" s="383"/>
      <c r="I994" s="350" t="s">
        <v>923</v>
      </c>
      <c r="J994" s="281"/>
      <c r="K994" s="281"/>
      <c r="L994" s="281">
        <v>0</v>
      </c>
      <c r="M994" s="281">
        <v>0</v>
      </c>
      <c r="N994" s="450"/>
      <c r="O994" s="450"/>
      <c r="P994" s="451"/>
    </row>
    <row r="995" spans="1:16" ht="18" customHeight="1">
      <c r="A995" s="350"/>
      <c r="B995" s="350"/>
      <c r="C995" s="350"/>
      <c r="D995" s="350"/>
      <c r="E995" s="350"/>
      <c r="F995" s="350"/>
      <c r="G995" s="350"/>
      <c r="H995" s="383"/>
      <c r="I995" s="350" t="s">
        <v>924</v>
      </c>
      <c r="J995" s="281"/>
      <c r="K995" s="281"/>
      <c r="L995" s="281">
        <v>0</v>
      </c>
      <c r="M995" s="281">
        <v>0</v>
      </c>
      <c r="N995" s="450"/>
      <c r="O995" s="450"/>
      <c r="P995" s="451"/>
    </row>
    <row r="996" spans="1:16" ht="18" customHeight="1">
      <c r="A996" s="350"/>
      <c r="B996" s="350"/>
      <c r="C996" s="350"/>
      <c r="D996" s="350"/>
      <c r="E996" s="350"/>
      <c r="F996" s="350"/>
      <c r="G996" s="350"/>
      <c r="H996" s="383"/>
      <c r="I996" s="350" t="s">
        <v>925</v>
      </c>
      <c r="J996" s="281"/>
      <c r="K996" s="281"/>
      <c r="L996" s="281">
        <v>0</v>
      </c>
      <c r="M996" s="281">
        <v>0</v>
      </c>
      <c r="N996" s="450"/>
      <c r="O996" s="450"/>
      <c r="P996" s="451"/>
    </row>
    <row r="997" spans="1:16" ht="18" customHeight="1">
      <c r="A997" s="350"/>
      <c r="B997" s="350"/>
      <c r="C997" s="350"/>
      <c r="D997" s="350"/>
      <c r="E997" s="350"/>
      <c r="F997" s="350"/>
      <c r="G997" s="350"/>
      <c r="H997" s="383"/>
      <c r="I997" s="350" t="s">
        <v>926</v>
      </c>
      <c r="J997" s="281">
        <v>7588</v>
      </c>
      <c r="K997" s="281"/>
      <c r="L997" s="281">
        <v>7898</v>
      </c>
      <c r="M997" s="281">
        <v>11324</v>
      </c>
      <c r="N997" s="450">
        <f>L997/M997-1</f>
        <v>-0.30254327092900035</v>
      </c>
      <c r="O997" s="450">
        <f>L997/J997-1</f>
        <v>4.0853979968371146E-2</v>
      </c>
      <c r="P997" s="451"/>
    </row>
    <row r="998" spans="1:16" ht="18" customHeight="1">
      <c r="A998" s="350"/>
      <c r="B998" s="350"/>
      <c r="C998" s="350"/>
      <c r="D998" s="350"/>
      <c r="E998" s="350"/>
      <c r="F998" s="350"/>
      <c r="G998" s="350"/>
      <c r="H998" s="383"/>
      <c r="I998" s="350" t="s">
        <v>927</v>
      </c>
      <c r="J998" s="281">
        <v>0</v>
      </c>
      <c r="K998" s="281"/>
      <c r="L998" s="281">
        <v>0</v>
      </c>
      <c r="M998" s="281">
        <v>0</v>
      </c>
      <c r="N998" s="450"/>
      <c r="O998" s="450"/>
      <c r="P998" s="451"/>
    </row>
    <row r="999" spans="1:16" ht="18" customHeight="1">
      <c r="A999" s="350"/>
      <c r="B999" s="350"/>
      <c r="C999" s="350"/>
      <c r="D999" s="350"/>
      <c r="E999" s="350"/>
      <c r="F999" s="350"/>
      <c r="G999" s="350"/>
      <c r="H999" s="383"/>
      <c r="I999" s="350" t="s">
        <v>928</v>
      </c>
      <c r="J999" s="281">
        <v>7621.46</v>
      </c>
      <c r="K999" s="281"/>
      <c r="L999" s="281">
        <v>4377</v>
      </c>
      <c r="M999" s="281">
        <v>4419</v>
      </c>
      <c r="N999" s="450">
        <f>L999/M999-1</f>
        <v>-9.5044127630685704E-3</v>
      </c>
      <c r="O999" s="450">
        <f>L999/J999-1</f>
        <v>-0.42570058755146656</v>
      </c>
      <c r="P999" s="451"/>
    </row>
    <row r="1000" spans="1:16" ht="18" customHeight="1">
      <c r="A1000" s="350"/>
      <c r="B1000" s="350"/>
      <c r="C1000" s="350"/>
      <c r="D1000" s="350"/>
      <c r="E1000" s="350"/>
      <c r="F1000" s="350"/>
      <c r="G1000" s="350"/>
      <c r="H1000" s="383"/>
      <c r="I1000" s="350" t="s">
        <v>929</v>
      </c>
      <c r="J1000" s="281">
        <v>7153.3488300240006</v>
      </c>
      <c r="K1000" s="281"/>
      <c r="L1000" s="281">
        <v>20262</v>
      </c>
      <c r="M1000" s="281">
        <v>1356</v>
      </c>
      <c r="N1000" s="450">
        <f>L1000/M1000-1</f>
        <v>13.942477876106194</v>
      </c>
      <c r="O1000" s="450">
        <f>L1000/J1000-1</f>
        <v>1.8325194928222195</v>
      </c>
      <c r="P1000" s="451"/>
    </row>
    <row r="1001" spans="1:16" ht="18" customHeight="1">
      <c r="A1001" s="350"/>
      <c r="B1001" s="350"/>
      <c r="C1001" s="350"/>
      <c r="D1001" s="350"/>
      <c r="E1001" s="350"/>
      <c r="F1001" s="350"/>
      <c r="G1001" s="350"/>
      <c r="H1001" s="383"/>
      <c r="I1001" s="350" t="s">
        <v>930</v>
      </c>
      <c r="J1001" s="281">
        <v>0</v>
      </c>
      <c r="K1001" s="281"/>
      <c r="L1001" s="281">
        <v>0</v>
      </c>
      <c r="M1001" s="281">
        <v>0</v>
      </c>
      <c r="N1001" s="450"/>
      <c r="O1001" s="450"/>
      <c r="P1001" s="451"/>
    </row>
    <row r="1002" spans="1:16" ht="18" customHeight="1">
      <c r="A1002" s="350"/>
      <c r="B1002" s="350"/>
      <c r="C1002" s="350"/>
      <c r="D1002" s="350"/>
      <c r="E1002" s="350"/>
      <c r="F1002" s="350"/>
      <c r="G1002" s="350"/>
      <c r="H1002" s="383"/>
      <c r="I1002" s="350" t="s">
        <v>931</v>
      </c>
      <c r="J1002" s="281">
        <v>183399.00714072702</v>
      </c>
      <c r="K1002" s="281"/>
      <c r="L1002" s="281">
        <v>63982</v>
      </c>
      <c r="M1002" s="281">
        <v>28216</v>
      </c>
      <c r="N1002" s="450">
        <f t="shared" ref="N1002:N1007" si="34">L1002/M1002-1</f>
        <v>1.2675786787638219</v>
      </c>
      <c r="O1002" s="450">
        <f>L1002/J1002-1</f>
        <v>-0.65113224440247441</v>
      </c>
      <c r="P1002" s="474"/>
    </row>
    <row r="1003" spans="1:16">
      <c r="A1003" s="350"/>
      <c r="B1003" s="350"/>
      <c r="C1003" s="350"/>
      <c r="D1003" s="350"/>
      <c r="E1003" s="350"/>
      <c r="F1003" s="350"/>
      <c r="G1003" s="350"/>
      <c r="H1003" s="511"/>
      <c r="I1003" s="448" t="s">
        <v>932</v>
      </c>
      <c r="J1003" s="458">
        <v>277</v>
      </c>
      <c r="K1003" s="458">
        <v>277</v>
      </c>
      <c r="L1003" s="458">
        <v>277</v>
      </c>
      <c r="M1003" s="458">
        <v>133453</v>
      </c>
      <c r="N1003" s="453">
        <f t="shared" si="34"/>
        <v>-0.9979243628843113</v>
      </c>
      <c r="O1003" s="450">
        <f>L1003/J1003-1</f>
        <v>0</v>
      </c>
      <c r="P1003" s="470"/>
    </row>
    <row r="1004" spans="1:16" ht="18" customHeight="1">
      <c r="A1004" s="350"/>
      <c r="B1004" s="350"/>
      <c r="C1004" s="350"/>
      <c r="D1004" s="350"/>
      <c r="E1004" s="350"/>
      <c r="F1004" s="350"/>
      <c r="G1004" s="350"/>
      <c r="H1004" s="383"/>
      <c r="I1004" s="350" t="s">
        <v>112</v>
      </c>
      <c r="J1004" s="281">
        <v>0</v>
      </c>
      <c r="K1004" s="281"/>
      <c r="L1004" s="281">
        <v>0</v>
      </c>
      <c r="M1004" s="281">
        <v>0</v>
      </c>
      <c r="N1004" s="450"/>
      <c r="O1004" s="450"/>
      <c r="P1004" s="451"/>
    </row>
    <row r="1005" spans="1:16" ht="18" customHeight="1">
      <c r="A1005" s="350"/>
      <c r="B1005" s="350"/>
      <c r="C1005" s="350"/>
      <c r="D1005" s="350"/>
      <c r="E1005" s="350"/>
      <c r="F1005" s="350"/>
      <c r="G1005" s="350"/>
      <c r="H1005" s="383"/>
      <c r="I1005" s="350" t="s">
        <v>113</v>
      </c>
      <c r="J1005" s="281">
        <v>0</v>
      </c>
      <c r="K1005" s="281"/>
      <c r="L1005" s="281">
        <v>0</v>
      </c>
      <c r="M1005" s="281">
        <v>0</v>
      </c>
      <c r="N1005" s="450"/>
      <c r="O1005" s="450"/>
      <c r="P1005" s="451"/>
    </row>
    <row r="1006" spans="1:16" ht="18" customHeight="1">
      <c r="A1006" s="350"/>
      <c r="B1006" s="350"/>
      <c r="C1006" s="350"/>
      <c r="D1006" s="350"/>
      <c r="E1006" s="350"/>
      <c r="F1006" s="350"/>
      <c r="G1006" s="350"/>
      <c r="H1006" s="383"/>
      <c r="I1006" s="350" t="s">
        <v>114</v>
      </c>
      <c r="J1006" s="281">
        <v>0</v>
      </c>
      <c r="K1006" s="281"/>
      <c r="L1006" s="281">
        <v>0</v>
      </c>
      <c r="M1006" s="281">
        <v>0</v>
      </c>
      <c r="N1006" s="450"/>
      <c r="O1006" s="450"/>
      <c r="P1006" s="451"/>
    </row>
    <row r="1007" spans="1:16" ht="18" customHeight="1">
      <c r="A1007" s="350"/>
      <c r="B1007" s="350"/>
      <c r="C1007" s="350"/>
      <c r="D1007" s="350"/>
      <c r="E1007" s="350"/>
      <c r="F1007" s="350"/>
      <c r="G1007" s="350"/>
      <c r="H1007" s="383"/>
      <c r="I1007" s="350" t="s">
        <v>933</v>
      </c>
      <c r="J1007" s="281">
        <v>0</v>
      </c>
      <c r="K1007" s="281"/>
      <c r="L1007" s="281">
        <v>0</v>
      </c>
      <c r="M1007" s="281">
        <v>133000</v>
      </c>
      <c r="N1007" s="450">
        <f t="shared" si="34"/>
        <v>-1</v>
      </c>
      <c r="O1007" s="450"/>
      <c r="P1007" s="451"/>
    </row>
    <row r="1008" spans="1:16" ht="18" customHeight="1">
      <c r="A1008" s="350"/>
      <c r="B1008" s="350"/>
      <c r="C1008" s="350"/>
      <c r="D1008" s="350"/>
      <c r="E1008" s="350"/>
      <c r="F1008" s="350"/>
      <c r="G1008" s="350"/>
      <c r="H1008" s="383"/>
      <c r="I1008" s="350" t="s">
        <v>934</v>
      </c>
      <c r="J1008" s="281">
        <v>0</v>
      </c>
      <c r="K1008" s="281"/>
      <c r="L1008" s="281">
        <v>0</v>
      </c>
      <c r="M1008" s="281">
        <v>0</v>
      </c>
      <c r="N1008" s="450"/>
      <c r="O1008" s="450"/>
      <c r="P1008" s="451"/>
    </row>
    <row r="1009" spans="1:16" ht="18" customHeight="1">
      <c r="A1009" s="350"/>
      <c r="B1009" s="350"/>
      <c r="C1009" s="350"/>
      <c r="D1009" s="350"/>
      <c r="E1009" s="350"/>
      <c r="F1009" s="350"/>
      <c r="G1009" s="350"/>
      <c r="H1009" s="383"/>
      <c r="I1009" s="350" t="s">
        <v>935</v>
      </c>
      <c r="J1009" s="281">
        <v>0</v>
      </c>
      <c r="K1009" s="281"/>
      <c r="L1009" s="281">
        <v>0</v>
      </c>
      <c r="M1009" s="281">
        <v>0</v>
      </c>
      <c r="N1009" s="450"/>
      <c r="O1009" s="450"/>
      <c r="P1009" s="460"/>
    </row>
    <row r="1010" spans="1:16" ht="18" customHeight="1">
      <c r="A1010" s="350"/>
      <c r="B1010" s="350"/>
      <c r="C1010" s="350"/>
      <c r="D1010" s="350"/>
      <c r="E1010" s="350"/>
      <c r="F1010" s="350"/>
      <c r="G1010" s="350"/>
      <c r="H1010" s="383"/>
      <c r="I1010" s="350" t="s">
        <v>936</v>
      </c>
      <c r="J1010" s="281">
        <v>0</v>
      </c>
      <c r="K1010" s="281"/>
      <c r="L1010" s="281">
        <v>0</v>
      </c>
      <c r="M1010" s="281">
        <v>0</v>
      </c>
      <c r="N1010" s="450"/>
      <c r="O1010" s="450"/>
      <c r="P1010" s="451"/>
    </row>
    <row r="1011" spans="1:16" ht="18" customHeight="1">
      <c r="A1011" s="350"/>
      <c r="B1011" s="350"/>
      <c r="C1011" s="350"/>
      <c r="D1011" s="350"/>
      <c r="E1011" s="350"/>
      <c r="F1011" s="350"/>
      <c r="G1011" s="350"/>
      <c r="H1011" s="383"/>
      <c r="I1011" s="350" t="s">
        <v>937</v>
      </c>
      <c r="J1011" s="281">
        <v>0</v>
      </c>
      <c r="K1011" s="281"/>
      <c r="L1011" s="281">
        <v>0</v>
      </c>
      <c r="M1011" s="281">
        <v>0</v>
      </c>
      <c r="N1011" s="450"/>
      <c r="O1011" s="450"/>
      <c r="P1011" s="451"/>
    </row>
    <row r="1012" spans="1:16" ht="18" customHeight="1">
      <c r="A1012" s="350"/>
      <c r="B1012" s="350"/>
      <c r="C1012" s="350"/>
      <c r="D1012" s="350"/>
      <c r="E1012" s="350"/>
      <c r="F1012" s="350"/>
      <c r="G1012" s="350"/>
      <c r="H1012" s="383"/>
      <c r="I1012" s="350" t="s">
        <v>938</v>
      </c>
      <c r="J1012" s="281">
        <v>277</v>
      </c>
      <c r="K1012" s="281"/>
      <c r="L1012" s="281">
        <v>277</v>
      </c>
      <c r="M1012" s="281">
        <v>453</v>
      </c>
      <c r="N1012" s="450">
        <f>L1012/M1012-1</f>
        <v>-0.38852097130242824</v>
      </c>
      <c r="O1012" s="450">
        <f>L1012/J1012-1</f>
        <v>0</v>
      </c>
      <c r="P1012" s="460"/>
    </row>
    <row r="1013" spans="1:16" ht="36">
      <c r="A1013" s="350"/>
      <c r="B1013" s="350"/>
      <c r="C1013" s="350"/>
      <c r="D1013" s="350"/>
      <c r="E1013" s="350"/>
      <c r="F1013" s="350"/>
      <c r="G1013" s="350"/>
      <c r="H1013" s="511"/>
      <c r="I1013" s="448" t="s">
        <v>939</v>
      </c>
      <c r="J1013" s="458">
        <v>119673.2</v>
      </c>
      <c r="K1013" s="458">
        <v>179392</v>
      </c>
      <c r="L1013" s="458">
        <v>179392</v>
      </c>
      <c r="M1013" s="458">
        <v>65940</v>
      </c>
      <c r="N1013" s="453">
        <f>L1013/M1013-1</f>
        <v>1.7205338186229908</v>
      </c>
      <c r="O1013" s="450">
        <f>L1013/J1013-1</f>
        <v>0.49901565262732173</v>
      </c>
      <c r="P1013" s="451" t="s">
        <v>940</v>
      </c>
    </row>
    <row r="1014" spans="1:16" ht="18" customHeight="1">
      <c r="A1014" s="350"/>
      <c r="B1014" s="350"/>
      <c r="C1014" s="350"/>
      <c r="D1014" s="350"/>
      <c r="E1014" s="350"/>
      <c r="F1014" s="350"/>
      <c r="G1014" s="350"/>
      <c r="H1014" s="383"/>
      <c r="I1014" s="350" t="s">
        <v>112</v>
      </c>
      <c r="J1014" s="281">
        <v>0</v>
      </c>
      <c r="K1014" s="281"/>
      <c r="L1014" s="281">
        <v>0</v>
      </c>
      <c r="M1014" s="281">
        <v>0</v>
      </c>
      <c r="N1014" s="450"/>
      <c r="O1014" s="450"/>
      <c r="P1014" s="451"/>
    </row>
    <row r="1015" spans="1:16" ht="18" customHeight="1">
      <c r="A1015" s="350"/>
      <c r="B1015" s="350"/>
      <c r="C1015" s="350"/>
      <c r="D1015" s="350"/>
      <c r="E1015" s="350"/>
      <c r="F1015" s="350"/>
      <c r="G1015" s="350"/>
      <c r="H1015" s="383"/>
      <c r="I1015" s="350" t="s">
        <v>113</v>
      </c>
      <c r="J1015" s="281">
        <v>0</v>
      </c>
      <c r="K1015" s="281"/>
      <c r="L1015" s="281">
        <v>0</v>
      </c>
      <c r="M1015" s="281">
        <v>0</v>
      </c>
      <c r="N1015" s="450"/>
      <c r="O1015" s="450"/>
      <c r="P1015" s="451"/>
    </row>
    <row r="1016" spans="1:16" ht="18" customHeight="1">
      <c r="A1016" s="350"/>
      <c r="B1016" s="350"/>
      <c r="C1016" s="350"/>
      <c r="D1016" s="350"/>
      <c r="E1016" s="350"/>
      <c r="F1016" s="350"/>
      <c r="G1016" s="350"/>
      <c r="H1016" s="383"/>
      <c r="I1016" s="350" t="s">
        <v>114</v>
      </c>
      <c r="J1016" s="281">
        <v>0</v>
      </c>
      <c r="K1016" s="281"/>
      <c r="L1016" s="281">
        <v>0</v>
      </c>
      <c r="M1016" s="281">
        <v>0</v>
      </c>
      <c r="N1016" s="450"/>
      <c r="O1016" s="450"/>
      <c r="P1016" s="470"/>
    </row>
    <row r="1017" spans="1:16" ht="18" customHeight="1">
      <c r="A1017" s="350"/>
      <c r="B1017" s="350"/>
      <c r="C1017" s="350"/>
      <c r="D1017" s="350"/>
      <c r="E1017" s="350"/>
      <c r="F1017" s="350"/>
      <c r="G1017" s="350"/>
      <c r="H1017" s="383"/>
      <c r="I1017" s="350" t="s">
        <v>941</v>
      </c>
      <c r="J1017" s="281">
        <v>0</v>
      </c>
      <c r="K1017" s="281"/>
      <c r="L1017" s="281">
        <v>20000</v>
      </c>
      <c r="M1017" s="281">
        <v>0</v>
      </c>
      <c r="N1017" s="450"/>
      <c r="O1017" s="450"/>
      <c r="P1017" s="451"/>
    </row>
    <row r="1018" spans="1:16" ht="18" customHeight="1">
      <c r="A1018" s="350"/>
      <c r="B1018" s="350"/>
      <c r="C1018" s="350"/>
      <c r="D1018" s="350"/>
      <c r="E1018" s="350"/>
      <c r="F1018" s="350"/>
      <c r="G1018" s="350"/>
      <c r="H1018" s="383"/>
      <c r="I1018" s="350" t="s">
        <v>942</v>
      </c>
      <c r="J1018" s="281">
        <v>0</v>
      </c>
      <c r="K1018" s="281"/>
      <c r="L1018" s="281">
        <v>0</v>
      </c>
      <c r="M1018" s="281">
        <v>0</v>
      </c>
      <c r="N1018" s="450"/>
      <c r="O1018" s="450"/>
      <c r="P1018" s="451"/>
    </row>
    <row r="1019" spans="1:16" ht="18" customHeight="1">
      <c r="A1019" s="350"/>
      <c r="B1019" s="350"/>
      <c r="C1019" s="350"/>
      <c r="D1019" s="350"/>
      <c r="E1019" s="350"/>
      <c r="F1019" s="350"/>
      <c r="G1019" s="350"/>
      <c r="H1019" s="383"/>
      <c r="I1019" s="350" t="s">
        <v>943</v>
      </c>
      <c r="J1019" s="281">
        <v>0</v>
      </c>
      <c r="K1019" s="281"/>
      <c r="L1019" s="281">
        <v>0</v>
      </c>
      <c r="M1019" s="281">
        <v>0</v>
      </c>
      <c r="N1019" s="450"/>
      <c r="O1019" s="450"/>
      <c r="P1019" s="451"/>
    </row>
    <row r="1020" spans="1:16" ht="18" customHeight="1">
      <c r="A1020" s="350"/>
      <c r="B1020" s="350"/>
      <c r="C1020" s="350"/>
      <c r="D1020" s="350"/>
      <c r="E1020" s="350"/>
      <c r="F1020" s="350"/>
      <c r="G1020" s="350"/>
      <c r="H1020" s="383"/>
      <c r="I1020" s="350" t="s">
        <v>944</v>
      </c>
      <c r="J1020" s="281">
        <v>0</v>
      </c>
      <c r="K1020" s="281"/>
      <c r="L1020" s="281">
        <v>0</v>
      </c>
      <c r="M1020" s="281">
        <v>0</v>
      </c>
      <c r="N1020" s="450"/>
      <c r="O1020" s="450"/>
      <c r="P1020" s="451"/>
    </row>
    <row r="1021" spans="1:16" ht="18" customHeight="1">
      <c r="A1021" s="350"/>
      <c r="B1021" s="350"/>
      <c r="C1021" s="350"/>
      <c r="D1021" s="350"/>
      <c r="E1021" s="350"/>
      <c r="F1021" s="350"/>
      <c r="G1021" s="350"/>
      <c r="H1021" s="383"/>
      <c r="I1021" s="350" t="s">
        <v>945</v>
      </c>
      <c r="J1021" s="281">
        <v>0</v>
      </c>
      <c r="K1021" s="281"/>
      <c r="L1021" s="281">
        <v>0</v>
      </c>
      <c r="M1021" s="281">
        <v>0</v>
      </c>
      <c r="N1021" s="450"/>
      <c r="O1021" s="450"/>
      <c r="P1021" s="451"/>
    </row>
    <row r="1022" spans="1:16" ht="18" customHeight="1">
      <c r="A1022" s="448"/>
      <c r="B1022" s="448"/>
      <c r="C1022" s="448"/>
      <c r="D1022" s="448"/>
      <c r="E1022" s="448"/>
      <c r="F1022" s="448"/>
      <c r="G1022" s="448"/>
      <c r="H1022" s="383"/>
      <c r="I1022" s="350" t="s">
        <v>946</v>
      </c>
      <c r="J1022" s="281">
        <v>119673.2</v>
      </c>
      <c r="K1022" s="281"/>
      <c r="L1022" s="281">
        <v>159392</v>
      </c>
      <c r="M1022" s="281">
        <v>65940</v>
      </c>
      <c r="N1022" s="450">
        <f>L1022/M1022-1</f>
        <v>1.4172277828328785</v>
      </c>
      <c r="O1022" s="450">
        <f>L1022/J1022-1</f>
        <v>0.33189385760554591</v>
      </c>
      <c r="P1022" s="460"/>
    </row>
    <row r="1023" spans="1:16" ht="54" customHeight="1">
      <c r="A1023" s="350"/>
      <c r="B1023" s="350"/>
      <c r="C1023" s="350"/>
      <c r="D1023" s="350"/>
      <c r="E1023" s="350"/>
      <c r="F1023" s="350"/>
      <c r="G1023" s="350"/>
      <c r="H1023" s="511"/>
      <c r="I1023" s="448" t="s">
        <v>947</v>
      </c>
      <c r="J1023" s="458"/>
      <c r="K1023" s="458">
        <v>8559</v>
      </c>
      <c r="L1023" s="458">
        <v>8559</v>
      </c>
      <c r="M1023" s="458">
        <v>126135</v>
      </c>
      <c r="N1023" s="453">
        <f>L1023/M1023-1</f>
        <v>-0.93214413128790585</v>
      </c>
      <c r="O1023" s="450"/>
      <c r="P1023" s="451"/>
    </row>
    <row r="1024" spans="1:16" ht="18" customHeight="1">
      <c r="A1024" s="350"/>
      <c r="B1024" s="350"/>
      <c r="C1024" s="350"/>
      <c r="D1024" s="350"/>
      <c r="E1024" s="350"/>
      <c r="F1024" s="350"/>
      <c r="G1024" s="350"/>
      <c r="H1024" s="383"/>
      <c r="I1024" s="350" t="s">
        <v>948</v>
      </c>
      <c r="J1024" s="281"/>
      <c r="K1024" s="281"/>
      <c r="L1024" s="281">
        <v>8559</v>
      </c>
      <c r="M1024" s="281">
        <v>126135</v>
      </c>
      <c r="N1024" s="450">
        <f>L1024/M1024-1</f>
        <v>-0.93214413128790585</v>
      </c>
      <c r="O1024" s="450"/>
      <c r="P1024" s="451"/>
    </row>
    <row r="1025" spans="1:16" ht="18" customHeight="1">
      <c r="A1025" s="350"/>
      <c r="B1025" s="350"/>
      <c r="C1025" s="350"/>
      <c r="D1025" s="350"/>
      <c r="E1025" s="350"/>
      <c r="F1025" s="350"/>
      <c r="G1025" s="350"/>
      <c r="H1025" s="383"/>
      <c r="I1025" s="350" t="s">
        <v>949</v>
      </c>
      <c r="J1025" s="281"/>
      <c r="K1025" s="281"/>
      <c r="L1025" s="281">
        <v>0</v>
      </c>
      <c r="M1025" s="281"/>
      <c r="N1025" s="450"/>
      <c r="O1025" s="450"/>
      <c r="P1025" s="451"/>
    </row>
    <row r="1026" spans="1:16" ht="18" customHeight="1">
      <c r="A1026" s="350"/>
      <c r="B1026" s="350"/>
      <c r="C1026" s="350"/>
      <c r="D1026" s="350"/>
      <c r="E1026" s="350"/>
      <c r="F1026" s="350"/>
      <c r="G1026" s="350"/>
      <c r="H1026" s="383"/>
      <c r="I1026" s="350" t="s">
        <v>950</v>
      </c>
      <c r="J1026" s="281"/>
      <c r="K1026" s="281"/>
      <c r="L1026" s="281">
        <v>0</v>
      </c>
      <c r="M1026" s="281"/>
      <c r="N1026" s="450"/>
      <c r="O1026" s="450"/>
      <c r="P1026" s="451"/>
    </row>
    <row r="1027" spans="1:16" s="506" customFormat="1" ht="18" customHeight="1">
      <c r="A1027" s="350"/>
      <c r="B1027" s="350"/>
      <c r="C1027" s="350"/>
      <c r="D1027" s="350"/>
      <c r="E1027" s="350"/>
      <c r="F1027" s="350"/>
      <c r="G1027" s="350"/>
      <c r="H1027" s="383"/>
      <c r="I1027" s="350" t="s">
        <v>951</v>
      </c>
      <c r="J1027" s="281"/>
      <c r="K1027" s="281"/>
      <c r="L1027" s="281">
        <v>0</v>
      </c>
      <c r="M1027" s="281"/>
      <c r="N1027" s="450"/>
      <c r="O1027" s="450"/>
      <c r="P1027" s="451"/>
    </row>
    <row r="1028" spans="1:16" ht="18" customHeight="1">
      <c r="A1028" s="350"/>
      <c r="B1028" s="350"/>
      <c r="C1028" s="350"/>
      <c r="D1028" s="350"/>
      <c r="E1028" s="350"/>
      <c r="F1028" s="350"/>
      <c r="G1028" s="350"/>
      <c r="H1028" s="511"/>
      <c r="I1028" s="448" t="s">
        <v>952</v>
      </c>
      <c r="J1028" s="458">
        <v>222.20179999999999</v>
      </c>
      <c r="K1028" s="458">
        <v>533</v>
      </c>
      <c r="L1028" s="458">
        <v>533</v>
      </c>
      <c r="M1028" s="458">
        <v>106</v>
      </c>
      <c r="N1028" s="453">
        <f>L1028/M1028-1</f>
        <v>4.0283018867924527</v>
      </c>
      <c r="O1028" s="450">
        <f>L1028/J1028-1</f>
        <v>1.3987204424086572</v>
      </c>
      <c r="P1028" s="451"/>
    </row>
    <row r="1029" spans="1:16" ht="18" customHeight="1">
      <c r="A1029" s="350"/>
      <c r="B1029" s="350"/>
      <c r="C1029" s="350"/>
      <c r="D1029" s="350"/>
      <c r="E1029" s="350"/>
      <c r="F1029" s="350"/>
      <c r="G1029" s="350"/>
      <c r="H1029" s="383"/>
      <c r="I1029" s="350" t="s">
        <v>112</v>
      </c>
      <c r="J1029" s="281">
        <v>0</v>
      </c>
      <c r="K1029" s="281"/>
      <c r="L1029" s="281">
        <v>0</v>
      </c>
      <c r="M1029" s="281">
        <v>0</v>
      </c>
      <c r="N1029" s="450"/>
      <c r="O1029" s="450"/>
      <c r="P1029" s="451"/>
    </row>
    <row r="1030" spans="1:16" ht="18" customHeight="1">
      <c r="A1030" s="350"/>
      <c r="B1030" s="350"/>
      <c r="C1030" s="350"/>
      <c r="D1030" s="350"/>
      <c r="E1030" s="350"/>
      <c r="F1030" s="350"/>
      <c r="G1030" s="350"/>
      <c r="H1030" s="383"/>
      <c r="I1030" s="350" t="s">
        <v>113</v>
      </c>
      <c r="J1030" s="281">
        <v>0</v>
      </c>
      <c r="K1030" s="281"/>
      <c r="L1030" s="281">
        <v>0</v>
      </c>
      <c r="M1030" s="281">
        <v>0</v>
      </c>
      <c r="N1030" s="450"/>
      <c r="O1030" s="450"/>
      <c r="P1030" s="451"/>
    </row>
    <row r="1031" spans="1:16" ht="18" customHeight="1">
      <c r="A1031" s="350"/>
      <c r="B1031" s="350"/>
      <c r="C1031" s="350"/>
      <c r="D1031" s="350"/>
      <c r="E1031" s="350"/>
      <c r="F1031" s="350"/>
      <c r="G1031" s="350"/>
      <c r="H1031" s="383"/>
      <c r="I1031" s="350" t="s">
        <v>114</v>
      </c>
      <c r="J1031" s="281">
        <v>0</v>
      </c>
      <c r="K1031" s="281"/>
      <c r="L1031" s="281">
        <v>0</v>
      </c>
      <c r="M1031" s="281">
        <v>0</v>
      </c>
      <c r="N1031" s="450"/>
      <c r="O1031" s="450"/>
      <c r="P1031" s="451"/>
    </row>
    <row r="1032" spans="1:16" ht="18" customHeight="1">
      <c r="A1032" s="350"/>
      <c r="B1032" s="350"/>
      <c r="C1032" s="350"/>
      <c r="D1032" s="350"/>
      <c r="E1032" s="350"/>
      <c r="F1032" s="350"/>
      <c r="G1032" s="350"/>
      <c r="H1032" s="383"/>
      <c r="I1032" s="350" t="s">
        <v>937</v>
      </c>
      <c r="J1032" s="281">
        <v>0</v>
      </c>
      <c r="K1032" s="281"/>
      <c r="L1032" s="281">
        <v>0</v>
      </c>
      <c r="M1032" s="281">
        <v>0</v>
      </c>
      <c r="N1032" s="450"/>
      <c r="O1032" s="450"/>
      <c r="P1032" s="474"/>
    </row>
    <row r="1033" spans="1:16" ht="18" customHeight="1">
      <c r="A1033" s="350"/>
      <c r="B1033" s="350"/>
      <c r="C1033" s="350"/>
      <c r="D1033" s="350"/>
      <c r="E1033" s="350"/>
      <c r="F1033" s="350"/>
      <c r="G1033" s="350"/>
      <c r="H1033" s="383"/>
      <c r="I1033" s="350" t="s">
        <v>953</v>
      </c>
      <c r="J1033" s="281">
        <v>0</v>
      </c>
      <c r="K1033" s="281"/>
      <c r="L1033" s="281">
        <v>0</v>
      </c>
      <c r="M1033" s="281">
        <v>0</v>
      </c>
      <c r="N1033" s="450"/>
      <c r="O1033" s="450"/>
      <c r="P1033" s="451"/>
    </row>
    <row r="1034" spans="1:16" ht="18" customHeight="1">
      <c r="A1034" s="350"/>
      <c r="B1034" s="350"/>
      <c r="C1034" s="350"/>
      <c r="D1034" s="350"/>
      <c r="E1034" s="350"/>
      <c r="F1034" s="350"/>
      <c r="G1034" s="350"/>
      <c r="H1034" s="383"/>
      <c r="I1034" s="350" t="s">
        <v>954</v>
      </c>
      <c r="J1034" s="281">
        <v>222.20179999999999</v>
      </c>
      <c r="K1034" s="281"/>
      <c r="L1034" s="281">
        <v>533</v>
      </c>
      <c r="M1034" s="281">
        <v>106</v>
      </c>
      <c r="N1034" s="450">
        <f t="shared" ref="N1034:N1043" si="35">L1034/M1034-1</f>
        <v>4.0283018867924527</v>
      </c>
      <c r="O1034" s="450">
        <f>L1034/J1034-1</f>
        <v>1.3987204424086572</v>
      </c>
      <c r="P1034" s="451"/>
    </row>
    <row r="1035" spans="1:16">
      <c r="A1035" s="350"/>
      <c r="B1035" s="350"/>
      <c r="C1035" s="350"/>
      <c r="D1035" s="350"/>
      <c r="E1035" s="350"/>
      <c r="F1035" s="350"/>
      <c r="G1035" s="350"/>
      <c r="H1035" s="511"/>
      <c r="I1035" s="448" t="s">
        <v>955</v>
      </c>
      <c r="J1035" s="458"/>
      <c r="K1035" s="458"/>
      <c r="L1035" s="458">
        <v>0</v>
      </c>
      <c r="M1035" s="458">
        <v>3363</v>
      </c>
      <c r="N1035" s="453">
        <f t="shared" si="35"/>
        <v>-1</v>
      </c>
      <c r="O1035" s="450"/>
      <c r="P1035" s="451"/>
    </row>
    <row r="1036" spans="1:16" ht="18" customHeight="1">
      <c r="A1036" s="350"/>
      <c r="B1036" s="350"/>
      <c r="C1036" s="350"/>
      <c r="D1036" s="350"/>
      <c r="E1036" s="350"/>
      <c r="F1036" s="350"/>
      <c r="G1036" s="350"/>
      <c r="H1036" s="383"/>
      <c r="I1036" s="350" t="s">
        <v>956</v>
      </c>
      <c r="J1036" s="281"/>
      <c r="K1036" s="281"/>
      <c r="L1036" s="281">
        <v>0</v>
      </c>
      <c r="M1036" s="281">
        <v>0</v>
      </c>
      <c r="N1036" s="450"/>
      <c r="O1036" s="450"/>
      <c r="P1036" s="451"/>
    </row>
    <row r="1037" spans="1:16" ht="18" customHeight="1">
      <c r="A1037" s="350"/>
      <c r="B1037" s="350"/>
      <c r="C1037" s="350"/>
      <c r="D1037" s="350"/>
      <c r="E1037" s="350"/>
      <c r="F1037" s="350"/>
      <c r="G1037" s="350"/>
      <c r="H1037" s="383"/>
      <c r="I1037" s="350" t="s">
        <v>957</v>
      </c>
      <c r="J1037" s="281"/>
      <c r="K1037" s="281"/>
      <c r="L1037" s="281">
        <v>0</v>
      </c>
      <c r="M1037" s="281">
        <v>0</v>
      </c>
      <c r="N1037" s="450"/>
      <c r="O1037" s="450"/>
      <c r="P1037" s="451"/>
    </row>
    <row r="1038" spans="1:16" ht="18" customHeight="1">
      <c r="A1038" s="350"/>
      <c r="B1038" s="350"/>
      <c r="C1038" s="350"/>
      <c r="D1038" s="350"/>
      <c r="E1038" s="350"/>
      <c r="F1038" s="350"/>
      <c r="G1038" s="350"/>
      <c r="H1038" s="383"/>
      <c r="I1038" s="350" t="s">
        <v>958</v>
      </c>
      <c r="J1038" s="281"/>
      <c r="K1038" s="281"/>
      <c r="L1038" s="281">
        <v>0</v>
      </c>
      <c r="M1038" s="281">
        <v>0</v>
      </c>
      <c r="N1038" s="450"/>
      <c r="O1038" s="450"/>
      <c r="P1038" s="451"/>
    </row>
    <row r="1039" spans="1:16" ht="18" customHeight="1">
      <c r="A1039" s="350"/>
      <c r="B1039" s="350"/>
      <c r="C1039" s="350"/>
      <c r="D1039" s="350"/>
      <c r="E1039" s="350"/>
      <c r="F1039" s="350"/>
      <c r="G1039" s="350"/>
      <c r="H1039" s="383"/>
      <c r="I1039" s="350" t="s">
        <v>959</v>
      </c>
      <c r="J1039" s="281"/>
      <c r="K1039" s="281"/>
      <c r="L1039" s="281">
        <v>0</v>
      </c>
      <c r="M1039" s="281">
        <v>3363</v>
      </c>
      <c r="N1039" s="450">
        <f t="shared" si="35"/>
        <v>-1</v>
      </c>
      <c r="O1039" s="450"/>
      <c r="P1039" s="451"/>
    </row>
    <row r="1040" spans="1:16" ht="36">
      <c r="A1040" s="350"/>
      <c r="B1040" s="350"/>
      <c r="C1040" s="350"/>
      <c r="D1040" s="350"/>
      <c r="E1040" s="350"/>
      <c r="F1040" s="350"/>
      <c r="G1040" s="350"/>
      <c r="H1040" s="511"/>
      <c r="I1040" s="448" t="s">
        <v>960</v>
      </c>
      <c r="J1040" s="458">
        <v>1084853.4099999999</v>
      </c>
      <c r="K1040" s="458">
        <v>533270</v>
      </c>
      <c r="L1040" s="458">
        <v>533270</v>
      </c>
      <c r="M1040" s="458">
        <v>1459286</v>
      </c>
      <c r="N1040" s="453">
        <f t="shared" si="35"/>
        <v>-0.63456786401020771</v>
      </c>
      <c r="O1040" s="450">
        <f>L1040/J1040-1</f>
        <v>-0.508440499809094</v>
      </c>
      <c r="P1040" s="451" t="s">
        <v>961</v>
      </c>
    </row>
    <row r="1041" spans="1:16" ht="18" customHeight="1">
      <c r="A1041" s="350"/>
      <c r="B1041" s="350"/>
      <c r="C1041" s="350"/>
      <c r="D1041" s="350"/>
      <c r="E1041" s="350"/>
      <c r="F1041" s="350"/>
      <c r="G1041" s="350"/>
      <c r="H1041" s="383"/>
      <c r="I1041" s="350" t="s">
        <v>962</v>
      </c>
      <c r="J1041" s="281">
        <v>784373</v>
      </c>
      <c r="K1041" s="281"/>
      <c r="L1041" s="281">
        <v>393347</v>
      </c>
      <c r="M1041" s="281">
        <v>832999</v>
      </c>
      <c r="N1041" s="450">
        <f t="shared" si="35"/>
        <v>-0.52779415101338656</v>
      </c>
      <c r="O1041" s="450">
        <f>L1041/J1041-1</f>
        <v>-0.49852047431515367</v>
      </c>
      <c r="P1041" s="451"/>
    </row>
    <row r="1042" spans="1:16" ht="18" customHeight="1">
      <c r="A1042" s="350"/>
      <c r="B1042" s="350"/>
      <c r="C1042" s="350"/>
      <c r="D1042" s="350"/>
      <c r="E1042" s="350"/>
      <c r="F1042" s="350"/>
      <c r="G1042" s="350"/>
      <c r="H1042" s="383"/>
      <c r="I1042" s="350" t="s">
        <v>963</v>
      </c>
      <c r="J1042" s="281">
        <v>300480.40999999997</v>
      </c>
      <c r="K1042" s="281"/>
      <c r="L1042" s="281">
        <v>139923</v>
      </c>
      <c r="M1042" s="281">
        <v>626287</v>
      </c>
      <c r="N1042" s="450">
        <f t="shared" si="35"/>
        <v>-0.77658325975151965</v>
      </c>
      <c r="O1042" s="450">
        <f>L1042/J1042-1</f>
        <v>-0.53433569928901514</v>
      </c>
      <c r="P1042" s="451"/>
    </row>
    <row r="1043" spans="1:16" ht="96">
      <c r="A1043" s="350"/>
      <c r="B1043" s="350"/>
      <c r="C1043" s="350"/>
      <c r="D1043" s="350"/>
      <c r="E1043" s="350"/>
      <c r="F1043" s="350"/>
      <c r="G1043" s="350"/>
      <c r="H1043" s="511"/>
      <c r="I1043" s="448" t="s">
        <v>57</v>
      </c>
      <c r="J1043" s="476">
        <v>556181.31436259497</v>
      </c>
      <c r="K1043" s="476">
        <v>475513</v>
      </c>
      <c r="L1043" s="476">
        <v>439463</v>
      </c>
      <c r="M1043" s="476">
        <v>712540</v>
      </c>
      <c r="N1043" s="453">
        <f t="shared" si="35"/>
        <v>-0.38324444943441771</v>
      </c>
      <c r="O1043" s="450">
        <f>L1043/J1043-1</f>
        <v>-0.20985659055511174</v>
      </c>
      <c r="P1043" s="460" t="s">
        <v>964</v>
      </c>
    </row>
    <row r="1044" spans="1:16" ht="18" customHeight="1">
      <c r="A1044" s="350"/>
      <c r="B1044" s="350"/>
      <c r="C1044" s="350"/>
      <c r="D1044" s="350"/>
      <c r="E1044" s="350"/>
      <c r="F1044" s="350"/>
      <c r="G1044" s="350"/>
      <c r="H1044" s="511"/>
      <c r="I1044" s="448" t="s">
        <v>965</v>
      </c>
      <c r="J1044" s="458">
        <v>0</v>
      </c>
      <c r="K1044" s="458">
        <v>-53</v>
      </c>
      <c r="L1044" s="458">
        <v>-53</v>
      </c>
      <c r="M1044" s="458">
        <v>0</v>
      </c>
      <c r="N1044" s="450"/>
      <c r="O1044" s="450"/>
      <c r="P1044" s="451"/>
    </row>
    <row r="1045" spans="1:16" ht="18" customHeight="1">
      <c r="A1045" s="350"/>
      <c r="B1045" s="350"/>
      <c r="C1045" s="350"/>
      <c r="D1045" s="350"/>
      <c r="E1045" s="350"/>
      <c r="F1045" s="350"/>
      <c r="G1045" s="350"/>
      <c r="H1045" s="383"/>
      <c r="I1045" s="350" t="s">
        <v>112</v>
      </c>
      <c r="J1045" s="281">
        <v>0</v>
      </c>
      <c r="K1045" s="281"/>
      <c r="L1045" s="281">
        <v>0</v>
      </c>
      <c r="M1045" s="281">
        <v>0</v>
      </c>
      <c r="N1045" s="450"/>
      <c r="O1045" s="450"/>
      <c r="P1045" s="451"/>
    </row>
    <row r="1046" spans="1:16" ht="18" customHeight="1">
      <c r="A1046" s="350"/>
      <c r="B1046" s="350"/>
      <c r="C1046" s="350"/>
      <c r="D1046" s="350"/>
      <c r="E1046" s="350"/>
      <c r="F1046" s="350"/>
      <c r="G1046" s="350"/>
      <c r="H1046" s="383"/>
      <c r="I1046" s="350" t="s">
        <v>113</v>
      </c>
      <c r="J1046" s="281">
        <v>0</v>
      </c>
      <c r="K1046" s="281"/>
      <c r="L1046" s="281">
        <v>0</v>
      </c>
      <c r="M1046" s="281">
        <v>0</v>
      </c>
      <c r="N1046" s="450"/>
      <c r="O1046" s="450"/>
      <c r="P1046" s="461"/>
    </row>
    <row r="1047" spans="1:16" ht="18" customHeight="1">
      <c r="A1047" s="350"/>
      <c r="B1047" s="350"/>
      <c r="C1047" s="350"/>
      <c r="D1047" s="350"/>
      <c r="E1047" s="350"/>
      <c r="F1047" s="350"/>
      <c r="G1047" s="350"/>
      <c r="H1047" s="383"/>
      <c r="I1047" s="350" t="s">
        <v>114</v>
      </c>
      <c r="J1047" s="281">
        <v>0</v>
      </c>
      <c r="K1047" s="281"/>
      <c r="L1047" s="281">
        <v>0</v>
      </c>
      <c r="M1047" s="281">
        <v>0</v>
      </c>
      <c r="N1047" s="450"/>
      <c r="O1047" s="450"/>
      <c r="P1047" s="451"/>
    </row>
    <row r="1048" spans="1:16" ht="18" customHeight="1">
      <c r="A1048" s="350"/>
      <c r="B1048" s="350"/>
      <c r="C1048" s="350"/>
      <c r="D1048" s="350"/>
      <c r="E1048" s="350"/>
      <c r="F1048" s="350"/>
      <c r="G1048" s="350"/>
      <c r="H1048" s="383"/>
      <c r="I1048" s="350" t="s">
        <v>966</v>
      </c>
      <c r="J1048" s="281">
        <v>0</v>
      </c>
      <c r="K1048" s="281"/>
      <c r="L1048" s="281">
        <v>0</v>
      </c>
      <c r="M1048" s="281">
        <v>0</v>
      </c>
      <c r="N1048" s="450"/>
      <c r="O1048" s="450"/>
      <c r="P1048" s="451"/>
    </row>
    <row r="1049" spans="1:16" ht="18" customHeight="1">
      <c r="A1049" s="350"/>
      <c r="B1049" s="350"/>
      <c r="C1049" s="350"/>
      <c r="D1049" s="350"/>
      <c r="E1049" s="350"/>
      <c r="F1049" s="350"/>
      <c r="G1049" s="350"/>
      <c r="H1049" s="383"/>
      <c r="I1049" s="350" t="s">
        <v>967</v>
      </c>
      <c r="J1049" s="281">
        <v>0</v>
      </c>
      <c r="K1049" s="281"/>
      <c r="L1049" s="281">
        <v>0</v>
      </c>
      <c r="M1049" s="281">
        <v>0</v>
      </c>
      <c r="N1049" s="450"/>
      <c r="O1049" s="450"/>
      <c r="P1049" s="451"/>
    </row>
    <row r="1050" spans="1:16" ht="18" customHeight="1">
      <c r="A1050" s="350"/>
      <c r="B1050" s="350"/>
      <c r="C1050" s="350"/>
      <c r="D1050" s="350"/>
      <c r="E1050" s="350"/>
      <c r="F1050" s="350"/>
      <c r="G1050" s="350"/>
      <c r="H1050" s="383"/>
      <c r="I1050" s="350" t="s">
        <v>968</v>
      </c>
      <c r="J1050" s="281">
        <v>0</v>
      </c>
      <c r="K1050" s="281"/>
      <c r="L1050" s="281">
        <v>0</v>
      </c>
      <c r="M1050" s="281">
        <v>0</v>
      </c>
      <c r="N1050" s="450"/>
      <c r="O1050" s="450"/>
      <c r="P1050" s="451"/>
    </row>
    <row r="1051" spans="1:16" ht="18" customHeight="1">
      <c r="A1051" s="350"/>
      <c r="B1051" s="350"/>
      <c r="C1051" s="350"/>
      <c r="D1051" s="350"/>
      <c r="E1051" s="350"/>
      <c r="F1051" s="350"/>
      <c r="G1051" s="350"/>
      <c r="H1051" s="383"/>
      <c r="I1051" s="350" t="s">
        <v>969</v>
      </c>
      <c r="J1051" s="281">
        <v>0</v>
      </c>
      <c r="K1051" s="281"/>
      <c r="L1051" s="281">
        <v>0</v>
      </c>
      <c r="M1051" s="281">
        <v>0</v>
      </c>
      <c r="N1051" s="450"/>
      <c r="O1051" s="450"/>
      <c r="P1051" s="451"/>
    </row>
    <row r="1052" spans="1:16" ht="18" customHeight="1">
      <c r="A1052" s="350"/>
      <c r="B1052" s="350"/>
      <c r="C1052" s="350"/>
      <c r="D1052" s="350"/>
      <c r="E1052" s="350"/>
      <c r="F1052" s="350"/>
      <c r="G1052" s="350"/>
      <c r="H1052" s="383"/>
      <c r="I1052" s="350" t="s">
        <v>970</v>
      </c>
      <c r="J1052" s="281">
        <v>0</v>
      </c>
      <c r="K1052" s="281"/>
      <c r="L1052" s="281">
        <v>0</v>
      </c>
      <c r="M1052" s="281">
        <v>0</v>
      </c>
      <c r="N1052" s="450"/>
      <c r="O1052" s="450"/>
      <c r="P1052" s="451"/>
    </row>
    <row r="1053" spans="1:16" ht="18" customHeight="1">
      <c r="A1053" s="350"/>
      <c r="B1053" s="350"/>
      <c r="C1053" s="350"/>
      <c r="D1053" s="350"/>
      <c r="E1053" s="350"/>
      <c r="F1053" s="350"/>
      <c r="G1053" s="350"/>
      <c r="H1053" s="383"/>
      <c r="I1053" s="350" t="s">
        <v>971</v>
      </c>
      <c r="J1053" s="281">
        <v>0</v>
      </c>
      <c r="K1053" s="281"/>
      <c r="L1053" s="281">
        <v>-53</v>
      </c>
      <c r="M1053" s="281">
        <v>0</v>
      </c>
      <c r="N1053" s="450"/>
      <c r="O1053" s="450"/>
      <c r="P1053" s="451"/>
    </row>
    <row r="1054" spans="1:16" ht="96">
      <c r="A1054" s="350"/>
      <c r="B1054" s="350"/>
      <c r="C1054" s="350"/>
      <c r="D1054" s="350"/>
      <c r="E1054" s="350"/>
      <c r="F1054" s="350"/>
      <c r="G1054" s="350"/>
      <c r="H1054" s="511"/>
      <c r="I1054" s="448" t="s">
        <v>972</v>
      </c>
      <c r="J1054" s="458">
        <v>391197.56170299998</v>
      </c>
      <c r="K1054" s="458">
        <v>265623</v>
      </c>
      <c r="L1054" s="458">
        <v>265623</v>
      </c>
      <c r="M1054" s="458">
        <v>189693</v>
      </c>
      <c r="N1054" s="453">
        <f>L1054/M1054-1</f>
        <v>0.40027834448292765</v>
      </c>
      <c r="O1054" s="450">
        <f>L1054/J1054-1</f>
        <v>-0.32100036911359153</v>
      </c>
      <c r="P1054" s="460" t="s">
        <v>964</v>
      </c>
    </row>
    <row r="1055" spans="1:16" ht="18" customHeight="1">
      <c r="A1055" s="350"/>
      <c r="B1055" s="350"/>
      <c r="C1055" s="350"/>
      <c r="D1055" s="350"/>
      <c r="E1055" s="350"/>
      <c r="F1055" s="350"/>
      <c r="G1055" s="350"/>
      <c r="H1055" s="383"/>
      <c r="I1055" s="350" t="s">
        <v>112</v>
      </c>
      <c r="J1055" s="281"/>
      <c r="K1055" s="281"/>
      <c r="L1055" s="281">
        <v>0</v>
      </c>
      <c r="M1055" s="281"/>
      <c r="N1055" s="450"/>
      <c r="O1055" s="450"/>
      <c r="P1055" s="451"/>
    </row>
    <row r="1056" spans="1:16" ht="18" customHeight="1">
      <c r="A1056" s="350"/>
      <c r="B1056" s="350"/>
      <c r="C1056" s="350"/>
      <c r="D1056" s="350"/>
      <c r="E1056" s="350"/>
      <c r="F1056" s="350"/>
      <c r="G1056" s="350"/>
      <c r="H1056" s="383"/>
      <c r="I1056" s="350" t="s">
        <v>113</v>
      </c>
      <c r="J1056" s="281"/>
      <c r="K1056" s="281"/>
      <c r="L1056" s="281">
        <v>0</v>
      </c>
      <c r="M1056" s="281"/>
      <c r="N1056" s="450"/>
      <c r="O1056" s="450"/>
      <c r="P1056" s="451"/>
    </row>
    <row r="1057" spans="1:16" ht="18" customHeight="1">
      <c r="A1057" s="350"/>
      <c r="B1057" s="350"/>
      <c r="C1057" s="350"/>
      <c r="D1057" s="350"/>
      <c r="E1057" s="350"/>
      <c r="F1057" s="350"/>
      <c r="G1057" s="350"/>
      <c r="H1057" s="383"/>
      <c r="I1057" s="350" t="s">
        <v>114</v>
      </c>
      <c r="J1057" s="281"/>
      <c r="K1057" s="281"/>
      <c r="L1057" s="281">
        <v>0</v>
      </c>
      <c r="M1057" s="281"/>
      <c r="N1057" s="450"/>
      <c r="O1057" s="450"/>
      <c r="P1057" s="451"/>
    </row>
    <row r="1058" spans="1:16" ht="18" customHeight="1">
      <c r="A1058" s="350"/>
      <c r="B1058" s="350"/>
      <c r="C1058" s="350"/>
      <c r="D1058" s="350"/>
      <c r="E1058" s="350"/>
      <c r="F1058" s="350"/>
      <c r="G1058" s="350"/>
      <c r="H1058" s="383"/>
      <c r="I1058" s="350" t="s">
        <v>973</v>
      </c>
      <c r="J1058" s="281"/>
      <c r="K1058" s="281"/>
      <c r="L1058" s="281">
        <v>0</v>
      </c>
      <c r="M1058" s="281"/>
      <c r="N1058" s="450"/>
      <c r="O1058" s="450"/>
      <c r="P1058" s="460"/>
    </row>
    <row r="1059" spans="1:16" ht="18" customHeight="1">
      <c r="A1059" s="350"/>
      <c r="B1059" s="350"/>
      <c r="C1059" s="350"/>
      <c r="D1059" s="350"/>
      <c r="E1059" s="350"/>
      <c r="F1059" s="350"/>
      <c r="G1059" s="350"/>
      <c r="H1059" s="383"/>
      <c r="I1059" s="350" t="s">
        <v>974</v>
      </c>
      <c r="J1059" s="281"/>
      <c r="K1059" s="281"/>
      <c r="L1059" s="281">
        <v>0</v>
      </c>
      <c r="M1059" s="281"/>
      <c r="N1059" s="450"/>
      <c r="O1059" s="450"/>
      <c r="P1059" s="451"/>
    </row>
    <row r="1060" spans="1:16" ht="18" customHeight="1">
      <c r="A1060" s="350"/>
      <c r="B1060" s="350"/>
      <c r="C1060" s="350"/>
      <c r="D1060" s="350"/>
      <c r="E1060" s="350"/>
      <c r="F1060" s="350"/>
      <c r="G1060" s="350"/>
      <c r="H1060" s="383"/>
      <c r="I1060" s="350" t="s">
        <v>975</v>
      </c>
      <c r="J1060" s="281"/>
      <c r="K1060" s="281"/>
      <c r="L1060" s="281">
        <v>0</v>
      </c>
      <c r="M1060" s="281"/>
      <c r="N1060" s="450"/>
      <c r="O1060" s="450"/>
      <c r="P1060" s="451"/>
    </row>
    <row r="1061" spans="1:16" ht="18" customHeight="1">
      <c r="A1061" s="350"/>
      <c r="B1061" s="350"/>
      <c r="C1061" s="350"/>
      <c r="D1061" s="350"/>
      <c r="E1061" s="350"/>
      <c r="F1061" s="350"/>
      <c r="G1061" s="350"/>
      <c r="H1061" s="383"/>
      <c r="I1061" s="350" t="s">
        <v>976</v>
      </c>
      <c r="J1061" s="281"/>
      <c r="K1061" s="281"/>
      <c r="L1061" s="281">
        <v>0</v>
      </c>
      <c r="M1061" s="281"/>
      <c r="N1061" s="450"/>
      <c r="O1061" s="450"/>
      <c r="P1061" s="451"/>
    </row>
    <row r="1062" spans="1:16" ht="18" customHeight="1">
      <c r="A1062" s="350"/>
      <c r="B1062" s="350"/>
      <c r="C1062" s="350"/>
      <c r="D1062" s="350"/>
      <c r="E1062" s="350"/>
      <c r="F1062" s="350"/>
      <c r="G1062" s="350"/>
      <c r="H1062" s="383"/>
      <c r="I1062" s="350" t="s">
        <v>977</v>
      </c>
      <c r="J1062" s="281"/>
      <c r="K1062" s="281"/>
      <c r="L1062" s="281">
        <v>0</v>
      </c>
      <c r="M1062" s="281"/>
      <c r="N1062" s="450"/>
      <c r="O1062" s="450"/>
      <c r="P1062" s="451"/>
    </row>
    <row r="1063" spans="1:16" ht="18" customHeight="1">
      <c r="A1063" s="350"/>
      <c r="B1063" s="350"/>
      <c r="C1063" s="350"/>
      <c r="D1063" s="350"/>
      <c r="E1063" s="350"/>
      <c r="F1063" s="350"/>
      <c r="G1063" s="350"/>
      <c r="H1063" s="383"/>
      <c r="I1063" s="350" t="s">
        <v>978</v>
      </c>
      <c r="J1063" s="281"/>
      <c r="K1063" s="281"/>
      <c r="L1063" s="281">
        <v>0</v>
      </c>
      <c r="M1063" s="281"/>
      <c r="N1063" s="450"/>
      <c r="O1063" s="450"/>
      <c r="P1063" s="451"/>
    </row>
    <row r="1064" spans="1:16" ht="18" customHeight="1">
      <c r="A1064" s="350"/>
      <c r="B1064" s="350"/>
      <c r="C1064" s="350"/>
      <c r="D1064" s="350"/>
      <c r="E1064" s="350"/>
      <c r="F1064" s="350"/>
      <c r="G1064" s="350"/>
      <c r="H1064" s="383"/>
      <c r="I1064" s="350" t="s">
        <v>979</v>
      </c>
      <c r="J1064" s="281"/>
      <c r="K1064" s="281"/>
      <c r="L1064" s="281">
        <v>0</v>
      </c>
      <c r="M1064" s="281"/>
      <c r="N1064" s="450"/>
      <c r="O1064" s="450"/>
      <c r="P1064" s="451"/>
    </row>
    <row r="1065" spans="1:16" ht="18" customHeight="1">
      <c r="A1065" s="350"/>
      <c r="B1065" s="350"/>
      <c r="C1065" s="350"/>
      <c r="D1065" s="350"/>
      <c r="E1065" s="350"/>
      <c r="F1065" s="350"/>
      <c r="G1065" s="350"/>
      <c r="H1065" s="383"/>
      <c r="I1065" s="350" t="s">
        <v>980</v>
      </c>
      <c r="J1065" s="281"/>
      <c r="K1065" s="281"/>
      <c r="L1065" s="281">
        <v>0</v>
      </c>
      <c r="M1065" s="281"/>
      <c r="N1065" s="450"/>
      <c r="O1065" s="450"/>
      <c r="P1065" s="451"/>
    </row>
    <row r="1066" spans="1:16" ht="18" customHeight="1">
      <c r="A1066" s="350"/>
      <c r="B1066" s="350"/>
      <c r="C1066" s="350"/>
      <c r="D1066" s="350"/>
      <c r="E1066" s="350"/>
      <c r="F1066" s="350"/>
      <c r="G1066" s="350"/>
      <c r="H1066" s="383"/>
      <c r="I1066" s="350" t="s">
        <v>981</v>
      </c>
      <c r="J1066" s="281"/>
      <c r="K1066" s="281"/>
      <c r="L1066" s="281">
        <v>0</v>
      </c>
      <c r="M1066" s="281"/>
      <c r="N1066" s="450"/>
      <c r="O1066" s="450"/>
      <c r="P1066" s="451"/>
    </row>
    <row r="1067" spans="1:16" ht="18" customHeight="1">
      <c r="A1067" s="350"/>
      <c r="B1067" s="350"/>
      <c r="C1067" s="350"/>
      <c r="D1067" s="350"/>
      <c r="E1067" s="350"/>
      <c r="F1067" s="350"/>
      <c r="G1067" s="350"/>
      <c r="H1067" s="383"/>
      <c r="I1067" s="350" t="s">
        <v>982</v>
      </c>
      <c r="J1067" s="281"/>
      <c r="K1067" s="281"/>
      <c r="L1067" s="281">
        <v>0</v>
      </c>
      <c r="M1067" s="281"/>
      <c r="N1067" s="450"/>
      <c r="O1067" s="450"/>
      <c r="P1067" s="460"/>
    </row>
    <row r="1068" spans="1:16" ht="18" customHeight="1">
      <c r="A1068" s="350"/>
      <c r="B1068" s="350"/>
      <c r="C1068" s="350"/>
      <c r="D1068" s="350"/>
      <c r="E1068" s="350"/>
      <c r="F1068" s="350"/>
      <c r="G1068" s="350"/>
      <c r="H1068" s="383"/>
      <c r="I1068" s="350" t="s">
        <v>983</v>
      </c>
      <c r="J1068" s="281"/>
      <c r="K1068" s="281"/>
      <c r="L1068" s="281">
        <v>0</v>
      </c>
      <c r="M1068" s="281"/>
      <c r="N1068" s="450"/>
      <c r="O1068" s="450"/>
      <c r="P1068" s="451"/>
    </row>
    <row r="1069" spans="1:16" ht="18" customHeight="1">
      <c r="A1069" s="350"/>
      <c r="B1069" s="350"/>
      <c r="C1069" s="350"/>
      <c r="D1069" s="350"/>
      <c r="E1069" s="350"/>
      <c r="F1069" s="350"/>
      <c r="G1069" s="350"/>
      <c r="H1069" s="383"/>
      <c r="I1069" s="350" t="s">
        <v>984</v>
      </c>
      <c r="J1069" s="281">
        <v>391197.56170299998</v>
      </c>
      <c r="K1069" s="281"/>
      <c r="L1069" s="281">
        <v>265623</v>
      </c>
      <c r="M1069" s="281">
        <v>189693</v>
      </c>
      <c r="N1069" s="450">
        <f>L1069/M1069-1</f>
        <v>0.40027834448292765</v>
      </c>
      <c r="O1069" s="450">
        <f t="shared" ref="O1069:O1075" si="36">L1069/J1069-1</f>
        <v>-0.32100036911359153</v>
      </c>
      <c r="P1069" s="451"/>
    </row>
    <row r="1070" spans="1:16" ht="24">
      <c r="A1070" s="350"/>
      <c r="B1070" s="350"/>
      <c r="C1070" s="350"/>
      <c r="D1070" s="350"/>
      <c r="E1070" s="350"/>
      <c r="F1070" s="350"/>
      <c r="G1070" s="350"/>
      <c r="H1070" s="511"/>
      <c r="I1070" s="448" t="s">
        <v>985</v>
      </c>
      <c r="J1070" s="458">
        <v>18563.43</v>
      </c>
      <c r="K1070" s="458">
        <v>24591</v>
      </c>
      <c r="L1070" s="458">
        <v>24591</v>
      </c>
      <c r="M1070" s="458">
        <v>14397</v>
      </c>
      <c r="N1070" s="453">
        <f>L1070/M1070-1</f>
        <v>0.70806418003750782</v>
      </c>
      <c r="O1070" s="450">
        <f t="shared" si="36"/>
        <v>0.32470130789406904</v>
      </c>
      <c r="P1070" s="460" t="s">
        <v>986</v>
      </c>
    </row>
    <row r="1071" spans="1:16" ht="18" customHeight="1">
      <c r="A1071" s="350"/>
      <c r="B1071" s="350"/>
      <c r="C1071" s="350"/>
      <c r="D1071" s="350"/>
      <c r="E1071" s="350"/>
      <c r="F1071" s="350"/>
      <c r="G1071" s="350"/>
      <c r="H1071" s="383"/>
      <c r="I1071" s="350" t="s">
        <v>112</v>
      </c>
      <c r="J1071" s="281">
        <v>0</v>
      </c>
      <c r="K1071" s="281"/>
      <c r="L1071" s="281">
        <v>68</v>
      </c>
      <c r="M1071" s="281">
        <v>221</v>
      </c>
      <c r="N1071" s="450">
        <f>L1071/M1071-1</f>
        <v>-0.69230769230769229</v>
      </c>
      <c r="O1071" s="450"/>
      <c r="P1071" s="451"/>
    </row>
    <row r="1072" spans="1:16" ht="18" customHeight="1">
      <c r="A1072" s="350"/>
      <c r="B1072" s="350"/>
      <c r="C1072" s="350"/>
      <c r="D1072" s="350"/>
      <c r="E1072" s="350"/>
      <c r="F1072" s="350"/>
      <c r="G1072" s="350"/>
      <c r="H1072" s="383"/>
      <c r="I1072" s="350" t="s">
        <v>113</v>
      </c>
      <c r="J1072" s="281">
        <v>0</v>
      </c>
      <c r="K1072" s="281"/>
      <c r="L1072" s="281">
        <v>0</v>
      </c>
      <c r="M1072" s="281">
        <v>0</v>
      </c>
      <c r="N1072" s="450"/>
      <c r="O1072" s="450"/>
      <c r="P1072" s="451"/>
    </row>
    <row r="1073" spans="1:16" ht="18" customHeight="1">
      <c r="A1073" s="350"/>
      <c r="B1073" s="350"/>
      <c r="C1073" s="350"/>
      <c r="D1073" s="350"/>
      <c r="E1073" s="350"/>
      <c r="F1073" s="350"/>
      <c r="G1073" s="350"/>
      <c r="H1073" s="383"/>
      <c r="I1073" s="350" t="s">
        <v>114</v>
      </c>
      <c r="J1073" s="281">
        <v>0</v>
      </c>
      <c r="K1073" s="281"/>
      <c r="L1073" s="281">
        <v>0</v>
      </c>
      <c r="M1073" s="281">
        <v>0</v>
      </c>
      <c r="N1073" s="450"/>
      <c r="O1073" s="450"/>
      <c r="P1073" s="451"/>
    </row>
    <row r="1074" spans="1:16" ht="18" customHeight="1">
      <c r="A1074" s="350"/>
      <c r="B1074" s="350"/>
      <c r="C1074" s="350"/>
      <c r="D1074" s="350"/>
      <c r="E1074" s="350"/>
      <c r="F1074" s="350"/>
      <c r="G1074" s="350"/>
      <c r="H1074" s="383"/>
      <c r="I1074" s="350" t="s">
        <v>987</v>
      </c>
      <c r="J1074" s="281">
        <v>18563.43</v>
      </c>
      <c r="K1074" s="281"/>
      <c r="L1074" s="281">
        <v>24523</v>
      </c>
      <c r="M1074" s="281">
        <v>14176</v>
      </c>
      <c r="N1074" s="450">
        <f>L1074/M1074-1</f>
        <v>0.72989559819413086</v>
      </c>
      <c r="O1074" s="450">
        <f t="shared" si="36"/>
        <v>0.3210381917565881</v>
      </c>
      <c r="P1074" s="460"/>
    </row>
    <row r="1075" spans="1:16" ht="24">
      <c r="A1075" s="350"/>
      <c r="B1075" s="350"/>
      <c r="C1075" s="350"/>
      <c r="D1075" s="350"/>
      <c r="E1075" s="350"/>
      <c r="F1075" s="350"/>
      <c r="G1075" s="350"/>
      <c r="H1075" s="511"/>
      <c r="I1075" s="448" t="s">
        <v>988</v>
      </c>
      <c r="J1075" s="458">
        <v>8784.250587595001</v>
      </c>
      <c r="K1075" s="458">
        <v>13093</v>
      </c>
      <c r="L1075" s="458">
        <v>12485</v>
      </c>
      <c r="M1075" s="458">
        <v>22747</v>
      </c>
      <c r="N1075" s="453">
        <f>L1075/M1075-1</f>
        <v>-0.45113641359300127</v>
      </c>
      <c r="O1075" s="450">
        <f t="shared" si="36"/>
        <v>0.42129369779490888</v>
      </c>
      <c r="P1075" s="460" t="s">
        <v>989</v>
      </c>
    </row>
    <row r="1076" spans="1:16" ht="18" customHeight="1">
      <c r="A1076" s="350"/>
      <c r="B1076" s="350"/>
      <c r="C1076" s="350"/>
      <c r="D1076" s="350"/>
      <c r="E1076" s="350"/>
      <c r="F1076" s="350"/>
      <c r="G1076" s="350"/>
      <c r="H1076" s="383"/>
      <c r="I1076" s="350" t="s">
        <v>112</v>
      </c>
      <c r="J1076" s="281">
        <v>0</v>
      </c>
      <c r="K1076" s="281"/>
      <c r="L1076" s="281">
        <v>0</v>
      </c>
      <c r="M1076" s="281">
        <v>0</v>
      </c>
      <c r="N1076" s="450"/>
      <c r="O1076" s="450"/>
      <c r="P1076" s="451"/>
    </row>
    <row r="1077" spans="1:16" ht="18" customHeight="1">
      <c r="A1077" s="350"/>
      <c r="B1077" s="350"/>
      <c r="C1077" s="350"/>
      <c r="D1077" s="350"/>
      <c r="E1077" s="350"/>
      <c r="F1077" s="350"/>
      <c r="G1077" s="350"/>
      <c r="H1077" s="383"/>
      <c r="I1077" s="350" t="s">
        <v>113</v>
      </c>
      <c r="J1077" s="281">
        <v>0</v>
      </c>
      <c r="K1077" s="281"/>
      <c r="L1077" s="281">
        <v>84</v>
      </c>
      <c r="M1077" s="281">
        <v>0</v>
      </c>
      <c r="N1077" s="450"/>
      <c r="O1077" s="450"/>
      <c r="P1077" s="451"/>
    </row>
    <row r="1078" spans="1:16" ht="18" customHeight="1">
      <c r="A1078" s="350"/>
      <c r="B1078" s="350"/>
      <c r="C1078" s="350"/>
      <c r="D1078" s="350"/>
      <c r="E1078" s="350"/>
      <c r="F1078" s="350"/>
      <c r="G1078" s="350"/>
      <c r="H1078" s="383"/>
      <c r="I1078" s="350" t="s">
        <v>114</v>
      </c>
      <c r="J1078" s="281">
        <v>0</v>
      </c>
      <c r="K1078" s="281"/>
      <c r="L1078" s="281">
        <v>0</v>
      </c>
      <c r="M1078" s="281">
        <v>0</v>
      </c>
      <c r="N1078" s="450"/>
      <c r="O1078" s="450"/>
      <c r="P1078" s="451"/>
    </row>
    <row r="1079" spans="1:16" ht="18" customHeight="1">
      <c r="A1079" s="350"/>
      <c r="B1079" s="350"/>
      <c r="C1079" s="350"/>
      <c r="D1079" s="350"/>
      <c r="E1079" s="350"/>
      <c r="F1079" s="350"/>
      <c r="G1079" s="350"/>
      <c r="H1079" s="383"/>
      <c r="I1079" s="350" t="s">
        <v>990</v>
      </c>
      <c r="J1079" s="281">
        <v>0</v>
      </c>
      <c r="K1079" s="281"/>
      <c r="L1079" s="281">
        <v>0</v>
      </c>
      <c r="M1079" s="281">
        <v>0</v>
      </c>
      <c r="N1079" s="450"/>
      <c r="O1079" s="450"/>
      <c r="P1079" s="451"/>
    </row>
    <row r="1080" spans="1:16" ht="18" customHeight="1">
      <c r="A1080" s="350"/>
      <c r="B1080" s="350"/>
      <c r="C1080" s="350"/>
      <c r="D1080" s="350"/>
      <c r="E1080" s="350"/>
      <c r="F1080" s="350"/>
      <c r="G1080" s="350"/>
      <c r="H1080" s="383"/>
      <c r="I1080" s="350" t="s">
        <v>991</v>
      </c>
      <c r="J1080" s="281">
        <v>0</v>
      </c>
      <c r="K1080" s="281"/>
      <c r="L1080" s="281">
        <v>0</v>
      </c>
      <c r="M1080" s="281">
        <v>0</v>
      </c>
      <c r="N1080" s="450"/>
      <c r="O1080" s="450"/>
      <c r="P1080" s="451"/>
    </row>
    <row r="1081" spans="1:16" ht="18" customHeight="1">
      <c r="A1081" s="350"/>
      <c r="B1081" s="350"/>
      <c r="C1081" s="350"/>
      <c r="D1081" s="350"/>
      <c r="E1081" s="350"/>
      <c r="F1081" s="350"/>
      <c r="G1081" s="350"/>
      <c r="H1081" s="383"/>
      <c r="I1081" s="350" t="s">
        <v>992</v>
      </c>
      <c r="J1081" s="281">
        <v>0</v>
      </c>
      <c r="K1081" s="281"/>
      <c r="L1081" s="281">
        <v>0</v>
      </c>
      <c r="M1081" s="281">
        <v>0</v>
      </c>
      <c r="N1081" s="450"/>
      <c r="O1081" s="450"/>
      <c r="P1081" s="460"/>
    </row>
    <row r="1082" spans="1:16" ht="18" customHeight="1">
      <c r="A1082" s="350"/>
      <c r="B1082" s="350"/>
      <c r="C1082" s="350"/>
      <c r="D1082" s="350"/>
      <c r="E1082" s="350"/>
      <c r="F1082" s="350"/>
      <c r="G1082" s="350"/>
      <c r="H1082" s="383"/>
      <c r="I1082" s="350" t="s">
        <v>993</v>
      </c>
      <c r="J1082" s="281">
        <v>3015.97</v>
      </c>
      <c r="K1082" s="281"/>
      <c r="L1082" s="281">
        <v>3521</v>
      </c>
      <c r="M1082" s="281">
        <v>2776</v>
      </c>
      <c r="N1082" s="450">
        <f>L1082/M1082-1</f>
        <v>0.26837175792507195</v>
      </c>
      <c r="O1082" s="450">
        <f>L1082/J1082-1</f>
        <v>0.16745193088790677</v>
      </c>
      <c r="P1082" s="451"/>
    </row>
    <row r="1083" spans="1:16" ht="18" customHeight="1">
      <c r="A1083" s="350"/>
      <c r="B1083" s="350"/>
      <c r="C1083" s="350"/>
      <c r="D1083" s="350"/>
      <c r="E1083" s="350"/>
      <c r="F1083" s="350"/>
      <c r="G1083" s="350"/>
      <c r="H1083" s="383"/>
      <c r="I1083" s="350" t="s">
        <v>994</v>
      </c>
      <c r="J1083" s="281">
        <v>0</v>
      </c>
      <c r="K1083" s="281"/>
      <c r="L1083" s="281">
        <v>0</v>
      </c>
      <c r="M1083" s="281">
        <v>0</v>
      </c>
      <c r="N1083" s="450"/>
      <c r="O1083" s="450"/>
      <c r="P1083" s="451"/>
    </row>
    <row r="1084" spans="1:16" ht="18" customHeight="1">
      <c r="A1084" s="350"/>
      <c r="B1084" s="350"/>
      <c r="C1084" s="350"/>
      <c r="D1084" s="350"/>
      <c r="E1084" s="350"/>
      <c r="F1084" s="350"/>
      <c r="G1084" s="350"/>
      <c r="H1084" s="383"/>
      <c r="I1084" s="350" t="s">
        <v>995</v>
      </c>
      <c r="J1084" s="281">
        <v>0</v>
      </c>
      <c r="K1084" s="281"/>
      <c r="L1084" s="281">
        <v>52</v>
      </c>
      <c r="M1084" s="281">
        <v>0</v>
      </c>
      <c r="N1084" s="450"/>
      <c r="O1084" s="450"/>
      <c r="P1084" s="451"/>
    </row>
    <row r="1085" spans="1:16" ht="18" customHeight="1">
      <c r="A1085" s="350"/>
      <c r="B1085" s="350"/>
      <c r="C1085" s="350"/>
      <c r="D1085" s="350"/>
      <c r="E1085" s="350"/>
      <c r="F1085" s="350"/>
      <c r="G1085" s="350"/>
      <c r="H1085" s="383"/>
      <c r="I1085" s="350" t="s">
        <v>996</v>
      </c>
      <c r="J1085" s="281">
        <v>0</v>
      </c>
      <c r="K1085" s="281"/>
      <c r="L1085" s="281">
        <v>0</v>
      </c>
      <c r="M1085" s="281">
        <v>0</v>
      </c>
      <c r="N1085" s="450"/>
      <c r="O1085" s="450"/>
      <c r="P1085" s="451"/>
    </row>
    <row r="1086" spans="1:16" ht="18" customHeight="1">
      <c r="A1086" s="350"/>
      <c r="B1086" s="350"/>
      <c r="C1086" s="350"/>
      <c r="D1086" s="350"/>
      <c r="E1086" s="350"/>
      <c r="F1086" s="350"/>
      <c r="G1086" s="350"/>
      <c r="H1086" s="383"/>
      <c r="I1086" s="350" t="s">
        <v>937</v>
      </c>
      <c r="J1086" s="281">
        <v>0</v>
      </c>
      <c r="K1086" s="281"/>
      <c r="L1086" s="281">
        <v>0</v>
      </c>
      <c r="M1086" s="281">
        <v>0</v>
      </c>
      <c r="N1086" s="450"/>
      <c r="O1086" s="450"/>
      <c r="P1086" s="451"/>
    </row>
    <row r="1087" spans="1:16" ht="18" customHeight="1">
      <c r="A1087" s="350"/>
      <c r="B1087" s="350"/>
      <c r="C1087" s="350"/>
      <c r="D1087" s="350"/>
      <c r="E1087" s="350"/>
      <c r="F1087" s="350"/>
      <c r="G1087" s="350"/>
      <c r="H1087" s="383"/>
      <c r="I1087" s="350" t="s">
        <v>997</v>
      </c>
      <c r="J1087" s="281">
        <v>0</v>
      </c>
      <c r="K1087" s="281"/>
      <c r="L1087" s="281">
        <v>0</v>
      </c>
      <c r="M1087" s="281">
        <v>0</v>
      </c>
      <c r="N1087" s="450"/>
      <c r="O1087" s="450"/>
      <c r="P1087" s="451"/>
    </row>
    <row r="1088" spans="1:16" ht="18" customHeight="1">
      <c r="A1088" s="350"/>
      <c r="B1088" s="350"/>
      <c r="C1088" s="350"/>
      <c r="D1088" s="350"/>
      <c r="E1088" s="350"/>
      <c r="F1088" s="350"/>
      <c r="G1088" s="350"/>
      <c r="H1088" s="383"/>
      <c r="I1088" s="350" t="s">
        <v>998</v>
      </c>
      <c r="J1088" s="281">
        <v>5768.2805875950007</v>
      </c>
      <c r="K1088" s="281"/>
      <c r="L1088" s="281">
        <v>8828</v>
      </c>
      <c r="M1088" s="281">
        <v>19971</v>
      </c>
      <c r="N1088" s="450">
        <f>L1088/M1088-1</f>
        <v>-0.55795904060888291</v>
      </c>
      <c r="O1088" s="450">
        <f>L1088/J1088-1</f>
        <v>0.53043872709401341</v>
      </c>
      <c r="P1088" s="460"/>
    </row>
    <row r="1089" spans="1:16">
      <c r="A1089" s="350"/>
      <c r="B1089" s="350"/>
      <c r="C1089" s="350"/>
      <c r="D1089" s="350"/>
      <c r="E1089" s="350"/>
      <c r="F1089" s="350"/>
      <c r="G1089" s="350"/>
      <c r="H1089" s="511"/>
      <c r="I1089" s="448" t="s">
        <v>999</v>
      </c>
      <c r="J1089" s="458">
        <v>6929.79</v>
      </c>
      <c r="K1089" s="458">
        <v>7747</v>
      </c>
      <c r="L1089" s="458">
        <v>7533</v>
      </c>
      <c r="M1089" s="458">
        <v>17226</v>
      </c>
      <c r="N1089" s="453">
        <f>L1089/M1089-1</f>
        <v>-0.56269592476489028</v>
      </c>
      <c r="O1089" s="450">
        <f>L1089/J1089-1</f>
        <v>8.7045927798677925E-2</v>
      </c>
      <c r="P1089" s="451"/>
    </row>
    <row r="1090" spans="1:16" ht="18" customHeight="1">
      <c r="A1090" s="350"/>
      <c r="B1090" s="350"/>
      <c r="C1090" s="350"/>
      <c r="D1090" s="350"/>
      <c r="E1090" s="350"/>
      <c r="F1090" s="350"/>
      <c r="G1090" s="350"/>
      <c r="H1090" s="383"/>
      <c r="I1090" s="350" t="s">
        <v>112</v>
      </c>
      <c r="J1090" s="281">
        <v>2454.04</v>
      </c>
      <c r="K1090" s="281"/>
      <c r="L1090" s="281">
        <v>3173</v>
      </c>
      <c r="M1090" s="281">
        <v>2651</v>
      </c>
      <c r="N1090" s="450">
        <f>L1090/M1090-1</f>
        <v>0.19690682761222189</v>
      </c>
      <c r="O1090" s="450">
        <f>L1090/J1090-1</f>
        <v>0.29296995973985762</v>
      </c>
      <c r="P1090" s="470"/>
    </row>
    <row r="1091" spans="1:16" ht="18" customHeight="1">
      <c r="A1091" s="350"/>
      <c r="B1091" s="350"/>
      <c r="C1091" s="350"/>
      <c r="D1091" s="350"/>
      <c r="E1091" s="350"/>
      <c r="F1091" s="350"/>
      <c r="G1091" s="350"/>
      <c r="H1091" s="383"/>
      <c r="I1091" s="350" t="s">
        <v>113</v>
      </c>
      <c r="J1091" s="281">
        <v>3430.71</v>
      </c>
      <c r="K1091" s="281"/>
      <c r="L1091" s="281">
        <v>3660</v>
      </c>
      <c r="M1091" s="281">
        <v>7075</v>
      </c>
      <c r="N1091" s="450">
        <f>L1091/M1091-1</f>
        <v>-0.48268551236749113</v>
      </c>
      <c r="O1091" s="450">
        <f>L1091/J1091-1</f>
        <v>6.6834561941988779E-2</v>
      </c>
      <c r="P1091" s="477"/>
    </row>
    <row r="1092" spans="1:16" ht="18" customHeight="1">
      <c r="A1092" s="350"/>
      <c r="B1092" s="350"/>
      <c r="C1092" s="350"/>
      <c r="D1092" s="350"/>
      <c r="E1092" s="350"/>
      <c r="F1092" s="350"/>
      <c r="G1092" s="350"/>
      <c r="H1092" s="383"/>
      <c r="I1092" s="350" t="s">
        <v>114</v>
      </c>
      <c r="J1092" s="281">
        <v>0</v>
      </c>
      <c r="K1092" s="281"/>
      <c r="L1092" s="281">
        <v>0</v>
      </c>
      <c r="M1092" s="281">
        <v>0</v>
      </c>
      <c r="N1092" s="450"/>
      <c r="O1092" s="450"/>
      <c r="P1092" s="451"/>
    </row>
    <row r="1093" spans="1:16" ht="18" customHeight="1">
      <c r="A1093" s="350"/>
      <c r="B1093" s="350"/>
      <c r="C1093" s="350"/>
      <c r="D1093" s="350"/>
      <c r="E1093" s="350"/>
      <c r="F1093" s="350"/>
      <c r="G1093" s="350"/>
      <c r="H1093" s="383"/>
      <c r="I1093" s="350" t="s">
        <v>1000</v>
      </c>
      <c r="J1093" s="281">
        <v>0</v>
      </c>
      <c r="K1093" s="281"/>
      <c r="L1093" s="281">
        <v>0</v>
      </c>
      <c r="M1093" s="281">
        <v>0</v>
      </c>
      <c r="N1093" s="450"/>
      <c r="O1093" s="450"/>
      <c r="P1093" s="451"/>
    </row>
    <row r="1094" spans="1:16" ht="18" customHeight="1">
      <c r="A1094" s="350"/>
      <c r="B1094" s="350"/>
      <c r="C1094" s="350"/>
      <c r="D1094" s="350"/>
      <c r="E1094" s="350"/>
      <c r="F1094" s="350"/>
      <c r="G1094" s="350"/>
      <c r="H1094" s="383"/>
      <c r="I1094" s="350" t="s">
        <v>1001</v>
      </c>
      <c r="J1094" s="281">
        <v>0</v>
      </c>
      <c r="K1094" s="281"/>
      <c r="L1094" s="281">
        <v>0</v>
      </c>
      <c r="M1094" s="281">
        <v>0</v>
      </c>
      <c r="N1094" s="450"/>
      <c r="O1094" s="450"/>
      <c r="P1094" s="451"/>
    </row>
    <row r="1095" spans="1:16" ht="18" customHeight="1">
      <c r="A1095" s="350"/>
      <c r="B1095" s="350"/>
      <c r="C1095" s="350"/>
      <c r="D1095" s="350"/>
      <c r="E1095" s="350"/>
      <c r="F1095" s="350"/>
      <c r="G1095" s="350"/>
      <c r="H1095" s="383"/>
      <c r="I1095" s="350" t="s">
        <v>1002</v>
      </c>
      <c r="J1095" s="281">
        <v>1045.04</v>
      </c>
      <c r="K1095" s="281"/>
      <c r="L1095" s="281">
        <v>700</v>
      </c>
      <c r="M1095" s="281">
        <v>7500</v>
      </c>
      <c r="N1095" s="450">
        <f>L1095/M1095-1</f>
        <v>-0.90666666666666662</v>
      </c>
      <c r="O1095" s="450">
        <f>L1095/J1095-1</f>
        <v>-0.33016918012707641</v>
      </c>
      <c r="P1095" s="451"/>
    </row>
    <row r="1096" spans="1:16">
      <c r="A1096" s="350"/>
      <c r="B1096" s="350"/>
      <c r="C1096" s="350"/>
      <c r="D1096" s="350"/>
      <c r="E1096" s="350"/>
      <c r="F1096" s="350"/>
      <c r="G1096" s="350"/>
      <c r="H1096" s="511"/>
      <c r="I1096" s="448" t="s">
        <v>1003</v>
      </c>
      <c r="J1096" s="458">
        <v>46389.092857000003</v>
      </c>
      <c r="K1096" s="458">
        <v>60168</v>
      </c>
      <c r="L1096" s="458">
        <v>45727</v>
      </c>
      <c r="M1096" s="458">
        <v>35106</v>
      </c>
      <c r="N1096" s="453">
        <f>L1096/M1096-1</f>
        <v>0.30254087620349801</v>
      </c>
      <c r="O1096" s="450">
        <f>L1096/J1096-1</f>
        <v>-1.4272597634986894E-2</v>
      </c>
      <c r="P1096" s="451"/>
    </row>
    <row r="1097" spans="1:16" ht="18" customHeight="1">
      <c r="A1097" s="350"/>
      <c r="B1097" s="350"/>
      <c r="C1097" s="350"/>
      <c r="D1097" s="350"/>
      <c r="E1097" s="350"/>
      <c r="F1097" s="350"/>
      <c r="G1097" s="350"/>
      <c r="H1097" s="383"/>
      <c r="I1097" s="350" t="s">
        <v>112</v>
      </c>
      <c r="J1097" s="281">
        <v>0</v>
      </c>
      <c r="K1097" s="281"/>
      <c r="L1097" s="281">
        <v>898</v>
      </c>
      <c r="M1097" s="281">
        <v>739</v>
      </c>
      <c r="N1097" s="450">
        <f>L1097/M1097-1</f>
        <v>0.21515561569688768</v>
      </c>
      <c r="O1097" s="450"/>
      <c r="P1097" s="451"/>
    </row>
    <row r="1098" spans="1:16" ht="18" customHeight="1">
      <c r="A1098" s="448"/>
      <c r="B1098" s="448"/>
      <c r="C1098" s="448"/>
      <c r="D1098" s="448"/>
      <c r="E1098" s="448"/>
      <c r="F1098" s="448"/>
      <c r="G1098" s="448"/>
      <c r="H1098" s="383"/>
      <c r="I1098" s="350" t="s">
        <v>113</v>
      </c>
      <c r="J1098" s="457">
        <v>0</v>
      </c>
      <c r="K1098" s="457"/>
      <c r="L1098" s="457">
        <v>0</v>
      </c>
      <c r="M1098" s="457">
        <v>0</v>
      </c>
      <c r="N1098" s="450"/>
      <c r="O1098" s="450"/>
      <c r="P1098" s="460"/>
    </row>
    <row r="1099" spans="1:16" ht="18" customHeight="1">
      <c r="A1099" s="350"/>
      <c r="B1099" s="350"/>
      <c r="C1099" s="350"/>
      <c r="D1099" s="350"/>
      <c r="E1099" s="350"/>
      <c r="F1099" s="350"/>
      <c r="G1099" s="350"/>
      <c r="H1099" s="383"/>
      <c r="I1099" s="350" t="s">
        <v>114</v>
      </c>
      <c r="J1099" s="281">
        <v>0</v>
      </c>
      <c r="K1099" s="281"/>
      <c r="L1099" s="281">
        <v>0</v>
      </c>
      <c r="M1099" s="281">
        <v>0</v>
      </c>
      <c r="N1099" s="450"/>
      <c r="O1099" s="450"/>
      <c r="P1099" s="451"/>
    </row>
    <row r="1100" spans="1:16" ht="18" customHeight="1">
      <c r="A1100" s="350"/>
      <c r="B1100" s="350"/>
      <c r="C1100" s="350"/>
      <c r="D1100" s="350"/>
      <c r="E1100" s="350"/>
      <c r="F1100" s="350"/>
      <c r="G1100" s="350"/>
      <c r="H1100" s="383"/>
      <c r="I1100" s="350" t="s">
        <v>1004</v>
      </c>
      <c r="J1100" s="281">
        <v>0</v>
      </c>
      <c r="K1100" s="281"/>
      <c r="L1100" s="281">
        <v>0</v>
      </c>
      <c r="M1100" s="281">
        <v>0</v>
      </c>
      <c r="N1100" s="450"/>
      <c r="O1100" s="450"/>
      <c r="P1100" s="460"/>
    </row>
    <row r="1101" spans="1:16" ht="18" customHeight="1">
      <c r="A1101" s="350"/>
      <c r="B1101" s="350"/>
      <c r="C1101" s="350"/>
      <c r="D1101" s="350"/>
      <c r="E1101" s="350"/>
      <c r="F1101" s="350"/>
      <c r="G1101" s="350"/>
      <c r="H1101" s="383"/>
      <c r="I1101" s="350" t="s">
        <v>1005</v>
      </c>
      <c r="J1101" s="281">
        <v>889.09285699999998</v>
      </c>
      <c r="K1101" s="281"/>
      <c r="L1101" s="281">
        <v>9306</v>
      </c>
      <c r="M1101" s="281">
        <v>16087</v>
      </c>
      <c r="N1101" s="450">
        <f>L1101/M1101-1</f>
        <v>-0.42152048237707462</v>
      </c>
      <c r="O1101" s="450">
        <f>L1101/J1101-1</f>
        <v>9.4668482338285163</v>
      </c>
      <c r="P1101" s="461"/>
    </row>
    <row r="1102" spans="1:16" ht="18" customHeight="1">
      <c r="A1102" s="350"/>
      <c r="B1102" s="350"/>
      <c r="C1102" s="350"/>
      <c r="D1102" s="350"/>
      <c r="E1102" s="350"/>
      <c r="F1102" s="350"/>
      <c r="G1102" s="350"/>
      <c r="H1102" s="383"/>
      <c r="I1102" s="350" t="s">
        <v>1006</v>
      </c>
      <c r="J1102" s="281">
        <v>45500</v>
      </c>
      <c r="K1102" s="281"/>
      <c r="L1102" s="281">
        <v>35523</v>
      </c>
      <c r="M1102" s="281">
        <v>18280</v>
      </c>
      <c r="N1102" s="450">
        <f>L1102/M1102-1</f>
        <v>0.94327133479212244</v>
      </c>
      <c r="O1102" s="450">
        <f>L1102/J1102-1</f>
        <v>-0.21927472527472525</v>
      </c>
      <c r="P1102" s="451"/>
    </row>
    <row r="1103" spans="1:16" s="506" customFormat="1" ht="39.75" customHeight="1">
      <c r="A1103" s="350"/>
      <c r="B1103" s="350"/>
      <c r="C1103" s="350"/>
      <c r="D1103" s="350"/>
      <c r="E1103" s="350"/>
      <c r="F1103" s="350"/>
      <c r="G1103" s="350"/>
      <c r="H1103" s="511"/>
      <c r="I1103" s="448" t="s">
        <v>1007</v>
      </c>
      <c r="J1103" s="458">
        <v>84317.189215000006</v>
      </c>
      <c r="K1103" s="458">
        <v>104344</v>
      </c>
      <c r="L1103" s="458">
        <v>83557</v>
      </c>
      <c r="M1103" s="458">
        <v>433371</v>
      </c>
      <c r="N1103" s="453">
        <f>L1103/M1103-1</f>
        <v>-0.80719291323138831</v>
      </c>
      <c r="O1103" s="450">
        <f>L1103/J1103-1</f>
        <v>-9.0158272835875186E-3</v>
      </c>
      <c r="P1103" s="451"/>
    </row>
    <row r="1104" spans="1:16" ht="18" customHeight="1">
      <c r="A1104" s="350"/>
      <c r="B1104" s="350"/>
      <c r="C1104" s="350"/>
      <c r="D1104" s="350"/>
      <c r="E1104" s="350"/>
      <c r="F1104" s="350"/>
      <c r="G1104" s="350"/>
      <c r="H1104" s="383"/>
      <c r="I1104" s="350" t="s">
        <v>1008</v>
      </c>
      <c r="J1104" s="281">
        <v>0</v>
      </c>
      <c r="K1104" s="281"/>
      <c r="L1104" s="281">
        <v>0</v>
      </c>
      <c r="M1104" s="281"/>
      <c r="N1104" s="450"/>
      <c r="O1104" s="450"/>
      <c r="P1104" s="451"/>
    </row>
    <row r="1105" spans="1:16" ht="18" customHeight="1">
      <c r="A1105" s="350"/>
      <c r="B1105" s="350"/>
      <c r="C1105" s="350"/>
      <c r="D1105" s="350"/>
      <c r="E1105" s="350"/>
      <c r="F1105" s="350"/>
      <c r="G1105" s="350"/>
      <c r="H1105" s="383"/>
      <c r="I1105" s="350" t="s">
        <v>1009</v>
      </c>
      <c r="J1105" s="281">
        <v>0</v>
      </c>
      <c r="K1105" s="281"/>
      <c r="L1105" s="281">
        <v>0</v>
      </c>
      <c r="M1105" s="281"/>
      <c r="N1105" s="450"/>
      <c r="O1105" s="450"/>
      <c r="P1105" s="460"/>
    </row>
    <row r="1106" spans="1:16" ht="18" customHeight="1">
      <c r="A1106" s="350"/>
      <c r="B1106" s="350"/>
      <c r="C1106" s="350"/>
      <c r="D1106" s="350"/>
      <c r="E1106" s="350"/>
      <c r="F1106" s="350"/>
      <c r="G1106" s="350"/>
      <c r="H1106" s="383"/>
      <c r="I1106" s="350" t="s">
        <v>1010</v>
      </c>
      <c r="J1106" s="281">
        <v>1335</v>
      </c>
      <c r="K1106" s="281"/>
      <c r="L1106" s="281">
        <v>0</v>
      </c>
      <c r="M1106" s="281"/>
      <c r="N1106" s="450"/>
      <c r="O1106" s="450">
        <f>L1106/J1106-1</f>
        <v>-1</v>
      </c>
      <c r="P1106" s="451"/>
    </row>
    <row r="1107" spans="1:16" ht="18" customHeight="1">
      <c r="A1107" s="350"/>
      <c r="B1107" s="350"/>
      <c r="C1107" s="350"/>
      <c r="D1107" s="350"/>
      <c r="E1107" s="350"/>
      <c r="F1107" s="350"/>
      <c r="G1107" s="350"/>
      <c r="H1107" s="383"/>
      <c r="I1107" s="350" t="s">
        <v>1011</v>
      </c>
      <c r="J1107" s="281"/>
      <c r="K1107" s="281"/>
      <c r="L1107" s="281">
        <v>0</v>
      </c>
      <c r="M1107" s="281"/>
      <c r="N1107" s="450"/>
      <c r="O1107" s="450"/>
      <c r="P1107" s="451"/>
    </row>
    <row r="1108" spans="1:16" ht="18" customHeight="1">
      <c r="A1108" s="350"/>
      <c r="B1108" s="350"/>
      <c r="C1108" s="350"/>
      <c r="D1108" s="350"/>
      <c r="E1108" s="350"/>
      <c r="F1108" s="350"/>
      <c r="G1108" s="350"/>
      <c r="H1108" s="383"/>
      <c r="I1108" s="350" t="s">
        <v>1012</v>
      </c>
      <c r="J1108" s="281">
        <v>82982.189215000006</v>
      </c>
      <c r="K1108" s="281"/>
      <c r="L1108" s="281">
        <v>83557</v>
      </c>
      <c r="M1108" s="281">
        <v>433371</v>
      </c>
      <c r="N1108" s="450">
        <f>L1108/M1108-1</f>
        <v>-0.80719291323138831</v>
      </c>
      <c r="O1108" s="450">
        <f>L1108/J1108-1</f>
        <v>6.9269175763815305E-3</v>
      </c>
      <c r="P1108" s="451"/>
    </row>
    <row r="1109" spans="1:16" ht="18" customHeight="1">
      <c r="A1109" s="350"/>
      <c r="B1109" s="350"/>
      <c r="C1109" s="350"/>
      <c r="D1109" s="350"/>
      <c r="E1109" s="350"/>
      <c r="F1109" s="350"/>
      <c r="G1109" s="350"/>
      <c r="H1109" s="511"/>
      <c r="I1109" s="448" t="s">
        <v>59</v>
      </c>
      <c r="J1109" s="458">
        <v>216152.611897</v>
      </c>
      <c r="K1109" s="458">
        <v>224313</v>
      </c>
      <c r="L1109" s="458">
        <v>199028</v>
      </c>
      <c r="M1109" s="458">
        <v>189879</v>
      </c>
      <c r="N1109" s="450">
        <f>L1109/M1109-1</f>
        <v>4.8183316743821036E-2</v>
      </c>
      <c r="O1109" s="450">
        <f>L1109/J1109-1</f>
        <v>-7.9224635532788024E-2</v>
      </c>
      <c r="P1109" s="451"/>
    </row>
    <row r="1110" spans="1:16" ht="36">
      <c r="A1110" s="350"/>
      <c r="B1110" s="350"/>
      <c r="C1110" s="350"/>
      <c r="D1110" s="350"/>
      <c r="E1110" s="350"/>
      <c r="F1110" s="350"/>
      <c r="G1110" s="350"/>
      <c r="H1110" s="511"/>
      <c r="I1110" s="448" t="s">
        <v>1013</v>
      </c>
      <c r="J1110" s="458">
        <v>474.51189699999998</v>
      </c>
      <c r="K1110" s="458">
        <v>-3681</v>
      </c>
      <c r="L1110" s="458">
        <v>-3681</v>
      </c>
      <c r="M1110" s="458">
        <v>27622</v>
      </c>
      <c r="N1110" s="453">
        <f>L1110/M1110-1</f>
        <v>-1.1332633408152921</v>
      </c>
      <c r="O1110" s="450">
        <f>L1110/J1110-1</f>
        <v>-8.7574451204961044</v>
      </c>
      <c r="P1110" s="451" t="s">
        <v>1014</v>
      </c>
    </row>
    <row r="1111" spans="1:16" ht="18" customHeight="1">
      <c r="A1111" s="350"/>
      <c r="B1111" s="350"/>
      <c r="C1111" s="350"/>
      <c r="D1111" s="350"/>
      <c r="E1111" s="350"/>
      <c r="F1111" s="350"/>
      <c r="G1111" s="350"/>
      <c r="H1111" s="383"/>
      <c r="I1111" s="350" t="s">
        <v>112</v>
      </c>
      <c r="J1111" s="281">
        <v>0</v>
      </c>
      <c r="K1111" s="281"/>
      <c r="L1111" s="281">
        <v>0</v>
      </c>
      <c r="M1111" s="281">
        <v>0</v>
      </c>
      <c r="N1111" s="450"/>
      <c r="O1111" s="450"/>
      <c r="P1111" s="460"/>
    </row>
    <row r="1112" spans="1:16" ht="18" customHeight="1">
      <c r="A1112" s="350"/>
      <c r="B1112" s="350"/>
      <c r="C1112" s="350"/>
      <c r="D1112" s="350"/>
      <c r="E1112" s="350"/>
      <c r="F1112" s="350"/>
      <c r="G1112" s="350"/>
      <c r="H1112" s="383"/>
      <c r="I1112" s="350" t="s">
        <v>113</v>
      </c>
      <c r="J1112" s="281">
        <v>0</v>
      </c>
      <c r="K1112" s="281"/>
      <c r="L1112" s="281">
        <v>0</v>
      </c>
      <c r="M1112" s="281">
        <v>0</v>
      </c>
      <c r="N1112" s="450"/>
      <c r="O1112" s="450"/>
      <c r="P1112" s="451"/>
    </row>
    <row r="1113" spans="1:16" ht="18" customHeight="1">
      <c r="A1113" s="350"/>
      <c r="B1113" s="350"/>
      <c r="C1113" s="350"/>
      <c r="D1113" s="350"/>
      <c r="E1113" s="350"/>
      <c r="F1113" s="350"/>
      <c r="G1113" s="350"/>
      <c r="H1113" s="383"/>
      <c r="I1113" s="350" t="s">
        <v>114</v>
      </c>
      <c r="J1113" s="281">
        <v>0</v>
      </c>
      <c r="K1113" s="281"/>
      <c r="L1113" s="281">
        <v>0</v>
      </c>
      <c r="M1113" s="281">
        <v>0</v>
      </c>
      <c r="N1113" s="450"/>
      <c r="O1113" s="450"/>
      <c r="P1113" s="451"/>
    </row>
    <row r="1114" spans="1:16" ht="18" customHeight="1">
      <c r="A1114" s="350"/>
      <c r="B1114" s="350"/>
      <c r="C1114" s="350"/>
      <c r="D1114" s="350"/>
      <c r="E1114" s="350"/>
      <c r="F1114" s="350"/>
      <c r="G1114" s="350"/>
      <c r="H1114" s="383"/>
      <c r="I1114" s="350" t="s">
        <v>1015</v>
      </c>
      <c r="J1114" s="281">
        <v>0</v>
      </c>
      <c r="K1114" s="281"/>
      <c r="L1114" s="281">
        <v>0</v>
      </c>
      <c r="M1114" s="281">
        <v>0</v>
      </c>
      <c r="N1114" s="450"/>
      <c r="O1114" s="450"/>
      <c r="P1114" s="451"/>
    </row>
    <row r="1115" spans="1:16" ht="18" customHeight="1">
      <c r="A1115" s="350"/>
      <c r="B1115" s="350"/>
      <c r="C1115" s="350"/>
      <c r="D1115" s="350"/>
      <c r="E1115" s="350"/>
      <c r="F1115" s="350"/>
      <c r="G1115" s="350"/>
      <c r="H1115" s="383"/>
      <c r="I1115" s="350" t="s">
        <v>1016</v>
      </c>
      <c r="J1115" s="281">
        <v>0</v>
      </c>
      <c r="K1115" s="281"/>
      <c r="L1115" s="281">
        <v>0</v>
      </c>
      <c r="M1115" s="281">
        <v>0</v>
      </c>
      <c r="N1115" s="450"/>
      <c r="O1115" s="450"/>
      <c r="P1115" s="460"/>
    </row>
    <row r="1116" spans="1:16" ht="18" customHeight="1">
      <c r="A1116" s="350"/>
      <c r="B1116" s="350"/>
      <c r="C1116" s="350"/>
      <c r="D1116" s="350"/>
      <c r="E1116" s="350"/>
      <c r="F1116" s="350"/>
      <c r="G1116" s="350"/>
      <c r="H1116" s="383"/>
      <c r="I1116" s="350" t="s">
        <v>1017</v>
      </c>
      <c r="J1116" s="281">
        <v>0</v>
      </c>
      <c r="K1116" s="281"/>
      <c r="L1116" s="281">
        <v>0</v>
      </c>
      <c r="M1116" s="281">
        <v>0</v>
      </c>
      <c r="N1116" s="450"/>
      <c r="O1116" s="450"/>
      <c r="P1116" s="451"/>
    </row>
    <row r="1117" spans="1:16" ht="18" customHeight="1">
      <c r="A1117" s="350"/>
      <c r="B1117" s="350"/>
      <c r="C1117" s="350"/>
      <c r="D1117" s="350"/>
      <c r="E1117" s="350"/>
      <c r="F1117" s="350"/>
      <c r="G1117" s="350"/>
      <c r="H1117" s="383"/>
      <c r="I1117" s="350" t="s">
        <v>1018</v>
      </c>
      <c r="J1117" s="281">
        <v>0</v>
      </c>
      <c r="K1117" s="281"/>
      <c r="L1117" s="281">
        <v>0</v>
      </c>
      <c r="M1117" s="281">
        <v>0</v>
      </c>
      <c r="N1117" s="450"/>
      <c r="O1117" s="450"/>
      <c r="P1117" s="451"/>
    </row>
    <row r="1118" spans="1:16" ht="18" customHeight="1">
      <c r="A1118" s="350"/>
      <c r="B1118" s="350"/>
      <c r="C1118" s="350"/>
      <c r="D1118" s="350"/>
      <c r="E1118" s="350"/>
      <c r="F1118" s="350"/>
      <c r="G1118" s="350"/>
      <c r="H1118" s="383"/>
      <c r="I1118" s="350" t="s">
        <v>121</v>
      </c>
      <c r="J1118" s="281">
        <v>3</v>
      </c>
      <c r="K1118" s="281"/>
      <c r="L1118" s="281">
        <v>1</v>
      </c>
      <c r="M1118" s="281">
        <v>0</v>
      </c>
      <c r="N1118" s="450"/>
      <c r="O1118" s="450">
        <f>L1118/J1118-1</f>
        <v>-0.66666666666666674</v>
      </c>
      <c r="P1118" s="451"/>
    </row>
    <row r="1119" spans="1:16" ht="18" customHeight="1">
      <c r="A1119" s="350"/>
      <c r="B1119" s="350"/>
      <c r="C1119" s="350"/>
      <c r="D1119" s="350"/>
      <c r="E1119" s="350"/>
      <c r="F1119" s="350"/>
      <c r="G1119" s="350"/>
      <c r="H1119" s="383"/>
      <c r="I1119" s="350" t="s">
        <v>1019</v>
      </c>
      <c r="J1119" s="281">
        <v>471.51189699999998</v>
      </c>
      <c r="K1119" s="281"/>
      <c r="L1119" s="281">
        <v>-3682</v>
      </c>
      <c r="M1119" s="281">
        <v>27622</v>
      </c>
      <c r="N1119" s="450">
        <f>L1119/M1119-1</f>
        <v>-1.1332995438418652</v>
      </c>
      <c r="O1119" s="450">
        <f>L1119/J1119-1</f>
        <v>-8.8089227937338777</v>
      </c>
      <c r="P1119" s="451"/>
    </row>
    <row r="1120" spans="1:16" ht="24">
      <c r="A1120" s="350"/>
      <c r="B1120" s="350"/>
      <c r="C1120" s="350"/>
      <c r="D1120" s="350"/>
      <c r="E1120" s="350"/>
      <c r="F1120" s="350"/>
      <c r="G1120" s="350"/>
      <c r="H1120" s="511"/>
      <c r="I1120" s="448" t="s">
        <v>1020</v>
      </c>
      <c r="J1120" s="458">
        <v>31653.1</v>
      </c>
      <c r="K1120" s="458">
        <v>52130</v>
      </c>
      <c r="L1120" s="458">
        <v>40135</v>
      </c>
      <c r="M1120" s="458">
        <v>138285</v>
      </c>
      <c r="N1120" s="453">
        <f>L1120/M1120-1</f>
        <v>-0.70976606284123367</v>
      </c>
      <c r="O1120" s="450">
        <f>L1120/J1120-1</f>
        <v>0.26796427522106847</v>
      </c>
      <c r="P1120" s="451" t="s">
        <v>1021</v>
      </c>
    </row>
    <row r="1121" spans="1:16" ht="18" customHeight="1">
      <c r="A1121" s="350"/>
      <c r="B1121" s="350"/>
      <c r="C1121" s="350"/>
      <c r="D1121" s="350"/>
      <c r="E1121" s="350"/>
      <c r="F1121" s="350"/>
      <c r="G1121" s="350"/>
      <c r="H1121" s="383"/>
      <c r="I1121" s="350" t="s">
        <v>112</v>
      </c>
      <c r="J1121" s="281">
        <v>0</v>
      </c>
      <c r="K1121" s="281"/>
      <c r="L1121" s="281">
        <v>0</v>
      </c>
      <c r="M1121" s="281">
        <v>0</v>
      </c>
      <c r="N1121" s="450"/>
      <c r="O1121" s="450"/>
      <c r="P1121" s="451"/>
    </row>
    <row r="1122" spans="1:16" ht="18" customHeight="1">
      <c r="A1122" s="350"/>
      <c r="B1122" s="350"/>
      <c r="C1122" s="350"/>
      <c r="D1122" s="350"/>
      <c r="E1122" s="350"/>
      <c r="F1122" s="350"/>
      <c r="G1122" s="350"/>
      <c r="H1122" s="383"/>
      <c r="I1122" s="350" t="s">
        <v>113</v>
      </c>
      <c r="J1122" s="281">
        <v>0</v>
      </c>
      <c r="K1122" s="281"/>
      <c r="L1122" s="281">
        <v>0</v>
      </c>
      <c r="M1122" s="281">
        <v>17</v>
      </c>
      <c r="N1122" s="450">
        <f>L1122/M1122-1</f>
        <v>-1</v>
      </c>
      <c r="O1122" s="450"/>
      <c r="P1122" s="474"/>
    </row>
    <row r="1123" spans="1:16" ht="18" customHeight="1">
      <c r="A1123" s="350"/>
      <c r="B1123" s="350"/>
      <c r="C1123" s="350"/>
      <c r="D1123" s="350"/>
      <c r="E1123" s="350"/>
      <c r="F1123" s="350"/>
      <c r="G1123" s="350"/>
      <c r="H1123" s="383"/>
      <c r="I1123" s="350" t="s">
        <v>114</v>
      </c>
      <c r="J1123" s="281">
        <v>0</v>
      </c>
      <c r="K1123" s="281"/>
      <c r="L1123" s="281">
        <v>0</v>
      </c>
      <c r="M1123" s="281">
        <v>0</v>
      </c>
      <c r="N1123" s="450"/>
      <c r="O1123" s="450"/>
      <c r="P1123" s="451"/>
    </row>
    <row r="1124" spans="1:16" ht="18" customHeight="1">
      <c r="A1124" s="350"/>
      <c r="B1124" s="350"/>
      <c r="C1124" s="350"/>
      <c r="D1124" s="350"/>
      <c r="E1124" s="350"/>
      <c r="F1124" s="350"/>
      <c r="G1124" s="350"/>
      <c r="H1124" s="383"/>
      <c r="I1124" s="350" t="s">
        <v>1022</v>
      </c>
      <c r="J1124" s="281">
        <v>0</v>
      </c>
      <c r="K1124" s="281"/>
      <c r="L1124" s="281">
        <v>0</v>
      </c>
      <c r="M1124" s="281">
        <v>0</v>
      </c>
      <c r="N1124" s="450"/>
      <c r="O1124" s="450"/>
      <c r="P1124" s="451"/>
    </row>
    <row r="1125" spans="1:16" ht="18" customHeight="1">
      <c r="A1125" s="448"/>
      <c r="B1125" s="448"/>
      <c r="C1125" s="448"/>
      <c r="D1125" s="448"/>
      <c r="E1125" s="448"/>
      <c r="F1125" s="448"/>
      <c r="G1125" s="448"/>
      <c r="H1125" s="383"/>
      <c r="I1125" s="350" t="s">
        <v>1023</v>
      </c>
      <c r="J1125" s="281">
        <v>31653.1</v>
      </c>
      <c r="K1125" s="281"/>
      <c r="L1125" s="281">
        <v>40135</v>
      </c>
      <c r="M1125" s="281">
        <v>138268</v>
      </c>
      <c r="N1125" s="450">
        <f t="shared" ref="N1125:N1132" si="37">L1125/M1125-1</f>
        <v>-0.70973037868487288</v>
      </c>
      <c r="O1125" s="450">
        <f t="shared" ref="O1125:O1132" si="38">L1125/J1125-1</f>
        <v>0.26796427522106847</v>
      </c>
      <c r="P1125" s="451"/>
    </row>
    <row r="1126" spans="1:16" ht="59.25" customHeight="1">
      <c r="A1126" s="350"/>
      <c r="B1126" s="350"/>
      <c r="C1126" s="350"/>
      <c r="D1126" s="350"/>
      <c r="E1126" s="350"/>
      <c r="F1126" s="350"/>
      <c r="G1126" s="350"/>
      <c r="H1126" s="511"/>
      <c r="I1126" s="448" t="s">
        <v>1024</v>
      </c>
      <c r="J1126" s="458">
        <v>184025</v>
      </c>
      <c r="K1126" s="458">
        <v>175864</v>
      </c>
      <c r="L1126" s="458">
        <v>162574</v>
      </c>
      <c r="M1126" s="458">
        <v>23972</v>
      </c>
      <c r="N1126" s="453">
        <f t="shared" si="37"/>
        <v>5.781828800266978</v>
      </c>
      <c r="O1126" s="450">
        <f t="shared" si="38"/>
        <v>-0.11656568401032463</v>
      </c>
      <c r="P1126" s="460"/>
    </row>
    <row r="1127" spans="1:16" ht="18" customHeight="1">
      <c r="A1127" s="350"/>
      <c r="B1127" s="350"/>
      <c r="C1127" s="350"/>
      <c r="D1127" s="350"/>
      <c r="E1127" s="350"/>
      <c r="F1127" s="350"/>
      <c r="G1127" s="350"/>
      <c r="H1127" s="383"/>
      <c r="I1127" s="350" t="s">
        <v>1025</v>
      </c>
      <c r="J1127" s="281">
        <v>0</v>
      </c>
      <c r="K1127" s="281"/>
      <c r="L1127" s="281">
        <v>0</v>
      </c>
      <c r="M1127" s="281"/>
      <c r="N1127" s="450"/>
      <c r="O1127" s="450"/>
      <c r="P1127" s="451"/>
    </row>
    <row r="1128" spans="1:16" ht="18" customHeight="1">
      <c r="A1128" s="350"/>
      <c r="B1128" s="350"/>
      <c r="C1128" s="350"/>
      <c r="D1128" s="350"/>
      <c r="E1128" s="350"/>
      <c r="F1128" s="350"/>
      <c r="G1128" s="350"/>
      <c r="H1128" s="383"/>
      <c r="I1128" s="350" t="s">
        <v>1026</v>
      </c>
      <c r="J1128" s="281">
        <v>184025</v>
      </c>
      <c r="K1128" s="281"/>
      <c r="L1128" s="281">
        <v>162574</v>
      </c>
      <c r="M1128" s="281">
        <v>23972</v>
      </c>
      <c r="N1128" s="450">
        <f t="shared" si="37"/>
        <v>5.781828800266978</v>
      </c>
      <c r="O1128" s="450">
        <f t="shared" si="38"/>
        <v>-0.11656568401032463</v>
      </c>
      <c r="P1128" s="451"/>
    </row>
    <row r="1129" spans="1:16" ht="18" customHeight="1">
      <c r="A1129" s="350"/>
      <c r="B1129" s="350"/>
      <c r="C1129" s="350"/>
      <c r="D1129" s="350"/>
      <c r="E1129" s="350"/>
      <c r="F1129" s="350"/>
      <c r="G1129" s="350"/>
      <c r="H1129" s="511"/>
      <c r="I1129" s="448" t="s">
        <v>61</v>
      </c>
      <c r="J1129" s="458">
        <v>233894.67</v>
      </c>
      <c r="K1129" s="458">
        <v>231164</v>
      </c>
      <c r="L1129" s="458">
        <v>230784</v>
      </c>
      <c r="M1129" s="458">
        <v>261953</v>
      </c>
      <c r="N1129" s="450">
        <f t="shared" si="37"/>
        <v>-0.11898699385004186</v>
      </c>
      <c r="O1129" s="450">
        <f t="shared" si="38"/>
        <v>-1.3299447995116842E-2</v>
      </c>
      <c r="P1129" s="451"/>
    </row>
    <row r="1130" spans="1:16" s="506" customFormat="1" ht="60">
      <c r="A1130" s="350"/>
      <c r="B1130" s="350"/>
      <c r="C1130" s="350"/>
      <c r="D1130" s="350"/>
      <c r="E1130" s="350"/>
      <c r="F1130" s="350"/>
      <c r="G1130" s="350"/>
      <c r="H1130" s="511"/>
      <c r="I1130" s="448" t="s">
        <v>1027</v>
      </c>
      <c r="J1130" s="458">
        <v>2602.91</v>
      </c>
      <c r="K1130" s="458">
        <v>3941</v>
      </c>
      <c r="L1130" s="458">
        <v>3561</v>
      </c>
      <c r="M1130" s="458">
        <v>2332</v>
      </c>
      <c r="N1130" s="453">
        <f t="shared" si="37"/>
        <v>0.52701543739279599</v>
      </c>
      <c r="O1130" s="450">
        <f t="shared" si="38"/>
        <v>0.36808418270320531</v>
      </c>
      <c r="P1130" s="451" t="s">
        <v>1028</v>
      </c>
    </row>
    <row r="1131" spans="1:16" ht="18" customHeight="1">
      <c r="A1131" s="350"/>
      <c r="B1131" s="350"/>
      <c r="C1131" s="350"/>
      <c r="D1131" s="350"/>
      <c r="E1131" s="350"/>
      <c r="F1131" s="350"/>
      <c r="G1131" s="350"/>
      <c r="H1131" s="383"/>
      <c r="I1131" s="350" t="s">
        <v>112</v>
      </c>
      <c r="J1131" s="281">
        <v>819.27</v>
      </c>
      <c r="K1131" s="281"/>
      <c r="L1131" s="281">
        <v>1228</v>
      </c>
      <c r="M1131" s="281">
        <v>862</v>
      </c>
      <c r="N1131" s="450">
        <f t="shared" si="37"/>
        <v>0.42459396751740131</v>
      </c>
      <c r="O1131" s="450">
        <f t="shared" si="38"/>
        <v>0.49889535806266561</v>
      </c>
      <c r="P1131" s="451"/>
    </row>
    <row r="1132" spans="1:16" ht="18" customHeight="1">
      <c r="A1132" s="350"/>
      <c r="B1132" s="350"/>
      <c r="C1132" s="350"/>
      <c r="D1132" s="350"/>
      <c r="E1132" s="350"/>
      <c r="F1132" s="350"/>
      <c r="G1132" s="350"/>
      <c r="H1132" s="383"/>
      <c r="I1132" s="350" t="s">
        <v>113</v>
      </c>
      <c r="J1132" s="281">
        <v>1783.64</v>
      </c>
      <c r="K1132" s="281"/>
      <c r="L1132" s="281">
        <v>2333</v>
      </c>
      <c r="M1132" s="281">
        <v>1470</v>
      </c>
      <c r="N1132" s="450">
        <f t="shared" si="37"/>
        <v>0.5870748299319728</v>
      </c>
      <c r="O1132" s="450">
        <f t="shared" si="38"/>
        <v>0.30799937207059713</v>
      </c>
      <c r="P1132" s="460"/>
    </row>
    <row r="1133" spans="1:16" ht="18" customHeight="1">
      <c r="A1133" s="350"/>
      <c r="B1133" s="350"/>
      <c r="C1133" s="350"/>
      <c r="D1133" s="350"/>
      <c r="E1133" s="350"/>
      <c r="F1133" s="350"/>
      <c r="G1133" s="350"/>
      <c r="H1133" s="383"/>
      <c r="I1133" s="350" t="s">
        <v>114</v>
      </c>
      <c r="J1133" s="281">
        <v>0</v>
      </c>
      <c r="K1133" s="281"/>
      <c r="L1133" s="281">
        <v>0</v>
      </c>
      <c r="M1133" s="281"/>
      <c r="N1133" s="450"/>
      <c r="O1133" s="450"/>
      <c r="P1133" s="451"/>
    </row>
    <row r="1134" spans="1:16" ht="18" customHeight="1">
      <c r="A1134" s="350"/>
      <c r="B1134" s="350"/>
      <c r="C1134" s="350"/>
      <c r="D1134" s="350"/>
      <c r="E1134" s="350"/>
      <c r="F1134" s="350"/>
      <c r="G1134" s="350"/>
      <c r="H1134" s="383"/>
      <c r="I1134" s="350" t="s">
        <v>1029</v>
      </c>
      <c r="J1134" s="467">
        <v>0</v>
      </c>
      <c r="K1134" s="467"/>
      <c r="L1134" s="467">
        <v>0</v>
      </c>
      <c r="M1134" s="467"/>
      <c r="N1134" s="450"/>
      <c r="O1134" s="450"/>
      <c r="P1134" s="451"/>
    </row>
    <row r="1135" spans="1:16" ht="18" customHeight="1">
      <c r="A1135" s="350"/>
      <c r="B1135" s="350"/>
      <c r="C1135" s="350"/>
      <c r="D1135" s="350"/>
      <c r="E1135" s="350"/>
      <c r="F1135" s="350"/>
      <c r="G1135" s="350"/>
      <c r="H1135" s="383"/>
      <c r="I1135" s="350" t="s">
        <v>121</v>
      </c>
      <c r="J1135" s="281">
        <v>0</v>
      </c>
      <c r="K1135" s="281"/>
      <c r="L1135" s="281">
        <v>0</v>
      </c>
      <c r="M1135" s="281"/>
      <c r="N1135" s="450"/>
      <c r="O1135" s="450"/>
      <c r="P1135" s="451"/>
    </row>
    <row r="1136" spans="1:16" ht="18" customHeight="1">
      <c r="A1136" s="350"/>
      <c r="B1136" s="350"/>
      <c r="C1136" s="350"/>
      <c r="D1136" s="350"/>
      <c r="E1136" s="350"/>
      <c r="F1136" s="350"/>
      <c r="G1136" s="350"/>
      <c r="H1136" s="383"/>
      <c r="I1136" s="350" t="s">
        <v>1030</v>
      </c>
      <c r="J1136" s="281">
        <v>0</v>
      </c>
      <c r="K1136" s="281"/>
      <c r="L1136" s="281">
        <v>0</v>
      </c>
      <c r="M1136" s="281"/>
      <c r="N1136" s="450"/>
      <c r="O1136" s="450"/>
      <c r="P1136" s="451"/>
    </row>
    <row r="1137" spans="1:16" ht="24">
      <c r="A1137" s="350"/>
      <c r="B1137" s="350"/>
      <c r="C1137" s="350"/>
      <c r="D1137" s="350"/>
      <c r="E1137" s="350"/>
      <c r="F1137" s="350"/>
      <c r="G1137" s="350"/>
      <c r="H1137" s="511"/>
      <c r="I1137" s="448" t="s">
        <v>1031</v>
      </c>
      <c r="J1137" s="458">
        <v>600</v>
      </c>
      <c r="K1137" s="458">
        <v>6700</v>
      </c>
      <c r="L1137" s="458">
        <v>6700</v>
      </c>
      <c r="M1137" s="458">
        <v>4382</v>
      </c>
      <c r="N1137" s="453">
        <f>L1137/M1137-1</f>
        <v>0.52898219990871742</v>
      </c>
      <c r="O1137" s="450">
        <f>L1137/J1137-1</f>
        <v>10.166666666666666</v>
      </c>
      <c r="P1137" s="451" t="s">
        <v>1032</v>
      </c>
    </row>
    <row r="1138" spans="1:16" ht="18" customHeight="1">
      <c r="A1138" s="350"/>
      <c r="B1138" s="350"/>
      <c r="C1138" s="350"/>
      <c r="D1138" s="350"/>
      <c r="E1138" s="350"/>
      <c r="F1138" s="350"/>
      <c r="G1138" s="350"/>
      <c r="H1138" s="383"/>
      <c r="I1138" s="350" t="s">
        <v>1033</v>
      </c>
      <c r="J1138" s="281">
        <v>600</v>
      </c>
      <c r="K1138" s="281"/>
      <c r="L1138" s="281">
        <v>0</v>
      </c>
      <c r="M1138" s="281">
        <v>0</v>
      </c>
      <c r="N1138" s="450"/>
      <c r="O1138" s="450">
        <f>L1138/J1138-1</f>
        <v>-1</v>
      </c>
      <c r="P1138" s="451"/>
    </row>
    <row r="1139" spans="1:16" ht="18" customHeight="1">
      <c r="A1139" s="350"/>
      <c r="B1139" s="350"/>
      <c r="C1139" s="350"/>
      <c r="D1139" s="350"/>
      <c r="E1139" s="350"/>
      <c r="F1139" s="350"/>
      <c r="G1139" s="350"/>
      <c r="H1139" s="383"/>
      <c r="I1139" s="350" t="s">
        <v>1034</v>
      </c>
      <c r="J1139" s="281"/>
      <c r="K1139" s="281"/>
      <c r="L1139" s="281">
        <v>0</v>
      </c>
      <c r="M1139" s="281">
        <v>0</v>
      </c>
      <c r="N1139" s="450"/>
      <c r="O1139" s="450"/>
      <c r="P1139" s="451"/>
    </row>
    <row r="1140" spans="1:16" ht="18" customHeight="1">
      <c r="A1140" s="350"/>
      <c r="B1140" s="350"/>
      <c r="C1140" s="350"/>
      <c r="D1140" s="350"/>
      <c r="E1140" s="350"/>
      <c r="F1140" s="350"/>
      <c r="G1140" s="350"/>
      <c r="H1140" s="383"/>
      <c r="I1140" s="350" t="s">
        <v>1035</v>
      </c>
      <c r="J1140" s="281"/>
      <c r="K1140" s="281"/>
      <c r="L1140" s="281">
        <v>0</v>
      </c>
      <c r="M1140" s="281">
        <v>0</v>
      </c>
      <c r="N1140" s="450"/>
      <c r="O1140" s="450"/>
      <c r="P1140" s="451"/>
    </row>
    <row r="1141" spans="1:16" ht="18" customHeight="1">
      <c r="A1141" s="350"/>
      <c r="B1141" s="350"/>
      <c r="C1141" s="350"/>
      <c r="D1141" s="350"/>
      <c r="E1141" s="350"/>
      <c r="F1141" s="350"/>
      <c r="G1141" s="350"/>
      <c r="H1141" s="383"/>
      <c r="I1141" s="350" t="s">
        <v>1036</v>
      </c>
      <c r="J1141" s="281"/>
      <c r="K1141" s="281"/>
      <c r="L1141" s="281">
        <v>0</v>
      </c>
      <c r="M1141" s="281">
        <v>0</v>
      </c>
      <c r="N1141" s="450"/>
      <c r="O1141" s="450"/>
      <c r="P1141" s="460"/>
    </row>
    <row r="1142" spans="1:16" ht="18" customHeight="1">
      <c r="A1142" s="350"/>
      <c r="B1142" s="350"/>
      <c r="C1142" s="350"/>
      <c r="D1142" s="350"/>
      <c r="E1142" s="350"/>
      <c r="F1142" s="350"/>
      <c r="G1142" s="350"/>
      <c r="H1142" s="383"/>
      <c r="I1142" s="350" t="s">
        <v>1037</v>
      </c>
      <c r="J1142" s="281"/>
      <c r="K1142" s="281"/>
      <c r="L1142" s="281">
        <v>0</v>
      </c>
      <c r="M1142" s="281">
        <v>0</v>
      </c>
      <c r="N1142" s="450"/>
      <c r="O1142" s="450"/>
      <c r="P1142" s="451"/>
    </row>
    <row r="1143" spans="1:16" ht="18" customHeight="1">
      <c r="A1143" s="350"/>
      <c r="B1143" s="350"/>
      <c r="C1143" s="350"/>
      <c r="D1143" s="350"/>
      <c r="E1143" s="350"/>
      <c r="F1143" s="350"/>
      <c r="G1143" s="350"/>
      <c r="H1143" s="383"/>
      <c r="I1143" s="350" t="s">
        <v>1038</v>
      </c>
      <c r="J1143" s="281"/>
      <c r="K1143" s="281"/>
      <c r="L1143" s="281">
        <v>0</v>
      </c>
      <c r="M1143" s="281">
        <v>0</v>
      </c>
      <c r="N1143" s="450"/>
      <c r="O1143" s="450"/>
      <c r="P1143" s="451"/>
    </row>
    <row r="1144" spans="1:16" ht="18" customHeight="1">
      <c r="A1144" s="350"/>
      <c r="B1144" s="350"/>
      <c r="C1144" s="350"/>
      <c r="D1144" s="350"/>
      <c r="E1144" s="350"/>
      <c r="F1144" s="350"/>
      <c r="G1144" s="350"/>
      <c r="H1144" s="383"/>
      <c r="I1144" s="350" t="s">
        <v>1039</v>
      </c>
      <c r="J1144" s="281"/>
      <c r="K1144" s="281"/>
      <c r="L1144" s="281">
        <v>0</v>
      </c>
      <c r="M1144" s="281">
        <v>0</v>
      </c>
      <c r="N1144" s="450"/>
      <c r="O1144" s="450"/>
      <c r="P1144" s="451"/>
    </row>
    <row r="1145" spans="1:16" ht="18" customHeight="1">
      <c r="A1145" s="350"/>
      <c r="B1145" s="350"/>
      <c r="C1145" s="350"/>
      <c r="D1145" s="350"/>
      <c r="E1145" s="350"/>
      <c r="F1145" s="350"/>
      <c r="G1145" s="350"/>
      <c r="H1145" s="383"/>
      <c r="I1145" s="350" t="s">
        <v>1040</v>
      </c>
      <c r="J1145" s="281"/>
      <c r="K1145" s="281"/>
      <c r="L1145" s="281">
        <v>0</v>
      </c>
      <c r="M1145" s="281">
        <v>0</v>
      </c>
      <c r="N1145" s="450"/>
      <c r="O1145" s="450"/>
      <c r="P1145" s="451"/>
    </row>
    <row r="1146" spans="1:16" ht="18" customHeight="1">
      <c r="A1146" s="350"/>
      <c r="B1146" s="350"/>
      <c r="C1146" s="350"/>
      <c r="D1146" s="350"/>
      <c r="E1146" s="350"/>
      <c r="F1146" s="350"/>
      <c r="G1146" s="350"/>
      <c r="H1146" s="383"/>
      <c r="I1146" s="350" t="s">
        <v>1041</v>
      </c>
      <c r="J1146" s="281">
        <v>600</v>
      </c>
      <c r="K1146" s="281"/>
      <c r="L1146" s="281">
        <v>6700</v>
      </c>
      <c r="M1146" s="281">
        <v>4382</v>
      </c>
      <c r="N1146" s="450">
        <f>L1146/M1146-1</f>
        <v>0.52898219990871742</v>
      </c>
      <c r="O1146" s="450">
        <f>L1146/J1146-1</f>
        <v>10.166666666666666</v>
      </c>
      <c r="P1146" s="451"/>
    </row>
    <row r="1147" spans="1:16">
      <c r="A1147" s="350"/>
      <c r="B1147" s="350"/>
      <c r="C1147" s="350"/>
      <c r="D1147" s="350"/>
      <c r="E1147" s="350"/>
      <c r="F1147" s="350"/>
      <c r="G1147" s="350"/>
      <c r="H1147" s="511"/>
      <c r="I1147" s="448" t="s">
        <v>1042</v>
      </c>
      <c r="J1147" s="458">
        <v>172121.76</v>
      </c>
      <c r="K1147" s="458">
        <v>170073</v>
      </c>
      <c r="L1147" s="458">
        <v>170073</v>
      </c>
      <c r="M1147" s="458">
        <v>252239</v>
      </c>
      <c r="N1147" s="453">
        <f>L1147/M1147-1</f>
        <v>-0.32574661333100752</v>
      </c>
      <c r="O1147" s="450">
        <f>L1147/J1147-1</f>
        <v>-1.1902969153929188E-2</v>
      </c>
      <c r="P1147" s="460"/>
    </row>
    <row r="1148" spans="1:16" ht="18" customHeight="1">
      <c r="A1148" s="350"/>
      <c r="B1148" s="350"/>
      <c r="C1148" s="350"/>
      <c r="D1148" s="350"/>
      <c r="E1148" s="350"/>
      <c r="F1148" s="350"/>
      <c r="G1148" s="350"/>
      <c r="H1148" s="383"/>
      <c r="I1148" s="350" t="s">
        <v>1043</v>
      </c>
      <c r="J1148" s="281">
        <v>0</v>
      </c>
      <c r="K1148" s="281"/>
      <c r="L1148" s="281">
        <v>0</v>
      </c>
      <c r="M1148" s="281"/>
      <c r="N1148" s="450"/>
      <c r="O1148" s="450"/>
      <c r="P1148" s="451"/>
    </row>
    <row r="1149" spans="1:16" ht="18" customHeight="1">
      <c r="A1149" s="350"/>
      <c r="B1149" s="350"/>
      <c r="C1149" s="350"/>
      <c r="D1149" s="350"/>
      <c r="E1149" s="350"/>
      <c r="F1149" s="350"/>
      <c r="G1149" s="350"/>
      <c r="H1149" s="383"/>
      <c r="I1149" s="350" t="s">
        <v>1044</v>
      </c>
      <c r="J1149" s="281">
        <v>0</v>
      </c>
      <c r="K1149" s="281"/>
      <c r="L1149" s="281">
        <v>0</v>
      </c>
      <c r="M1149" s="281"/>
      <c r="N1149" s="450"/>
      <c r="O1149" s="450"/>
      <c r="P1149" s="451"/>
    </row>
    <row r="1150" spans="1:16" ht="18" customHeight="1">
      <c r="A1150" s="350"/>
      <c r="B1150" s="350"/>
      <c r="C1150" s="350"/>
      <c r="D1150" s="350"/>
      <c r="E1150" s="350"/>
      <c r="F1150" s="350"/>
      <c r="G1150" s="350"/>
      <c r="H1150" s="383"/>
      <c r="I1150" s="350" t="s">
        <v>1045</v>
      </c>
      <c r="J1150" s="281">
        <v>0</v>
      </c>
      <c r="K1150" s="281"/>
      <c r="L1150" s="281">
        <v>0</v>
      </c>
      <c r="M1150" s="281"/>
      <c r="N1150" s="450"/>
      <c r="O1150" s="450"/>
      <c r="P1150" s="451"/>
    </row>
    <row r="1151" spans="1:16" ht="18" customHeight="1">
      <c r="A1151" s="350"/>
      <c r="B1151" s="350"/>
      <c r="C1151" s="350"/>
      <c r="D1151" s="350"/>
      <c r="E1151" s="350"/>
      <c r="F1151" s="350"/>
      <c r="G1151" s="350"/>
      <c r="H1151" s="383"/>
      <c r="I1151" s="350" t="s">
        <v>1046</v>
      </c>
      <c r="J1151" s="281">
        <v>0</v>
      </c>
      <c r="K1151" s="281"/>
      <c r="L1151" s="281">
        <v>0</v>
      </c>
      <c r="M1151" s="281"/>
      <c r="N1151" s="450"/>
      <c r="O1151" s="450"/>
      <c r="P1151" s="451"/>
    </row>
    <row r="1152" spans="1:16" ht="18" customHeight="1">
      <c r="A1152" s="350"/>
      <c r="B1152" s="350"/>
      <c r="C1152" s="350"/>
      <c r="D1152" s="350"/>
      <c r="E1152" s="350"/>
      <c r="F1152" s="350"/>
      <c r="G1152" s="350"/>
      <c r="H1152" s="383"/>
      <c r="I1152" s="350" t="s">
        <v>1047</v>
      </c>
      <c r="J1152" s="281">
        <v>172121.76</v>
      </c>
      <c r="K1152" s="281"/>
      <c r="L1152" s="281">
        <v>170073</v>
      </c>
      <c r="M1152" s="281">
        <v>252239</v>
      </c>
      <c r="N1152" s="450">
        <f t="shared" ref="N1152:N1158" si="39">L1152/M1152-1</f>
        <v>-0.32574661333100752</v>
      </c>
      <c r="O1152" s="450">
        <f t="shared" ref="O1152:O1158" si="40">L1152/J1152-1</f>
        <v>-1.1902969153929188E-2</v>
      </c>
      <c r="P1152" s="451"/>
    </row>
    <row r="1153" spans="1:16" ht="18" customHeight="1">
      <c r="A1153" s="350"/>
      <c r="B1153" s="350"/>
      <c r="C1153" s="350"/>
      <c r="D1153" s="350"/>
      <c r="E1153" s="350"/>
      <c r="F1153" s="350"/>
      <c r="G1153" s="350"/>
      <c r="H1153" s="511"/>
      <c r="I1153" s="448" t="s">
        <v>1048</v>
      </c>
      <c r="J1153" s="458"/>
      <c r="K1153" s="458"/>
      <c r="L1153" s="458">
        <v>0</v>
      </c>
      <c r="M1153" s="458"/>
      <c r="N1153" s="450"/>
      <c r="O1153" s="450"/>
      <c r="P1153" s="451"/>
    </row>
    <row r="1154" spans="1:16" ht="18" customHeight="1">
      <c r="A1154" s="448"/>
      <c r="B1154" s="448"/>
      <c r="C1154" s="448"/>
      <c r="D1154" s="448"/>
      <c r="E1154" s="448"/>
      <c r="F1154" s="448"/>
      <c r="G1154" s="448"/>
      <c r="H1154" s="383"/>
      <c r="I1154" s="350" t="s">
        <v>1049</v>
      </c>
      <c r="J1154" s="281"/>
      <c r="K1154" s="281"/>
      <c r="L1154" s="281">
        <v>0</v>
      </c>
      <c r="M1154" s="281"/>
      <c r="N1154" s="450"/>
      <c r="O1154" s="450"/>
      <c r="P1154" s="460"/>
    </row>
    <row r="1155" spans="1:16" ht="18" customHeight="1">
      <c r="A1155" s="350"/>
      <c r="B1155" s="350"/>
      <c r="C1155" s="350"/>
      <c r="D1155" s="350"/>
      <c r="E1155" s="350"/>
      <c r="F1155" s="350"/>
      <c r="G1155" s="350"/>
      <c r="H1155" s="383"/>
      <c r="I1155" s="350" t="s">
        <v>1050</v>
      </c>
      <c r="J1155" s="281"/>
      <c r="K1155" s="281"/>
      <c r="L1155" s="281">
        <v>0</v>
      </c>
      <c r="M1155" s="281"/>
      <c r="N1155" s="450"/>
      <c r="O1155" s="450"/>
      <c r="P1155" s="451"/>
    </row>
    <row r="1156" spans="1:16">
      <c r="A1156" s="350"/>
      <c r="B1156" s="350"/>
      <c r="C1156" s="350"/>
      <c r="D1156" s="350"/>
      <c r="E1156" s="350"/>
      <c r="F1156" s="350"/>
      <c r="G1156" s="350"/>
      <c r="H1156" s="511"/>
      <c r="I1156" s="448" t="s">
        <v>1051</v>
      </c>
      <c r="J1156" s="458">
        <v>58570</v>
      </c>
      <c r="K1156" s="458">
        <v>50450</v>
      </c>
      <c r="L1156" s="458">
        <v>50450</v>
      </c>
      <c r="M1156" s="458">
        <v>3000</v>
      </c>
      <c r="N1156" s="453">
        <f t="shared" si="39"/>
        <v>15.816666666666666</v>
      </c>
      <c r="O1156" s="450">
        <f t="shared" si="40"/>
        <v>-0.13863752774457916</v>
      </c>
      <c r="P1156" s="460"/>
    </row>
    <row r="1157" spans="1:16" ht="18" customHeight="1">
      <c r="A1157" s="350"/>
      <c r="B1157" s="350"/>
      <c r="C1157" s="350"/>
      <c r="D1157" s="350"/>
      <c r="E1157" s="350"/>
      <c r="F1157" s="350"/>
      <c r="G1157" s="350"/>
      <c r="H1157" s="383"/>
      <c r="I1157" s="350" t="s">
        <v>1052</v>
      </c>
      <c r="J1157" s="281">
        <v>58570</v>
      </c>
      <c r="K1157" s="281"/>
      <c r="L1157" s="281">
        <v>50450</v>
      </c>
      <c r="M1157" s="281">
        <v>3000</v>
      </c>
      <c r="N1157" s="450">
        <f t="shared" si="39"/>
        <v>15.816666666666666</v>
      </c>
      <c r="O1157" s="450">
        <f t="shared" si="40"/>
        <v>-0.13863752774457916</v>
      </c>
      <c r="P1157" s="451"/>
    </row>
    <row r="1158" spans="1:16">
      <c r="A1158" s="350"/>
      <c r="B1158" s="350"/>
      <c r="C1158" s="350"/>
      <c r="D1158" s="350"/>
      <c r="E1158" s="350"/>
      <c r="F1158" s="350"/>
      <c r="G1158" s="350"/>
      <c r="H1158" s="511"/>
      <c r="I1158" s="448" t="s">
        <v>63</v>
      </c>
      <c r="J1158" s="458">
        <v>251058</v>
      </c>
      <c r="K1158" s="458">
        <v>293144</v>
      </c>
      <c r="L1158" s="458">
        <v>293144</v>
      </c>
      <c r="M1158" s="458">
        <v>386191</v>
      </c>
      <c r="N1158" s="450">
        <f t="shared" si="39"/>
        <v>-0.24093518492145083</v>
      </c>
      <c r="O1158" s="450">
        <f t="shared" si="40"/>
        <v>0.16763457049765385</v>
      </c>
      <c r="P1158" s="451"/>
    </row>
    <row r="1159" spans="1:16" s="506" customFormat="1" ht="18" customHeight="1">
      <c r="A1159" s="350"/>
      <c r="B1159" s="350"/>
      <c r="C1159" s="350"/>
      <c r="D1159" s="350"/>
      <c r="E1159" s="350"/>
      <c r="F1159" s="350"/>
      <c r="G1159" s="350"/>
      <c r="H1159" s="511"/>
      <c r="I1159" s="448" t="s">
        <v>1053</v>
      </c>
      <c r="J1159" s="458">
        <v>0</v>
      </c>
      <c r="K1159" s="458"/>
      <c r="L1159" s="458">
        <v>0</v>
      </c>
      <c r="M1159" s="458">
        <v>0</v>
      </c>
      <c r="N1159" s="450"/>
      <c r="O1159" s="450"/>
      <c r="P1159" s="451"/>
    </row>
    <row r="1160" spans="1:16" ht="18" customHeight="1">
      <c r="A1160" s="350"/>
      <c r="B1160" s="350"/>
      <c r="C1160" s="350"/>
      <c r="D1160" s="350"/>
      <c r="E1160" s="350"/>
      <c r="F1160" s="350"/>
      <c r="G1160" s="350"/>
      <c r="H1160" s="511"/>
      <c r="I1160" s="448" t="s">
        <v>1054</v>
      </c>
      <c r="J1160" s="458">
        <v>0</v>
      </c>
      <c r="K1160" s="458"/>
      <c r="L1160" s="458">
        <v>0</v>
      </c>
      <c r="M1160" s="458">
        <v>0</v>
      </c>
      <c r="N1160" s="450"/>
      <c r="O1160" s="450"/>
      <c r="P1160" s="451"/>
    </row>
    <row r="1161" spans="1:16" ht="18" customHeight="1">
      <c r="A1161" s="350"/>
      <c r="B1161" s="350"/>
      <c r="C1161" s="350"/>
      <c r="D1161" s="350"/>
      <c r="E1161" s="350"/>
      <c r="F1161" s="350"/>
      <c r="G1161" s="350"/>
      <c r="H1161" s="511"/>
      <c r="I1161" s="448" t="s">
        <v>1055</v>
      </c>
      <c r="J1161" s="458">
        <v>0</v>
      </c>
      <c r="K1161" s="458"/>
      <c r="L1161" s="458">
        <v>0</v>
      </c>
      <c r="M1161" s="458">
        <v>0</v>
      </c>
      <c r="N1161" s="450"/>
      <c r="O1161" s="450"/>
      <c r="P1161" s="451"/>
    </row>
    <row r="1162" spans="1:16" ht="18" customHeight="1">
      <c r="A1162" s="350"/>
      <c r="B1162" s="350"/>
      <c r="C1162" s="350"/>
      <c r="D1162" s="350"/>
      <c r="E1162" s="350"/>
      <c r="F1162" s="350"/>
      <c r="G1162" s="350"/>
      <c r="H1162" s="511"/>
      <c r="I1162" s="448" t="s">
        <v>1056</v>
      </c>
      <c r="J1162" s="458">
        <v>0</v>
      </c>
      <c r="K1162" s="458"/>
      <c r="L1162" s="458">
        <v>0</v>
      </c>
      <c r="M1162" s="458">
        <v>0</v>
      </c>
      <c r="N1162" s="450"/>
      <c r="O1162" s="450"/>
      <c r="P1162" s="451"/>
    </row>
    <row r="1163" spans="1:16" ht="18" customHeight="1">
      <c r="A1163" s="350"/>
      <c r="B1163" s="350"/>
      <c r="C1163" s="350"/>
      <c r="D1163" s="350"/>
      <c r="E1163" s="350"/>
      <c r="F1163" s="350"/>
      <c r="G1163" s="350"/>
      <c r="H1163" s="511"/>
      <c r="I1163" s="448" t="s">
        <v>1057</v>
      </c>
      <c r="J1163" s="458">
        <v>0</v>
      </c>
      <c r="K1163" s="458"/>
      <c r="L1163" s="458">
        <v>0</v>
      </c>
      <c r="M1163" s="458">
        <v>0</v>
      </c>
      <c r="N1163" s="450"/>
      <c r="O1163" s="450"/>
      <c r="P1163" s="451"/>
    </row>
    <row r="1164" spans="1:16" ht="18" customHeight="1">
      <c r="A1164" s="448"/>
      <c r="B1164" s="448"/>
      <c r="C1164" s="448"/>
      <c r="D1164" s="448"/>
      <c r="E1164" s="448"/>
      <c r="F1164" s="448"/>
      <c r="G1164" s="448"/>
      <c r="H1164" s="511"/>
      <c r="I1164" s="448" t="s">
        <v>800</v>
      </c>
      <c r="J1164" s="458">
        <v>0</v>
      </c>
      <c r="K1164" s="458"/>
      <c r="L1164" s="458">
        <v>0</v>
      </c>
      <c r="M1164" s="458">
        <v>0</v>
      </c>
      <c r="N1164" s="450"/>
      <c r="O1164" s="450"/>
      <c r="P1164" s="451"/>
    </row>
    <row r="1165" spans="1:16" ht="18" customHeight="1">
      <c r="A1165" s="350"/>
      <c r="B1165" s="350"/>
      <c r="C1165" s="350"/>
      <c r="D1165" s="350"/>
      <c r="E1165" s="350"/>
      <c r="F1165" s="350"/>
      <c r="G1165" s="350"/>
      <c r="H1165" s="511"/>
      <c r="I1165" s="448" t="s">
        <v>1058</v>
      </c>
      <c r="J1165" s="458">
        <v>0</v>
      </c>
      <c r="K1165" s="458"/>
      <c r="L1165" s="458">
        <v>0</v>
      </c>
      <c r="M1165" s="458">
        <v>0</v>
      </c>
      <c r="N1165" s="450"/>
      <c r="O1165" s="450"/>
      <c r="P1165" s="451"/>
    </row>
    <row r="1166" spans="1:16" ht="18" customHeight="1">
      <c r="A1166" s="350"/>
      <c r="B1166" s="350"/>
      <c r="C1166" s="350"/>
      <c r="D1166" s="350"/>
      <c r="E1166" s="350"/>
      <c r="F1166" s="350"/>
      <c r="G1166" s="350"/>
      <c r="H1166" s="511"/>
      <c r="I1166" s="448" t="s">
        <v>1059</v>
      </c>
      <c r="J1166" s="458">
        <v>0</v>
      </c>
      <c r="K1166" s="458"/>
      <c r="L1166" s="458">
        <v>0</v>
      </c>
      <c r="M1166" s="458">
        <v>0</v>
      </c>
      <c r="N1166" s="450"/>
      <c r="O1166" s="450"/>
      <c r="P1166" s="451"/>
    </row>
    <row r="1167" spans="1:16" ht="18" customHeight="1">
      <c r="A1167" s="350"/>
      <c r="B1167" s="350"/>
      <c r="C1167" s="350"/>
      <c r="D1167" s="350"/>
      <c r="E1167" s="350"/>
      <c r="F1167" s="350"/>
      <c r="G1167" s="350"/>
      <c r="H1167" s="511"/>
      <c r="I1167" s="448" t="s">
        <v>1060</v>
      </c>
      <c r="J1167" s="458">
        <v>251058</v>
      </c>
      <c r="K1167" s="458">
        <v>293144</v>
      </c>
      <c r="L1167" s="458">
        <v>293144</v>
      </c>
      <c r="M1167" s="458">
        <v>386191</v>
      </c>
      <c r="N1167" s="450">
        <f>L1167/M1167-1</f>
        <v>-0.24093518492145083</v>
      </c>
      <c r="O1167" s="450">
        <f t="shared" ref="O1167:O1174" si="41">L1167/J1167-1</f>
        <v>0.16763457049765385</v>
      </c>
      <c r="P1167" s="451"/>
    </row>
    <row r="1168" spans="1:16" ht="18" customHeight="1">
      <c r="A1168" s="350"/>
      <c r="B1168" s="350"/>
      <c r="C1168" s="350"/>
      <c r="D1168" s="350"/>
      <c r="E1168" s="350"/>
      <c r="F1168" s="350"/>
      <c r="G1168" s="350"/>
      <c r="H1168" s="511"/>
      <c r="I1168" s="448" t="s">
        <v>65</v>
      </c>
      <c r="J1168" s="458">
        <v>108348.999603688</v>
      </c>
      <c r="K1168" s="458">
        <v>104852</v>
      </c>
      <c r="L1168" s="458">
        <v>104098</v>
      </c>
      <c r="M1168" s="458">
        <v>111609</v>
      </c>
      <c r="N1168" s="450">
        <f>L1168/M1168-1</f>
        <v>-6.7297440170595579E-2</v>
      </c>
      <c r="O1168" s="450">
        <f t="shared" si="41"/>
        <v>-3.9234322598612259E-2</v>
      </c>
      <c r="P1168" s="451"/>
    </row>
    <row r="1169" spans="1:16" s="506" customFormat="1" ht="48">
      <c r="A1169" s="350"/>
      <c r="B1169" s="350"/>
      <c r="C1169" s="350"/>
      <c r="D1169" s="350"/>
      <c r="E1169" s="350"/>
      <c r="F1169" s="350"/>
      <c r="G1169" s="350"/>
      <c r="H1169" s="511"/>
      <c r="I1169" s="448" t="s">
        <v>1061</v>
      </c>
      <c r="J1169" s="458">
        <v>50374.39</v>
      </c>
      <c r="K1169" s="458">
        <v>62464</v>
      </c>
      <c r="L1169" s="458">
        <v>61710</v>
      </c>
      <c r="M1169" s="458">
        <v>52295</v>
      </c>
      <c r="N1169" s="450">
        <f>L1169/M1169-1</f>
        <v>0.18003633234534844</v>
      </c>
      <c r="O1169" s="450">
        <f t="shared" si="41"/>
        <v>0.22502724102465566</v>
      </c>
      <c r="P1169" s="451" t="s">
        <v>1062</v>
      </c>
    </row>
    <row r="1170" spans="1:16" ht="18" customHeight="1">
      <c r="A1170" s="350"/>
      <c r="B1170" s="350"/>
      <c r="C1170" s="350"/>
      <c r="D1170" s="350"/>
      <c r="E1170" s="350"/>
      <c r="F1170" s="350"/>
      <c r="G1170" s="350"/>
      <c r="H1170" s="383"/>
      <c r="I1170" s="350" t="s">
        <v>112</v>
      </c>
      <c r="J1170" s="281">
        <v>28012.46</v>
      </c>
      <c r="K1170" s="281"/>
      <c r="L1170" s="281">
        <v>29813</v>
      </c>
      <c r="M1170" s="281">
        <v>25891</v>
      </c>
      <c r="N1170" s="450">
        <f>L1170/M1170-1</f>
        <v>0.15148120968676371</v>
      </c>
      <c r="O1170" s="450">
        <f t="shared" si="41"/>
        <v>6.4276397003333541E-2</v>
      </c>
      <c r="P1170" s="451"/>
    </row>
    <row r="1171" spans="1:16" ht="18" customHeight="1">
      <c r="A1171" s="350"/>
      <c r="B1171" s="350"/>
      <c r="C1171" s="350"/>
      <c r="D1171" s="350"/>
      <c r="E1171" s="350"/>
      <c r="F1171" s="350"/>
      <c r="G1171" s="350"/>
      <c r="H1171" s="383"/>
      <c r="I1171" s="350" t="s">
        <v>113</v>
      </c>
      <c r="J1171" s="281">
        <v>5462.72</v>
      </c>
      <c r="K1171" s="281"/>
      <c r="L1171" s="281">
        <v>5974</v>
      </c>
      <c r="M1171" s="281">
        <v>562</v>
      </c>
      <c r="N1171" s="450">
        <f>L1171/M1171-1</f>
        <v>9.629893238434164</v>
      </c>
      <c r="O1171" s="450">
        <f t="shared" si="41"/>
        <v>9.3594399859410649E-2</v>
      </c>
      <c r="P1171" s="451"/>
    </row>
    <row r="1172" spans="1:16" ht="18" customHeight="1">
      <c r="A1172" s="350"/>
      <c r="B1172" s="350"/>
      <c r="C1172" s="350"/>
      <c r="D1172" s="350"/>
      <c r="E1172" s="350"/>
      <c r="F1172" s="350"/>
      <c r="G1172" s="350"/>
      <c r="H1172" s="383"/>
      <c r="I1172" s="350" t="s">
        <v>114</v>
      </c>
      <c r="J1172" s="281">
        <v>279</v>
      </c>
      <c r="K1172" s="281"/>
      <c r="L1172" s="281">
        <v>174</v>
      </c>
      <c r="M1172" s="281">
        <v>0</v>
      </c>
      <c r="N1172" s="450"/>
      <c r="O1172" s="450">
        <f t="shared" si="41"/>
        <v>-0.37634408602150538</v>
      </c>
      <c r="P1172" s="451"/>
    </row>
    <row r="1173" spans="1:16" ht="18" customHeight="1">
      <c r="A1173" s="350"/>
      <c r="B1173" s="350"/>
      <c r="C1173" s="350"/>
      <c r="D1173" s="350"/>
      <c r="E1173" s="350"/>
      <c r="F1173" s="350"/>
      <c r="G1173" s="350"/>
      <c r="H1173" s="383"/>
      <c r="I1173" s="350" t="s">
        <v>1063</v>
      </c>
      <c r="J1173" s="281">
        <v>1159</v>
      </c>
      <c r="K1173" s="281"/>
      <c r="L1173" s="281">
        <v>1150</v>
      </c>
      <c r="M1173" s="281">
        <v>987</v>
      </c>
      <c r="N1173" s="450">
        <f>L1173/M1173-1</f>
        <v>0.16514690982776092</v>
      </c>
      <c r="O1173" s="450">
        <f t="shared" si="41"/>
        <v>-7.7653149266608823E-3</v>
      </c>
      <c r="P1173" s="451"/>
    </row>
    <row r="1174" spans="1:16" ht="18" customHeight="1">
      <c r="A1174" s="350"/>
      <c r="B1174" s="350"/>
      <c r="C1174" s="350"/>
      <c r="D1174" s="350"/>
      <c r="E1174" s="350"/>
      <c r="F1174" s="350"/>
      <c r="G1174" s="350"/>
      <c r="H1174" s="383"/>
      <c r="I1174" s="350" t="s">
        <v>1064</v>
      </c>
      <c r="J1174" s="281">
        <v>60</v>
      </c>
      <c r="K1174" s="281"/>
      <c r="L1174" s="281">
        <v>60</v>
      </c>
      <c r="M1174" s="281">
        <v>602</v>
      </c>
      <c r="N1174" s="450">
        <f>L1174/M1174-1</f>
        <v>-0.90033222591362128</v>
      </c>
      <c r="O1174" s="450">
        <f t="shared" si="41"/>
        <v>0</v>
      </c>
      <c r="P1174" s="451"/>
    </row>
    <row r="1175" spans="1:16" ht="18" customHeight="1">
      <c r="A1175" s="350"/>
      <c r="B1175" s="350"/>
      <c r="C1175" s="350"/>
      <c r="D1175" s="350"/>
      <c r="E1175" s="350"/>
      <c r="F1175" s="350"/>
      <c r="G1175" s="350"/>
      <c r="H1175" s="383"/>
      <c r="I1175" s="350" t="s">
        <v>1065</v>
      </c>
      <c r="J1175" s="281">
        <v>0</v>
      </c>
      <c r="K1175" s="281"/>
      <c r="L1175" s="281">
        <v>0</v>
      </c>
      <c r="M1175" s="281">
        <v>887</v>
      </c>
      <c r="N1175" s="450">
        <f>L1175/M1175-1</f>
        <v>-1</v>
      </c>
      <c r="O1175" s="450"/>
      <c r="P1175" s="451"/>
    </row>
    <row r="1176" spans="1:16" ht="18" customHeight="1">
      <c r="A1176" s="350"/>
      <c r="B1176" s="350"/>
      <c r="C1176" s="350"/>
      <c r="D1176" s="350"/>
      <c r="E1176" s="350"/>
      <c r="F1176" s="350"/>
      <c r="G1176" s="350"/>
      <c r="H1176" s="383"/>
      <c r="I1176" s="350" t="s">
        <v>1066</v>
      </c>
      <c r="J1176" s="281">
        <v>0</v>
      </c>
      <c r="K1176" s="281"/>
      <c r="L1176" s="281">
        <v>0</v>
      </c>
      <c r="M1176" s="281">
        <v>0</v>
      </c>
      <c r="N1176" s="450"/>
      <c r="O1176" s="450"/>
      <c r="P1176" s="451"/>
    </row>
    <row r="1177" spans="1:16" ht="18" customHeight="1">
      <c r="A1177" s="350"/>
      <c r="B1177" s="350"/>
      <c r="C1177" s="350"/>
      <c r="D1177" s="350"/>
      <c r="E1177" s="350"/>
      <c r="F1177" s="350"/>
      <c r="G1177" s="350"/>
      <c r="H1177" s="383"/>
      <c r="I1177" s="350" t="s">
        <v>1067</v>
      </c>
      <c r="J1177" s="463">
        <v>0</v>
      </c>
      <c r="K1177" s="463"/>
      <c r="L1177" s="463">
        <v>0</v>
      </c>
      <c r="M1177" s="463">
        <v>132</v>
      </c>
      <c r="N1177" s="450">
        <f t="shared" ref="N1177:N1182" si="42">L1177/M1177-1</f>
        <v>-1</v>
      </c>
      <c r="O1177" s="450"/>
      <c r="P1177" s="451"/>
    </row>
    <row r="1178" spans="1:16" ht="18" customHeight="1">
      <c r="A1178" s="350"/>
      <c r="B1178" s="350"/>
      <c r="C1178" s="350"/>
      <c r="D1178" s="350"/>
      <c r="E1178" s="350"/>
      <c r="F1178" s="350"/>
      <c r="G1178" s="350"/>
      <c r="H1178" s="383"/>
      <c r="I1178" s="350" t="s">
        <v>1068</v>
      </c>
      <c r="J1178" s="281">
        <v>0</v>
      </c>
      <c r="K1178" s="281"/>
      <c r="L1178" s="281">
        <v>0</v>
      </c>
      <c r="M1178" s="281">
        <v>127</v>
      </c>
      <c r="N1178" s="450">
        <f t="shared" si="42"/>
        <v>-1</v>
      </c>
      <c r="O1178" s="450"/>
      <c r="P1178" s="451"/>
    </row>
    <row r="1179" spans="1:16" ht="18" customHeight="1">
      <c r="A1179" s="350"/>
      <c r="B1179" s="350"/>
      <c r="C1179" s="350"/>
      <c r="D1179" s="350"/>
      <c r="E1179" s="350"/>
      <c r="F1179" s="350"/>
      <c r="G1179" s="350"/>
      <c r="H1179" s="383"/>
      <c r="I1179" s="350" t="s">
        <v>1069</v>
      </c>
      <c r="J1179" s="281">
        <v>0</v>
      </c>
      <c r="K1179" s="281"/>
      <c r="L1179" s="281">
        <v>0</v>
      </c>
      <c r="M1179" s="281">
        <v>0</v>
      </c>
      <c r="N1179" s="450"/>
      <c r="O1179" s="450"/>
      <c r="P1179" s="451"/>
    </row>
    <row r="1180" spans="1:16" ht="18" customHeight="1">
      <c r="A1180" s="350"/>
      <c r="B1180" s="350"/>
      <c r="C1180" s="350"/>
      <c r="D1180" s="350"/>
      <c r="E1180" s="350"/>
      <c r="F1180" s="350"/>
      <c r="G1180" s="350"/>
      <c r="H1180" s="383"/>
      <c r="I1180" s="350" t="s">
        <v>1070</v>
      </c>
      <c r="J1180" s="281">
        <v>390.11</v>
      </c>
      <c r="K1180" s="281"/>
      <c r="L1180" s="281">
        <v>388</v>
      </c>
      <c r="M1180" s="281">
        <v>502</v>
      </c>
      <c r="N1180" s="450">
        <f t="shared" si="42"/>
        <v>-0.22709163346613548</v>
      </c>
      <c r="O1180" s="450">
        <f>L1180/J1180-1</f>
        <v>-5.4087308707800874E-3</v>
      </c>
      <c r="P1180" s="461"/>
    </row>
    <row r="1181" spans="1:16" ht="18" customHeight="1">
      <c r="A1181" s="350"/>
      <c r="B1181" s="350"/>
      <c r="C1181" s="350"/>
      <c r="D1181" s="350"/>
      <c r="E1181" s="350"/>
      <c r="F1181" s="350"/>
      <c r="G1181" s="350"/>
      <c r="H1181" s="383"/>
      <c r="I1181" s="350" t="s">
        <v>1071</v>
      </c>
      <c r="J1181" s="281"/>
      <c r="K1181" s="281"/>
      <c r="L1181" s="281">
        <v>0</v>
      </c>
      <c r="M1181" s="281">
        <v>12</v>
      </c>
      <c r="N1181" s="450">
        <f t="shared" si="42"/>
        <v>-1</v>
      </c>
      <c r="O1181" s="450"/>
      <c r="P1181" s="451"/>
    </row>
    <row r="1182" spans="1:16" ht="18" customHeight="1">
      <c r="A1182" s="350"/>
      <c r="B1182" s="350"/>
      <c r="C1182" s="350"/>
      <c r="D1182" s="350"/>
      <c r="E1182" s="350"/>
      <c r="F1182" s="350"/>
      <c r="G1182" s="350"/>
      <c r="H1182" s="383"/>
      <c r="I1182" s="350" t="s">
        <v>1072</v>
      </c>
      <c r="J1182" s="281">
        <v>0</v>
      </c>
      <c r="K1182" s="281"/>
      <c r="L1182" s="281">
        <v>0</v>
      </c>
      <c r="M1182" s="281">
        <v>474</v>
      </c>
      <c r="N1182" s="450">
        <f t="shared" si="42"/>
        <v>-1</v>
      </c>
      <c r="O1182" s="450"/>
      <c r="P1182" s="451"/>
    </row>
    <row r="1183" spans="1:16" ht="18" customHeight="1">
      <c r="A1183" s="350"/>
      <c r="B1183" s="350"/>
      <c r="C1183" s="350"/>
      <c r="D1183" s="350"/>
      <c r="E1183" s="350"/>
      <c r="F1183" s="350"/>
      <c r="G1183" s="350"/>
      <c r="H1183" s="383"/>
      <c r="I1183" s="350" t="s">
        <v>1073</v>
      </c>
      <c r="J1183" s="281">
        <v>0</v>
      </c>
      <c r="K1183" s="281"/>
      <c r="L1183" s="281">
        <v>0</v>
      </c>
      <c r="M1183" s="281"/>
      <c r="N1183" s="450"/>
      <c r="O1183" s="450"/>
      <c r="P1183" s="451"/>
    </row>
    <row r="1184" spans="1:16" ht="18" customHeight="1">
      <c r="A1184" s="350"/>
      <c r="B1184" s="350"/>
      <c r="C1184" s="350"/>
      <c r="D1184" s="350"/>
      <c r="E1184" s="350"/>
      <c r="F1184" s="350"/>
      <c r="G1184" s="350"/>
      <c r="H1184" s="383"/>
      <c r="I1184" s="350" t="s">
        <v>1074</v>
      </c>
      <c r="J1184" s="281">
        <v>0</v>
      </c>
      <c r="K1184" s="281"/>
      <c r="L1184" s="281">
        <v>0</v>
      </c>
      <c r="M1184" s="281"/>
      <c r="N1184" s="450"/>
      <c r="O1184" s="450"/>
      <c r="P1184" s="451"/>
    </row>
    <row r="1185" spans="1:16" ht="18" customHeight="1">
      <c r="A1185" s="350"/>
      <c r="B1185" s="350"/>
      <c r="C1185" s="350"/>
      <c r="D1185" s="350"/>
      <c r="E1185" s="350"/>
      <c r="F1185" s="350"/>
      <c r="G1185" s="350"/>
      <c r="H1185" s="383"/>
      <c r="I1185" s="350" t="s">
        <v>1075</v>
      </c>
      <c r="J1185" s="281">
        <v>0</v>
      </c>
      <c r="K1185" s="281"/>
      <c r="L1185" s="281">
        <v>0</v>
      </c>
      <c r="M1185" s="281"/>
      <c r="N1185" s="450"/>
      <c r="O1185" s="450"/>
      <c r="P1185" s="451"/>
    </row>
    <row r="1186" spans="1:16" ht="18" customHeight="1">
      <c r="A1186" s="350"/>
      <c r="B1186" s="350"/>
      <c r="C1186" s="350"/>
      <c r="D1186" s="350"/>
      <c r="E1186" s="350"/>
      <c r="F1186" s="350"/>
      <c r="G1186" s="350"/>
      <c r="H1186" s="383"/>
      <c r="I1186" s="350" t="s">
        <v>121</v>
      </c>
      <c r="J1186" s="281">
        <v>0</v>
      </c>
      <c r="K1186" s="281"/>
      <c r="L1186" s="281">
        <v>73</v>
      </c>
      <c r="M1186" s="281"/>
      <c r="N1186" s="450"/>
      <c r="O1186" s="450"/>
      <c r="P1186" s="451"/>
    </row>
    <row r="1187" spans="1:16" ht="18" customHeight="1">
      <c r="A1187" s="350"/>
      <c r="B1187" s="350"/>
      <c r="C1187" s="350"/>
      <c r="D1187" s="350"/>
      <c r="E1187" s="350"/>
      <c r="F1187" s="350"/>
      <c r="G1187" s="350"/>
      <c r="H1187" s="383"/>
      <c r="I1187" s="350" t="s">
        <v>1076</v>
      </c>
      <c r="J1187" s="281">
        <v>15011.1</v>
      </c>
      <c r="K1187" s="281"/>
      <c r="L1187" s="281">
        <v>24078</v>
      </c>
      <c r="M1187" s="281">
        <v>22119</v>
      </c>
      <c r="N1187" s="450">
        <f>L1187/M1187-1</f>
        <v>8.8566390885663981E-2</v>
      </c>
      <c r="O1187" s="450">
        <f>L1187/J1187-1</f>
        <v>0.60401303035753529</v>
      </c>
      <c r="P1187" s="451"/>
    </row>
    <row r="1188" spans="1:16">
      <c r="A1188" s="350"/>
      <c r="B1188" s="350"/>
      <c r="C1188" s="350"/>
      <c r="D1188" s="350"/>
      <c r="E1188" s="350"/>
      <c r="F1188" s="350"/>
      <c r="G1188" s="350"/>
      <c r="H1188" s="511"/>
      <c r="I1188" s="448" t="s">
        <v>1077</v>
      </c>
      <c r="J1188" s="458">
        <v>17877.994499999997</v>
      </c>
      <c r="K1188" s="458">
        <v>15645</v>
      </c>
      <c r="L1188" s="458">
        <v>15645</v>
      </c>
      <c r="M1188" s="458">
        <v>23268</v>
      </c>
      <c r="N1188" s="453">
        <f>L1188/M1188-1</f>
        <v>-0.32761732851985559</v>
      </c>
      <c r="O1188" s="450">
        <f>L1188/J1188-1</f>
        <v>-0.12490184511467417</v>
      </c>
      <c r="P1188" s="451"/>
    </row>
    <row r="1189" spans="1:16" ht="18" customHeight="1">
      <c r="A1189" s="350"/>
      <c r="B1189" s="350"/>
      <c r="C1189" s="350"/>
      <c r="D1189" s="350"/>
      <c r="E1189" s="350"/>
      <c r="F1189" s="350"/>
      <c r="G1189" s="350"/>
      <c r="H1189" s="383"/>
      <c r="I1189" s="350" t="s">
        <v>112</v>
      </c>
      <c r="J1189" s="281">
        <v>1638.34</v>
      </c>
      <c r="K1189" s="281"/>
      <c r="L1189" s="281">
        <v>2119</v>
      </c>
      <c r="M1189" s="281">
        <v>1760</v>
      </c>
      <c r="N1189" s="450">
        <f>L1189/M1189-1</f>
        <v>0.20397727272727262</v>
      </c>
      <c r="O1189" s="450">
        <f>L1189/J1189-1</f>
        <v>0.29338232601291558</v>
      </c>
      <c r="P1189" s="451"/>
    </row>
    <row r="1190" spans="1:16" ht="18" customHeight="1">
      <c r="A1190" s="350"/>
      <c r="B1190" s="350"/>
      <c r="C1190" s="350"/>
      <c r="D1190" s="350"/>
      <c r="E1190" s="350"/>
      <c r="F1190" s="350"/>
      <c r="G1190" s="350"/>
      <c r="H1190" s="383"/>
      <c r="I1190" s="350" t="s">
        <v>113</v>
      </c>
      <c r="J1190" s="281">
        <v>187</v>
      </c>
      <c r="K1190" s="281"/>
      <c r="L1190" s="281">
        <v>99</v>
      </c>
      <c r="M1190" s="281">
        <v>0</v>
      </c>
      <c r="N1190" s="450"/>
      <c r="O1190" s="450">
        <f>L1190/J1190-1</f>
        <v>-0.47058823529411764</v>
      </c>
      <c r="P1190" s="474"/>
    </row>
    <row r="1191" spans="1:16" ht="18" customHeight="1">
      <c r="A1191" s="350"/>
      <c r="B1191" s="350"/>
      <c r="C1191" s="350"/>
      <c r="D1191" s="350"/>
      <c r="E1191" s="350"/>
      <c r="F1191" s="350"/>
      <c r="G1191" s="350"/>
      <c r="H1191" s="383"/>
      <c r="I1191" s="350" t="s">
        <v>114</v>
      </c>
      <c r="J1191" s="281">
        <v>0</v>
      </c>
      <c r="K1191" s="281"/>
      <c r="L1191" s="281">
        <v>0</v>
      </c>
      <c r="M1191" s="281">
        <v>0</v>
      </c>
      <c r="N1191" s="450"/>
      <c r="O1191" s="450"/>
      <c r="P1191" s="451"/>
    </row>
    <row r="1192" spans="1:16" ht="18" customHeight="1">
      <c r="A1192" s="350"/>
      <c r="B1192" s="350"/>
      <c r="C1192" s="350"/>
      <c r="D1192" s="350"/>
      <c r="E1192" s="350"/>
      <c r="F1192" s="350"/>
      <c r="G1192" s="350"/>
      <c r="H1192" s="383"/>
      <c r="I1192" s="350" t="s">
        <v>1078</v>
      </c>
      <c r="J1192" s="281">
        <v>916</v>
      </c>
      <c r="K1192" s="281"/>
      <c r="L1192" s="281">
        <v>0</v>
      </c>
      <c r="M1192" s="281">
        <v>6802</v>
      </c>
      <c r="N1192" s="450">
        <f>L1192/M1192-1</f>
        <v>-1</v>
      </c>
      <c r="O1192" s="450">
        <f>L1192/J1192-1</f>
        <v>-1</v>
      </c>
      <c r="P1192" s="451"/>
    </row>
    <row r="1193" spans="1:16" ht="18" customHeight="1">
      <c r="A1193" s="350"/>
      <c r="B1193" s="350"/>
      <c r="C1193" s="350"/>
      <c r="D1193" s="350"/>
      <c r="E1193" s="350"/>
      <c r="F1193" s="350"/>
      <c r="G1193" s="350"/>
      <c r="H1193" s="383"/>
      <c r="I1193" s="350" t="s">
        <v>1079</v>
      </c>
      <c r="J1193" s="281">
        <v>750.57</v>
      </c>
      <c r="K1193" s="281"/>
      <c r="L1193" s="281">
        <v>2027</v>
      </c>
      <c r="M1193" s="281">
        <v>674</v>
      </c>
      <c r="N1193" s="450">
        <f>L1193/M1193-1</f>
        <v>2.0074183976261128</v>
      </c>
      <c r="O1193" s="450">
        <f>L1193/J1193-1</f>
        <v>1.7006141998747615</v>
      </c>
      <c r="P1193" s="451"/>
    </row>
    <row r="1194" spans="1:16" ht="18" customHeight="1">
      <c r="A1194" s="350"/>
      <c r="B1194" s="350"/>
      <c r="C1194" s="350"/>
      <c r="D1194" s="350"/>
      <c r="E1194" s="350"/>
      <c r="F1194" s="350"/>
      <c r="G1194" s="350"/>
      <c r="H1194" s="383"/>
      <c r="I1194" s="350" t="s">
        <v>1080</v>
      </c>
      <c r="J1194" s="281">
        <v>0</v>
      </c>
      <c r="K1194" s="281"/>
      <c r="L1194" s="281">
        <v>0</v>
      </c>
      <c r="M1194" s="281">
        <v>0</v>
      </c>
      <c r="N1194" s="450"/>
      <c r="O1194" s="450"/>
      <c r="P1194" s="451"/>
    </row>
    <row r="1195" spans="1:16" ht="18" customHeight="1">
      <c r="A1195" s="350"/>
      <c r="B1195" s="350"/>
      <c r="C1195" s="350"/>
      <c r="D1195" s="350"/>
      <c r="E1195" s="350"/>
      <c r="F1195" s="350"/>
      <c r="G1195" s="350"/>
      <c r="H1195" s="383"/>
      <c r="I1195" s="350" t="s">
        <v>1081</v>
      </c>
      <c r="J1195" s="281">
        <v>0</v>
      </c>
      <c r="K1195" s="281"/>
      <c r="L1195" s="281">
        <v>0</v>
      </c>
      <c r="M1195" s="281">
        <v>0</v>
      </c>
      <c r="N1195" s="450"/>
      <c r="O1195" s="450"/>
      <c r="P1195" s="460"/>
    </row>
    <row r="1196" spans="1:16" ht="18" customHeight="1">
      <c r="A1196" s="350"/>
      <c r="B1196" s="350"/>
      <c r="C1196" s="350"/>
      <c r="D1196" s="350"/>
      <c r="E1196" s="350"/>
      <c r="F1196" s="350"/>
      <c r="G1196" s="350"/>
      <c r="H1196" s="383"/>
      <c r="I1196" s="350" t="s">
        <v>1082</v>
      </c>
      <c r="J1196" s="281">
        <v>1199.9000000000001</v>
      </c>
      <c r="K1196" s="281"/>
      <c r="L1196" s="281">
        <v>1078</v>
      </c>
      <c r="M1196" s="281">
        <v>1003</v>
      </c>
      <c r="N1196" s="450">
        <f>L1196/M1196-1</f>
        <v>7.4775672981056918E-2</v>
      </c>
      <c r="O1196" s="450">
        <f>L1196/J1196-1</f>
        <v>-0.10159179931660978</v>
      </c>
      <c r="P1196" s="451"/>
    </row>
    <row r="1197" spans="1:16" ht="18" customHeight="1">
      <c r="A1197" s="350"/>
      <c r="B1197" s="350"/>
      <c r="C1197" s="350"/>
      <c r="D1197" s="350"/>
      <c r="E1197" s="350"/>
      <c r="F1197" s="350"/>
      <c r="G1197" s="350"/>
      <c r="H1197" s="383"/>
      <c r="I1197" s="350" t="s">
        <v>1083</v>
      </c>
      <c r="J1197" s="281">
        <v>0</v>
      </c>
      <c r="K1197" s="281"/>
      <c r="L1197" s="281">
        <v>0</v>
      </c>
      <c r="M1197" s="281">
        <v>0</v>
      </c>
      <c r="N1197" s="450"/>
      <c r="O1197" s="450"/>
      <c r="P1197" s="451"/>
    </row>
    <row r="1198" spans="1:16" ht="18" customHeight="1">
      <c r="A1198" s="350"/>
      <c r="B1198" s="350"/>
      <c r="C1198" s="350"/>
      <c r="D1198" s="350"/>
      <c r="E1198" s="350"/>
      <c r="F1198" s="350"/>
      <c r="G1198" s="350"/>
      <c r="H1198" s="383"/>
      <c r="I1198" s="350" t="s">
        <v>1084</v>
      </c>
      <c r="J1198" s="281">
        <v>0</v>
      </c>
      <c r="K1198" s="281"/>
      <c r="L1198" s="281">
        <v>0</v>
      </c>
      <c r="M1198" s="281">
        <v>0</v>
      </c>
      <c r="N1198" s="450"/>
      <c r="O1198" s="450"/>
      <c r="P1198" s="461"/>
    </row>
    <row r="1199" spans="1:16" ht="18" customHeight="1">
      <c r="A1199" s="350"/>
      <c r="B1199" s="350"/>
      <c r="C1199" s="350"/>
      <c r="D1199" s="350"/>
      <c r="E1199" s="350"/>
      <c r="F1199" s="350"/>
      <c r="G1199" s="350"/>
      <c r="H1199" s="383"/>
      <c r="I1199" s="350" t="s">
        <v>1085</v>
      </c>
      <c r="J1199" s="281">
        <v>0</v>
      </c>
      <c r="K1199" s="281"/>
      <c r="L1199" s="281">
        <v>0</v>
      </c>
      <c r="M1199" s="281">
        <v>0</v>
      </c>
      <c r="N1199" s="450"/>
      <c r="O1199" s="450"/>
      <c r="P1199" s="451"/>
    </row>
    <row r="1200" spans="1:16" ht="18" customHeight="1">
      <c r="A1200" s="350"/>
      <c r="B1200" s="350"/>
      <c r="C1200" s="350"/>
      <c r="D1200" s="350"/>
      <c r="E1200" s="350"/>
      <c r="F1200" s="350"/>
      <c r="G1200" s="350"/>
      <c r="H1200" s="383"/>
      <c r="I1200" s="350" t="s">
        <v>1086</v>
      </c>
      <c r="J1200" s="281">
        <v>0</v>
      </c>
      <c r="K1200" s="281"/>
      <c r="L1200" s="281">
        <v>0</v>
      </c>
      <c r="M1200" s="281">
        <v>0</v>
      </c>
      <c r="N1200" s="450"/>
      <c r="O1200" s="450"/>
      <c r="P1200" s="451"/>
    </row>
    <row r="1201" spans="1:16" ht="18" customHeight="1">
      <c r="A1201" s="350"/>
      <c r="B1201" s="350"/>
      <c r="C1201" s="350"/>
      <c r="D1201" s="350"/>
      <c r="E1201" s="350"/>
      <c r="F1201" s="350"/>
      <c r="G1201" s="350"/>
      <c r="H1201" s="383"/>
      <c r="I1201" s="350" t="s">
        <v>1087</v>
      </c>
      <c r="J1201" s="281">
        <v>0</v>
      </c>
      <c r="K1201" s="281"/>
      <c r="L1201" s="281">
        <v>0</v>
      </c>
      <c r="M1201" s="281">
        <v>8</v>
      </c>
      <c r="N1201" s="450">
        <f t="shared" ref="N1201:N1206" si="43">L1201/M1201-1</f>
        <v>-1</v>
      </c>
      <c r="O1201" s="450"/>
      <c r="P1201" s="451"/>
    </row>
    <row r="1202" spans="1:16" ht="18" customHeight="1">
      <c r="A1202" s="350"/>
      <c r="B1202" s="350"/>
      <c r="C1202" s="350"/>
      <c r="D1202" s="350"/>
      <c r="E1202" s="350"/>
      <c r="F1202" s="350"/>
      <c r="G1202" s="350"/>
      <c r="H1202" s="383"/>
      <c r="I1202" s="350" t="s">
        <v>1088</v>
      </c>
      <c r="J1202" s="281">
        <v>0</v>
      </c>
      <c r="K1202" s="281"/>
      <c r="L1202" s="281">
        <v>0</v>
      </c>
      <c r="M1202" s="281">
        <v>0</v>
      </c>
      <c r="N1202" s="450"/>
      <c r="O1202" s="450"/>
      <c r="P1202" s="451"/>
    </row>
    <row r="1203" spans="1:16" ht="18" customHeight="1">
      <c r="A1203" s="350"/>
      <c r="B1203" s="350"/>
      <c r="C1203" s="350"/>
      <c r="D1203" s="350"/>
      <c r="E1203" s="350"/>
      <c r="F1203" s="350"/>
      <c r="G1203" s="350"/>
      <c r="H1203" s="383"/>
      <c r="I1203" s="350" t="s">
        <v>1089</v>
      </c>
      <c r="J1203" s="281">
        <v>0</v>
      </c>
      <c r="K1203" s="281"/>
      <c r="L1203" s="281">
        <v>0</v>
      </c>
      <c r="M1203" s="281">
        <v>0</v>
      </c>
      <c r="N1203" s="450"/>
      <c r="O1203" s="450"/>
      <c r="P1203" s="451"/>
    </row>
    <row r="1204" spans="1:16" ht="18" customHeight="1">
      <c r="A1204" s="350"/>
      <c r="B1204" s="350"/>
      <c r="C1204" s="350"/>
      <c r="D1204" s="350"/>
      <c r="E1204" s="350"/>
      <c r="F1204" s="350"/>
      <c r="G1204" s="350"/>
      <c r="H1204" s="383"/>
      <c r="I1204" s="350" t="s">
        <v>1090</v>
      </c>
      <c r="J1204" s="281">
        <v>11591.834499999999</v>
      </c>
      <c r="K1204" s="281"/>
      <c r="L1204" s="281">
        <v>6060</v>
      </c>
      <c r="M1204" s="281">
        <v>10454</v>
      </c>
      <c r="N1204" s="450">
        <f t="shared" si="43"/>
        <v>-0.42031758178687584</v>
      </c>
      <c r="O1204" s="450">
        <f>L1204/J1204-1</f>
        <v>-0.47721820907639767</v>
      </c>
      <c r="P1204" s="451"/>
    </row>
    <row r="1205" spans="1:16" ht="18" customHeight="1">
      <c r="A1205" s="350"/>
      <c r="B1205" s="350"/>
      <c r="C1205" s="350"/>
      <c r="D1205" s="350"/>
      <c r="E1205" s="350"/>
      <c r="F1205" s="350"/>
      <c r="G1205" s="350"/>
      <c r="H1205" s="383"/>
      <c r="I1205" s="350" t="s">
        <v>121</v>
      </c>
      <c r="J1205" s="281">
        <v>477.01</v>
      </c>
      <c r="K1205" s="281"/>
      <c r="L1205" s="281">
        <v>702</v>
      </c>
      <c r="M1205" s="281">
        <v>495</v>
      </c>
      <c r="N1205" s="450">
        <f t="shared" si="43"/>
        <v>0.41818181818181821</v>
      </c>
      <c r="O1205" s="450">
        <f>L1205/J1205-1</f>
        <v>0.47166726064443099</v>
      </c>
      <c r="P1205" s="451"/>
    </row>
    <row r="1206" spans="1:16" ht="18" customHeight="1">
      <c r="A1206" s="350"/>
      <c r="B1206" s="350"/>
      <c r="C1206" s="350"/>
      <c r="D1206" s="350"/>
      <c r="E1206" s="350"/>
      <c r="F1206" s="350"/>
      <c r="G1206" s="350"/>
      <c r="H1206" s="383"/>
      <c r="I1206" s="350" t="s">
        <v>1091</v>
      </c>
      <c r="J1206" s="281">
        <v>1117.3400000000001</v>
      </c>
      <c r="K1206" s="281"/>
      <c r="L1206" s="281">
        <v>3560</v>
      </c>
      <c r="M1206" s="281">
        <v>2072</v>
      </c>
      <c r="N1206" s="450">
        <f t="shared" si="43"/>
        <v>0.71814671814671804</v>
      </c>
      <c r="O1206" s="450">
        <f>L1206/J1206-1</f>
        <v>2.1861385075268043</v>
      </c>
      <c r="P1206" s="451"/>
    </row>
    <row r="1207" spans="1:16" ht="18" customHeight="1">
      <c r="A1207" s="350"/>
      <c r="B1207" s="350"/>
      <c r="C1207" s="350"/>
      <c r="D1207" s="350"/>
      <c r="E1207" s="350"/>
      <c r="F1207" s="350"/>
      <c r="G1207" s="350"/>
      <c r="H1207" s="511"/>
      <c r="I1207" s="448" t="s">
        <v>1092</v>
      </c>
      <c r="J1207" s="458"/>
      <c r="K1207" s="458"/>
      <c r="L1207" s="458">
        <v>0</v>
      </c>
      <c r="M1207" s="458"/>
      <c r="N1207" s="450"/>
      <c r="O1207" s="450"/>
      <c r="P1207" s="451"/>
    </row>
    <row r="1208" spans="1:16" ht="18" customHeight="1">
      <c r="A1208" s="350"/>
      <c r="B1208" s="350"/>
      <c r="C1208" s="350"/>
      <c r="D1208" s="350"/>
      <c r="E1208" s="350"/>
      <c r="F1208" s="350"/>
      <c r="G1208" s="350"/>
      <c r="H1208" s="383"/>
      <c r="I1208" s="350" t="s">
        <v>112</v>
      </c>
      <c r="J1208" s="281"/>
      <c r="K1208" s="281"/>
      <c r="L1208" s="281">
        <v>0</v>
      </c>
      <c r="M1208" s="281"/>
      <c r="N1208" s="450"/>
      <c r="O1208" s="450"/>
      <c r="P1208" s="451"/>
    </row>
    <row r="1209" spans="1:16" ht="18" customHeight="1">
      <c r="A1209" s="350"/>
      <c r="B1209" s="350"/>
      <c r="C1209" s="350"/>
      <c r="D1209" s="350"/>
      <c r="E1209" s="350"/>
      <c r="F1209" s="350"/>
      <c r="G1209" s="350"/>
      <c r="H1209" s="383"/>
      <c r="I1209" s="350" t="s">
        <v>113</v>
      </c>
      <c r="J1209" s="281"/>
      <c r="K1209" s="281"/>
      <c r="L1209" s="281">
        <v>0</v>
      </c>
      <c r="M1209" s="281"/>
      <c r="N1209" s="450"/>
      <c r="O1209" s="450"/>
      <c r="P1209" s="451"/>
    </row>
    <row r="1210" spans="1:16" ht="18" customHeight="1">
      <c r="A1210" s="350"/>
      <c r="B1210" s="350"/>
      <c r="C1210" s="350"/>
      <c r="D1210" s="350"/>
      <c r="E1210" s="350"/>
      <c r="F1210" s="350"/>
      <c r="G1210" s="350"/>
      <c r="H1210" s="383"/>
      <c r="I1210" s="350" t="s">
        <v>114</v>
      </c>
      <c r="J1210" s="281"/>
      <c r="K1210" s="281"/>
      <c r="L1210" s="281">
        <v>0</v>
      </c>
      <c r="M1210" s="281"/>
      <c r="N1210" s="450"/>
      <c r="O1210" s="450"/>
      <c r="P1210" s="451"/>
    </row>
    <row r="1211" spans="1:16" ht="18" customHeight="1">
      <c r="A1211" s="350"/>
      <c r="B1211" s="350"/>
      <c r="C1211" s="350"/>
      <c r="D1211" s="350"/>
      <c r="E1211" s="350"/>
      <c r="F1211" s="350"/>
      <c r="G1211" s="350"/>
      <c r="H1211" s="383"/>
      <c r="I1211" s="350" t="s">
        <v>1093</v>
      </c>
      <c r="J1211" s="281"/>
      <c r="K1211" s="281"/>
      <c r="L1211" s="281">
        <v>0</v>
      </c>
      <c r="M1211" s="281"/>
      <c r="N1211" s="450"/>
      <c r="O1211" s="450"/>
      <c r="P1211" s="451"/>
    </row>
    <row r="1212" spans="1:16" ht="18" customHeight="1">
      <c r="A1212" s="350"/>
      <c r="B1212" s="350"/>
      <c r="C1212" s="350"/>
      <c r="D1212" s="350"/>
      <c r="E1212" s="350"/>
      <c r="F1212" s="350"/>
      <c r="G1212" s="350"/>
      <c r="H1212" s="383"/>
      <c r="I1212" s="350" t="s">
        <v>1094</v>
      </c>
      <c r="J1212" s="281"/>
      <c r="K1212" s="281"/>
      <c r="L1212" s="281">
        <v>0</v>
      </c>
      <c r="M1212" s="281"/>
      <c r="N1212" s="450"/>
      <c r="O1212" s="450"/>
      <c r="P1212" s="451"/>
    </row>
    <row r="1213" spans="1:16" ht="18" customHeight="1">
      <c r="A1213" s="350"/>
      <c r="B1213" s="350"/>
      <c r="C1213" s="350"/>
      <c r="D1213" s="350"/>
      <c r="E1213" s="350"/>
      <c r="F1213" s="350"/>
      <c r="G1213" s="350"/>
      <c r="H1213" s="383"/>
      <c r="I1213" s="350" t="s">
        <v>1095</v>
      </c>
      <c r="J1213" s="281"/>
      <c r="K1213" s="281"/>
      <c r="L1213" s="281">
        <v>0</v>
      </c>
      <c r="M1213" s="281"/>
      <c r="N1213" s="450"/>
      <c r="O1213" s="450"/>
      <c r="P1213" s="451"/>
    </row>
    <row r="1214" spans="1:16" ht="18" customHeight="1">
      <c r="A1214" s="350"/>
      <c r="B1214" s="350"/>
      <c r="C1214" s="350"/>
      <c r="D1214" s="350"/>
      <c r="E1214" s="350"/>
      <c r="F1214" s="350"/>
      <c r="G1214" s="350"/>
      <c r="H1214" s="383"/>
      <c r="I1214" s="350" t="s">
        <v>121</v>
      </c>
      <c r="J1214" s="281"/>
      <c r="K1214" s="281"/>
      <c r="L1214" s="281">
        <v>0</v>
      </c>
      <c r="M1214" s="281"/>
      <c r="N1214" s="450"/>
      <c r="O1214" s="450"/>
      <c r="P1214" s="451"/>
    </row>
    <row r="1215" spans="1:16" ht="18" customHeight="1">
      <c r="A1215" s="350"/>
      <c r="B1215" s="350"/>
      <c r="C1215" s="350"/>
      <c r="D1215" s="350"/>
      <c r="E1215" s="350"/>
      <c r="F1215" s="350"/>
      <c r="G1215" s="350"/>
      <c r="H1215" s="383"/>
      <c r="I1215" s="350" t="s">
        <v>1096</v>
      </c>
      <c r="J1215" s="281"/>
      <c r="K1215" s="281"/>
      <c r="L1215" s="281">
        <v>0</v>
      </c>
      <c r="M1215" s="281"/>
      <c r="N1215" s="450"/>
      <c r="O1215" s="450"/>
      <c r="P1215" s="451"/>
    </row>
    <row r="1216" spans="1:16" ht="36">
      <c r="A1216" s="350"/>
      <c r="B1216" s="350"/>
      <c r="C1216" s="350"/>
      <c r="D1216" s="350"/>
      <c r="E1216" s="350"/>
      <c r="F1216" s="350"/>
      <c r="G1216" s="350"/>
      <c r="H1216" s="511"/>
      <c r="I1216" s="448" t="s">
        <v>1097</v>
      </c>
      <c r="J1216" s="458">
        <v>20096.615103688</v>
      </c>
      <c r="K1216" s="458">
        <v>26743</v>
      </c>
      <c r="L1216" s="458">
        <v>26743</v>
      </c>
      <c r="M1216" s="458">
        <v>35031</v>
      </c>
      <c r="N1216" s="450">
        <f>L1216/M1216-1</f>
        <v>-0.23659044845993549</v>
      </c>
      <c r="O1216" s="450">
        <f>L1216/J1216-1</f>
        <v>0.33072160968502096</v>
      </c>
      <c r="P1216" s="451" t="s">
        <v>1098</v>
      </c>
    </row>
    <row r="1217" spans="1:16" ht="18" customHeight="1">
      <c r="A1217" s="350"/>
      <c r="B1217" s="350"/>
      <c r="C1217" s="350"/>
      <c r="D1217" s="350"/>
      <c r="E1217" s="350"/>
      <c r="F1217" s="350"/>
      <c r="G1217" s="350"/>
      <c r="H1217" s="383"/>
      <c r="I1217" s="350" t="s">
        <v>112</v>
      </c>
      <c r="J1217" s="281">
        <v>1202</v>
      </c>
      <c r="K1217" s="281"/>
      <c r="L1217" s="281">
        <v>1386</v>
      </c>
      <c r="M1217" s="281">
        <v>1175</v>
      </c>
      <c r="N1217" s="450">
        <f>L1217/M1217-1</f>
        <v>0.17957446808510635</v>
      </c>
      <c r="O1217" s="450">
        <f>L1217/J1217-1</f>
        <v>0.15307820299500841</v>
      </c>
      <c r="P1217" s="451"/>
    </row>
    <row r="1218" spans="1:16" ht="18" customHeight="1">
      <c r="A1218" s="350"/>
      <c r="B1218" s="350"/>
      <c r="C1218" s="350"/>
      <c r="D1218" s="350"/>
      <c r="E1218" s="350"/>
      <c r="F1218" s="350"/>
      <c r="G1218" s="350"/>
      <c r="H1218" s="383"/>
      <c r="I1218" s="350" t="s">
        <v>113</v>
      </c>
      <c r="J1218" s="281">
        <v>31</v>
      </c>
      <c r="K1218" s="281"/>
      <c r="L1218" s="281">
        <v>29</v>
      </c>
      <c r="M1218" s="281">
        <v>31</v>
      </c>
      <c r="N1218" s="450">
        <f>L1218/M1218-1</f>
        <v>-6.4516129032258118E-2</v>
      </c>
      <c r="O1218" s="450">
        <f>L1218/J1218-1</f>
        <v>-6.4516129032258118E-2</v>
      </c>
      <c r="P1218" s="451"/>
    </row>
    <row r="1219" spans="1:16" ht="18" customHeight="1">
      <c r="A1219" s="350"/>
      <c r="B1219" s="350"/>
      <c r="C1219" s="350"/>
      <c r="D1219" s="350"/>
      <c r="E1219" s="350"/>
      <c r="F1219" s="350"/>
      <c r="G1219" s="350"/>
      <c r="H1219" s="383"/>
      <c r="I1219" s="350" t="s">
        <v>114</v>
      </c>
      <c r="J1219" s="281">
        <v>0</v>
      </c>
      <c r="K1219" s="281"/>
      <c r="L1219" s="281">
        <v>0</v>
      </c>
      <c r="M1219" s="281">
        <v>0</v>
      </c>
      <c r="N1219" s="450"/>
      <c r="O1219" s="450"/>
      <c r="P1219" s="451"/>
    </row>
    <row r="1220" spans="1:16" ht="18" customHeight="1">
      <c r="A1220" s="350"/>
      <c r="B1220" s="350"/>
      <c r="C1220" s="350"/>
      <c r="D1220" s="350"/>
      <c r="E1220" s="350"/>
      <c r="F1220" s="350"/>
      <c r="G1220" s="350"/>
      <c r="H1220" s="383"/>
      <c r="I1220" s="350" t="s">
        <v>1099</v>
      </c>
      <c r="J1220" s="281">
        <v>1497</v>
      </c>
      <c r="K1220" s="281"/>
      <c r="L1220" s="281">
        <v>1767</v>
      </c>
      <c r="M1220" s="281">
        <v>1672</v>
      </c>
      <c r="N1220" s="450">
        <f t="shared" ref="N1220:N1226" si="44">L1220/M1220-1</f>
        <v>5.6818181818181879E-2</v>
      </c>
      <c r="O1220" s="450">
        <f>L1220/J1220-1</f>
        <v>0.18036072144288573</v>
      </c>
      <c r="P1220" s="451"/>
    </row>
    <row r="1221" spans="1:16" ht="18" customHeight="1">
      <c r="A1221" s="350"/>
      <c r="B1221" s="350"/>
      <c r="C1221" s="350"/>
      <c r="D1221" s="350"/>
      <c r="E1221" s="350"/>
      <c r="F1221" s="350"/>
      <c r="G1221" s="350"/>
      <c r="H1221" s="383"/>
      <c r="I1221" s="350" t="s">
        <v>1100</v>
      </c>
      <c r="J1221" s="281">
        <v>451</v>
      </c>
      <c r="K1221" s="281"/>
      <c r="L1221" s="281">
        <v>522</v>
      </c>
      <c r="M1221" s="281">
        <v>538</v>
      </c>
      <c r="N1221" s="450">
        <f t="shared" si="44"/>
        <v>-2.9739776951672847E-2</v>
      </c>
      <c r="O1221" s="450">
        <f t="shared" ref="O1221:O1251" si="45">L1221/J1221-1</f>
        <v>0.15742793791574283</v>
      </c>
      <c r="P1221" s="451"/>
    </row>
    <row r="1222" spans="1:16" ht="18" customHeight="1">
      <c r="A1222" s="350"/>
      <c r="B1222" s="350"/>
      <c r="C1222" s="350"/>
      <c r="D1222" s="350"/>
      <c r="E1222" s="350"/>
      <c r="F1222" s="350"/>
      <c r="G1222" s="350"/>
      <c r="H1222" s="383"/>
      <c r="I1222" s="350" t="s">
        <v>1101</v>
      </c>
      <c r="J1222" s="281">
        <v>1285</v>
      </c>
      <c r="K1222" s="281"/>
      <c r="L1222" s="281">
        <v>1279</v>
      </c>
      <c r="M1222" s="281">
        <v>1484</v>
      </c>
      <c r="N1222" s="450">
        <f t="shared" si="44"/>
        <v>-0.13814016172506738</v>
      </c>
      <c r="O1222" s="450">
        <f t="shared" si="45"/>
        <v>-4.6692607003890885E-3</v>
      </c>
      <c r="P1222" s="451"/>
    </row>
    <row r="1223" spans="1:16" ht="18" customHeight="1">
      <c r="A1223" s="350"/>
      <c r="B1223" s="350"/>
      <c r="C1223" s="350"/>
      <c r="D1223" s="350"/>
      <c r="E1223" s="350"/>
      <c r="F1223" s="350"/>
      <c r="G1223" s="350"/>
      <c r="H1223" s="383"/>
      <c r="I1223" s="350" t="s">
        <v>1102</v>
      </c>
      <c r="J1223" s="281">
        <v>2558</v>
      </c>
      <c r="K1223" s="281"/>
      <c r="L1223" s="281">
        <v>3293</v>
      </c>
      <c r="M1223" s="281">
        <v>2543</v>
      </c>
      <c r="N1223" s="450">
        <f t="shared" si="44"/>
        <v>0.29492725127801811</v>
      </c>
      <c r="O1223" s="450">
        <f t="shared" si="45"/>
        <v>0.28733385457388594</v>
      </c>
      <c r="P1223" s="451"/>
    </row>
    <row r="1224" spans="1:16" ht="18" customHeight="1">
      <c r="A1224" s="350"/>
      <c r="B1224" s="350"/>
      <c r="C1224" s="350"/>
      <c r="D1224" s="350"/>
      <c r="E1224" s="350"/>
      <c r="F1224" s="350"/>
      <c r="G1224" s="350"/>
      <c r="H1224" s="383"/>
      <c r="I1224" s="350" t="s">
        <v>1103</v>
      </c>
      <c r="J1224" s="281">
        <v>5661.74</v>
      </c>
      <c r="K1224" s="281"/>
      <c r="L1224" s="281">
        <v>11435</v>
      </c>
      <c r="M1224" s="281">
        <v>3410</v>
      </c>
      <c r="N1224" s="450">
        <f t="shared" si="44"/>
        <v>2.3533724340175954</v>
      </c>
      <c r="O1224" s="450">
        <f t="shared" si="45"/>
        <v>1.0196971249121294</v>
      </c>
      <c r="P1224" s="451"/>
    </row>
    <row r="1225" spans="1:16" ht="18" customHeight="1">
      <c r="A1225" s="350"/>
      <c r="B1225" s="350"/>
      <c r="C1225" s="350"/>
      <c r="D1225" s="350"/>
      <c r="E1225" s="350"/>
      <c r="F1225" s="350"/>
      <c r="G1225" s="350"/>
      <c r="H1225" s="383"/>
      <c r="I1225" s="350" t="s">
        <v>1104</v>
      </c>
      <c r="J1225" s="281">
        <v>2325</v>
      </c>
      <c r="K1225" s="281"/>
      <c r="L1225" s="281">
        <v>2281</v>
      </c>
      <c r="M1225" s="281">
        <v>2127</v>
      </c>
      <c r="N1225" s="450">
        <f t="shared" si="44"/>
        <v>7.2402444757875051E-2</v>
      </c>
      <c r="O1225" s="450">
        <f t="shared" si="45"/>
        <v>-1.8924731182795695E-2</v>
      </c>
      <c r="P1225" s="451"/>
    </row>
    <row r="1226" spans="1:16" ht="18" customHeight="1">
      <c r="A1226" s="350"/>
      <c r="B1226" s="350"/>
      <c r="C1226" s="350"/>
      <c r="D1226" s="350"/>
      <c r="E1226" s="350"/>
      <c r="F1226" s="350"/>
      <c r="G1226" s="350"/>
      <c r="H1226" s="383"/>
      <c r="I1226" s="350" t="s">
        <v>1105</v>
      </c>
      <c r="J1226" s="281">
        <v>1247</v>
      </c>
      <c r="K1226" s="281"/>
      <c r="L1226" s="281">
        <v>1563</v>
      </c>
      <c r="M1226" s="281">
        <v>1154</v>
      </c>
      <c r="N1226" s="450">
        <f t="shared" si="44"/>
        <v>0.35441941074523386</v>
      </c>
      <c r="O1226" s="450">
        <f t="shared" si="45"/>
        <v>0.25340817963111473</v>
      </c>
      <c r="P1226" s="451"/>
    </row>
    <row r="1227" spans="1:16" ht="18" customHeight="1">
      <c r="A1227" s="350"/>
      <c r="B1227" s="350"/>
      <c r="C1227" s="350"/>
      <c r="D1227" s="350"/>
      <c r="E1227" s="350"/>
      <c r="F1227" s="350"/>
      <c r="G1227" s="350"/>
      <c r="H1227" s="383"/>
      <c r="I1227" s="350" t="s">
        <v>1106</v>
      </c>
      <c r="J1227" s="467">
        <v>0</v>
      </c>
      <c r="K1227" s="467"/>
      <c r="L1227" s="467">
        <v>0</v>
      </c>
      <c r="M1227" s="467">
        <v>0</v>
      </c>
      <c r="N1227" s="450"/>
      <c r="O1227" s="450"/>
      <c r="P1227" s="451"/>
    </row>
    <row r="1228" spans="1:16" ht="18" customHeight="1">
      <c r="A1228" s="350"/>
      <c r="B1228" s="350"/>
      <c r="C1228" s="350"/>
      <c r="D1228" s="350"/>
      <c r="E1228" s="350"/>
      <c r="F1228" s="350"/>
      <c r="G1228" s="350"/>
      <c r="H1228" s="383"/>
      <c r="I1228" s="350" t="s">
        <v>1107</v>
      </c>
      <c r="J1228" s="281">
        <v>623.70000000000005</v>
      </c>
      <c r="K1228" s="281"/>
      <c r="L1228" s="281">
        <v>624</v>
      </c>
      <c r="M1228" s="281">
        <v>549</v>
      </c>
      <c r="N1228" s="450">
        <f t="shared" ref="N1228:N1234" si="46">L1228/M1228-1</f>
        <v>0.13661202185792343</v>
      </c>
      <c r="O1228" s="450">
        <f t="shared" si="45"/>
        <v>4.8100048100030435E-4</v>
      </c>
      <c r="P1228" s="451"/>
    </row>
    <row r="1229" spans="1:16" ht="18" customHeight="1">
      <c r="A1229" s="350"/>
      <c r="B1229" s="350"/>
      <c r="C1229" s="350"/>
      <c r="D1229" s="350"/>
      <c r="E1229" s="350"/>
      <c r="F1229" s="350"/>
      <c r="G1229" s="350"/>
      <c r="H1229" s="383"/>
      <c r="I1229" s="350" t="s">
        <v>1108</v>
      </c>
      <c r="J1229" s="281">
        <v>0</v>
      </c>
      <c r="K1229" s="281"/>
      <c r="L1229" s="281">
        <v>0</v>
      </c>
      <c r="M1229" s="281">
        <v>0</v>
      </c>
      <c r="N1229" s="450"/>
      <c r="O1229" s="450"/>
      <c r="P1229" s="451"/>
    </row>
    <row r="1230" spans="1:16" ht="18" customHeight="1">
      <c r="A1230" s="350"/>
      <c r="B1230" s="350"/>
      <c r="C1230" s="350"/>
      <c r="D1230" s="350"/>
      <c r="E1230" s="350"/>
      <c r="F1230" s="350"/>
      <c r="G1230" s="350"/>
      <c r="H1230" s="383"/>
      <c r="I1230" s="350" t="s">
        <v>1109</v>
      </c>
      <c r="J1230" s="281">
        <v>3215.175103688</v>
      </c>
      <c r="K1230" s="281"/>
      <c r="L1230" s="281">
        <v>2564</v>
      </c>
      <c r="M1230" s="281">
        <v>20348</v>
      </c>
      <c r="N1230" s="450">
        <f t="shared" si="46"/>
        <v>-0.87399252997837629</v>
      </c>
      <c r="O1230" s="450">
        <f t="shared" si="45"/>
        <v>-0.20253176971327713</v>
      </c>
      <c r="P1230" s="451"/>
    </row>
    <row r="1231" spans="1:16" ht="42" customHeight="1">
      <c r="A1231" s="350"/>
      <c r="B1231" s="350"/>
      <c r="C1231" s="350"/>
      <c r="D1231" s="350"/>
      <c r="E1231" s="350"/>
      <c r="F1231" s="350"/>
      <c r="G1231" s="350"/>
      <c r="H1231" s="511"/>
      <c r="I1231" s="448" t="s">
        <v>1110</v>
      </c>
      <c r="J1231" s="458">
        <v>20000</v>
      </c>
      <c r="K1231" s="458"/>
      <c r="L1231" s="458">
        <v>0</v>
      </c>
      <c r="M1231" s="458">
        <v>1015</v>
      </c>
      <c r="N1231" s="453">
        <f t="shared" si="46"/>
        <v>-1</v>
      </c>
      <c r="O1231" s="450">
        <f t="shared" si="45"/>
        <v>-1</v>
      </c>
      <c r="P1231" s="451" t="s">
        <v>1111</v>
      </c>
    </row>
    <row r="1232" spans="1:16" ht="18" customHeight="1">
      <c r="A1232" s="350"/>
      <c r="B1232" s="350"/>
      <c r="C1232" s="350"/>
      <c r="D1232" s="350"/>
      <c r="E1232" s="350"/>
      <c r="F1232" s="350"/>
      <c r="G1232" s="350"/>
      <c r="H1232" s="383"/>
      <c r="I1232" s="350" t="s">
        <v>1112</v>
      </c>
      <c r="J1232" s="281">
        <v>20000</v>
      </c>
      <c r="K1232" s="281"/>
      <c r="L1232" s="281">
        <v>0</v>
      </c>
      <c r="M1232" s="281">
        <v>1015</v>
      </c>
      <c r="N1232" s="450">
        <f t="shared" si="46"/>
        <v>-1</v>
      </c>
      <c r="O1232" s="450">
        <f t="shared" si="45"/>
        <v>-1</v>
      </c>
      <c r="P1232" s="451"/>
    </row>
    <row r="1233" spans="1:16" ht="54.95" customHeight="1">
      <c r="A1233" s="350"/>
      <c r="B1233" s="350"/>
      <c r="C1233" s="350"/>
      <c r="D1233" s="350"/>
      <c r="E1233" s="350"/>
      <c r="F1233" s="350"/>
      <c r="G1233" s="350"/>
      <c r="H1233" s="511"/>
      <c r="I1233" s="448" t="s">
        <v>67</v>
      </c>
      <c r="J1233" s="458">
        <v>886619.4702466398</v>
      </c>
      <c r="K1233" s="458">
        <v>741658</v>
      </c>
      <c r="L1233" s="458">
        <v>661658</v>
      </c>
      <c r="M1233" s="458">
        <v>1800385</v>
      </c>
      <c r="N1233" s="453">
        <f t="shared" si="46"/>
        <v>-0.63249082835060277</v>
      </c>
      <c r="O1233" s="450">
        <f t="shared" si="45"/>
        <v>-0.25372944966351807</v>
      </c>
      <c r="P1233" s="451" t="s">
        <v>1113</v>
      </c>
    </row>
    <row r="1234" spans="1:16" ht="54.95" customHeight="1">
      <c r="A1234" s="350"/>
      <c r="B1234" s="350"/>
      <c r="C1234" s="350"/>
      <c r="D1234" s="350"/>
      <c r="E1234" s="350"/>
      <c r="F1234" s="350"/>
      <c r="G1234" s="350"/>
      <c r="H1234" s="511"/>
      <c r="I1234" s="448" t="s">
        <v>1114</v>
      </c>
      <c r="J1234" s="458">
        <v>297567.63824663992</v>
      </c>
      <c r="K1234" s="458">
        <v>149636</v>
      </c>
      <c r="L1234" s="458">
        <v>69636</v>
      </c>
      <c r="M1234" s="458">
        <v>1191796</v>
      </c>
      <c r="N1234" s="453">
        <f t="shared" si="46"/>
        <v>-0.94157053723959472</v>
      </c>
      <c r="O1234" s="450">
        <f t="shared" si="45"/>
        <v>-0.76598261689235847</v>
      </c>
      <c r="P1234" s="451" t="s">
        <v>1113</v>
      </c>
    </row>
    <row r="1235" spans="1:16" ht="18" customHeight="1">
      <c r="A1235" s="350"/>
      <c r="B1235" s="350"/>
      <c r="C1235" s="350"/>
      <c r="D1235" s="350"/>
      <c r="E1235" s="350"/>
      <c r="F1235" s="350"/>
      <c r="G1235" s="350"/>
      <c r="H1235" s="383"/>
      <c r="I1235" s="350" t="s">
        <v>1115</v>
      </c>
      <c r="J1235" s="281">
        <v>0</v>
      </c>
      <c r="K1235" s="281"/>
      <c r="L1235" s="281">
        <v>0</v>
      </c>
      <c r="M1235" s="281">
        <v>0</v>
      </c>
      <c r="N1235" s="450"/>
      <c r="O1235" s="450"/>
      <c r="P1235" s="460"/>
    </row>
    <row r="1236" spans="1:16" ht="18" customHeight="1">
      <c r="A1236" s="350"/>
      <c r="B1236" s="350"/>
      <c r="C1236" s="350"/>
      <c r="D1236" s="350"/>
      <c r="E1236" s="350"/>
      <c r="F1236" s="350"/>
      <c r="G1236" s="350"/>
      <c r="H1236" s="383"/>
      <c r="I1236" s="350" t="s">
        <v>1116</v>
      </c>
      <c r="J1236" s="281">
        <v>0</v>
      </c>
      <c r="K1236" s="281"/>
      <c r="L1236" s="281">
        <v>0</v>
      </c>
      <c r="M1236" s="281">
        <v>0</v>
      </c>
      <c r="N1236" s="450"/>
      <c r="O1236" s="450"/>
      <c r="P1236" s="451"/>
    </row>
    <row r="1237" spans="1:16" ht="18" customHeight="1">
      <c r="A1237" s="350"/>
      <c r="B1237" s="350"/>
      <c r="C1237" s="350"/>
      <c r="D1237" s="350"/>
      <c r="E1237" s="350"/>
      <c r="F1237" s="350"/>
      <c r="G1237" s="350"/>
      <c r="H1237" s="383"/>
      <c r="I1237" s="350" t="s">
        <v>1117</v>
      </c>
      <c r="J1237" s="281">
        <v>0</v>
      </c>
      <c r="K1237" s="281"/>
      <c r="L1237" s="281">
        <v>0</v>
      </c>
      <c r="M1237" s="281">
        <v>0</v>
      </c>
      <c r="N1237" s="450"/>
      <c r="O1237" s="450"/>
      <c r="P1237" s="451"/>
    </row>
    <row r="1238" spans="1:16" ht="18" customHeight="1">
      <c r="A1238" s="350"/>
      <c r="B1238" s="350"/>
      <c r="C1238" s="350"/>
      <c r="D1238" s="350"/>
      <c r="E1238" s="350"/>
      <c r="F1238" s="350"/>
      <c r="G1238" s="350"/>
      <c r="H1238" s="383"/>
      <c r="I1238" s="350" t="s">
        <v>1118</v>
      </c>
      <c r="J1238" s="281">
        <v>0</v>
      </c>
      <c r="K1238" s="281"/>
      <c r="L1238" s="281">
        <v>0</v>
      </c>
      <c r="M1238" s="281">
        <v>0</v>
      </c>
      <c r="N1238" s="450"/>
      <c r="O1238" s="450"/>
      <c r="P1238" s="451"/>
    </row>
    <row r="1239" spans="1:16" ht="18" customHeight="1">
      <c r="A1239" s="350"/>
      <c r="B1239" s="350"/>
      <c r="C1239" s="350"/>
      <c r="D1239" s="350"/>
      <c r="E1239" s="350"/>
      <c r="F1239" s="350"/>
      <c r="G1239" s="350"/>
      <c r="H1239" s="383"/>
      <c r="I1239" s="350" t="s">
        <v>1119</v>
      </c>
      <c r="J1239" s="281">
        <v>0</v>
      </c>
      <c r="K1239" s="281"/>
      <c r="L1239" s="281">
        <v>0</v>
      </c>
      <c r="M1239" s="281">
        <v>0</v>
      </c>
      <c r="N1239" s="450"/>
      <c r="O1239" s="450"/>
      <c r="P1239" s="451"/>
    </row>
    <row r="1240" spans="1:16" ht="18" customHeight="1">
      <c r="A1240" s="350"/>
      <c r="B1240" s="350"/>
      <c r="C1240" s="350"/>
      <c r="D1240" s="350"/>
      <c r="E1240" s="350"/>
      <c r="F1240" s="350"/>
      <c r="G1240" s="350"/>
      <c r="H1240" s="383"/>
      <c r="I1240" s="350" t="s">
        <v>1120</v>
      </c>
      <c r="J1240" s="281">
        <v>5624.3182466400003</v>
      </c>
      <c r="K1240" s="281"/>
      <c r="L1240" s="281">
        <v>6672</v>
      </c>
      <c r="M1240" s="281">
        <v>21647</v>
      </c>
      <c r="N1240" s="450">
        <f>L1240/M1240-1</f>
        <v>-0.69178177114611716</v>
      </c>
      <c r="O1240" s="450">
        <f t="shared" si="45"/>
        <v>0.18627711082776854</v>
      </c>
      <c r="P1240" s="451"/>
    </row>
    <row r="1241" spans="1:16" ht="18" customHeight="1">
      <c r="A1241" s="350"/>
      <c r="B1241" s="350"/>
      <c r="C1241" s="350"/>
      <c r="D1241" s="350"/>
      <c r="E1241" s="350"/>
      <c r="F1241" s="350"/>
      <c r="G1241" s="350"/>
      <c r="H1241" s="383"/>
      <c r="I1241" s="350" t="s">
        <v>1121</v>
      </c>
      <c r="J1241" s="281">
        <v>0</v>
      </c>
      <c r="K1241" s="281"/>
      <c r="L1241" s="281">
        <v>0</v>
      </c>
      <c r="M1241" s="281">
        <v>0</v>
      </c>
      <c r="N1241" s="450"/>
      <c r="O1241" s="450"/>
      <c r="P1241" s="451"/>
    </row>
    <row r="1242" spans="1:16" ht="18" customHeight="1">
      <c r="A1242" s="350"/>
      <c r="B1242" s="350"/>
      <c r="C1242" s="350"/>
      <c r="D1242" s="350"/>
      <c r="E1242" s="350"/>
      <c r="F1242" s="350"/>
      <c r="G1242" s="350"/>
      <c r="H1242" s="383"/>
      <c r="I1242" s="350" t="s">
        <v>1122</v>
      </c>
      <c r="J1242" s="281">
        <v>291943.31999999995</v>
      </c>
      <c r="K1242" s="281"/>
      <c r="L1242" s="281">
        <v>62964</v>
      </c>
      <c r="M1242" s="281">
        <v>1170149</v>
      </c>
      <c r="N1242" s="450">
        <f>L1242/M1242-1</f>
        <v>-0.9461914679241703</v>
      </c>
      <c r="O1242" s="450">
        <f t="shared" si="45"/>
        <v>-0.78432799901021877</v>
      </c>
      <c r="P1242" s="451"/>
    </row>
    <row r="1243" spans="1:16" ht="18" customHeight="1">
      <c r="A1243" s="350"/>
      <c r="B1243" s="350"/>
      <c r="C1243" s="350"/>
      <c r="D1243" s="350"/>
      <c r="E1243" s="350"/>
      <c r="F1243" s="350"/>
      <c r="G1243" s="350"/>
      <c r="H1243" s="511"/>
      <c r="I1243" s="448" t="s">
        <v>1123</v>
      </c>
      <c r="J1243" s="458">
        <v>563883.83199999994</v>
      </c>
      <c r="K1243" s="458">
        <v>567390</v>
      </c>
      <c r="L1243" s="458">
        <v>567390</v>
      </c>
      <c r="M1243" s="458">
        <v>588763</v>
      </c>
      <c r="N1243" s="450">
        <f>L1243/M1243-1</f>
        <v>-3.6301533893943749E-2</v>
      </c>
      <c r="O1243" s="450">
        <f t="shared" si="45"/>
        <v>6.2178906381555876E-3</v>
      </c>
      <c r="P1243" s="451"/>
    </row>
    <row r="1244" spans="1:16" ht="18" customHeight="1">
      <c r="A1244" s="350"/>
      <c r="B1244" s="350"/>
      <c r="C1244" s="350"/>
      <c r="D1244" s="350"/>
      <c r="E1244" s="350"/>
      <c r="F1244" s="350"/>
      <c r="G1244" s="350"/>
      <c r="H1244" s="383"/>
      <c r="I1244" s="350" t="s">
        <v>1124</v>
      </c>
      <c r="J1244" s="281">
        <v>240551.37</v>
      </c>
      <c r="K1244" s="281"/>
      <c r="L1244" s="281">
        <v>183662</v>
      </c>
      <c r="M1244" s="281">
        <v>153225</v>
      </c>
      <c r="N1244" s="450">
        <f>L1244/M1244-1</f>
        <v>0.19864251917115361</v>
      </c>
      <c r="O1244" s="450">
        <f t="shared" si="45"/>
        <v>-0.23649572230663241</v>
      </c>
      <c r="P1244" s="460"/>
    </row>
    <row r="1245" spans="1:16" ht="18" customHeight="1">
      <c r="A1245" s="448"/>
      <c r="B1245" s="448"/>
      <c r="C1245" s="448"/>
      <c r="D1245" s="448"/>
      <c r="E1245" s="448"/>
      <c r="F1245" s="448"/>
      <c r="G1245" s="448"/>
      <c r="H1245" s="383"/>
      <c r="I1245" s="350" t="s">
        <v>1125</v>
      </c>
      <c r="J1245" s="281">
        <v>0</v>
      </c>
      <c r="K1245" s="281"/>
      <c r="L1245" s="281">
        <v>0</v>
      </c>
      <c r="M1245" s="281">
        <v>0</v>
      </c>
      <c r="N1245" s="450"/>
      <c r="O1245" s="450"/>
      <c r="P1245" s="451"/>
    </row>
    <row r="1246" spans="1:16" ht="18" customHeight="1">
      <c r="A1246" s="350"/>
      <c r="B1246" s="350"/>
      <c r="C1246" s="350"/>
      <c r="D1246" s="350"/>
      <c r="E1246" s="350"/>
      <c r="F1246" s="350"/>
      <c r="G1246" s="350"/>
      <c r="H1246" s="383"/>
      <c r="I1246" s="350" t="s">
        <v>1126</v>
      </c>
      <c r="J1246" s="281">
        <v>323332.462</v>
      </c>
      <c r="K1246" s="281"/>
      <c r="L1246" s="281">
        <v>383728</v>
      </c>
      <c r="M1246" s="281">
        <v>435538</v>
      </c>
      <c r="N1246" s="450">
        <f t="shared" ref="N1246:N1251" si="47">L1246/M1246-1</f>
        <v>-0.11895632528045774</v>
      </c>
      <c r="O1246" s="450">
        <f t="shared" si="45"/>
        <v>0.18679082708373396</v>
      </c>
      <c r="P1246" s="451"/>
    </row>
    <row r="1247" spans="1:16" ht="18" customHeight="1">
      <c r="A1247" s="350"/>
      <c r="B1247" s="350"/>
      <c r="C1247" s="350"/>
      <c r="D1247" s="350"/>
      <c r="E1247" s="350"/>
      <c r="F1247" s="350"/>
      <c r="G1247" s="350"/>
      <c r="H1247" s="511"/>
      <c r="I1247" s="448" t="s">
        <v>1127</v>
      </c>
      <c r="J1247" s="458">
        <v>25168</v>
      </c>
      <c r="K1247" s="458">
        <v>24632</v>
      </c>
      <c r="L1247" s="458">
        <v>24632</v>
      </c>
      <c r="M1247" s="458">
        <v>19826</v>
      </c>
      <c r="N1247" s="450">
        <f t="shared" si="47"/>
        <v>0.24240895793402606</v>
      </c>
      <c r="O1247" s="450">
        <f t="shared" si="45"/>
        <v>-2.129688493324855E-2</v>
      </c>
      <c r="P1247" s="451"/>
    </row>
    <row r="1248" spans="1:16" ht="18" customHeight="1">
      <c r="A1248" s="350"/>
      <c r="B1248" s="350"/>
      <c r="C1248" s="350"/>
      <c r="D1248" s="350"/>
      <c r="E1248" s="350"/>
      <c r="F1248" s="350"/>
      <c r="G1248" s="350"/>
      <c r="H1248" s="383"/>
      <c r="I1248" s="350" t="s">
        <v>1128</v>
      </c>
      <c r="J1248" s="281">
        <v>0</v>
      </c>
      <c r="K1248" s="281"/>
      <c r="L1248" s="281">
        <v>0</v>
      </c>
      <c r="M1248" s="281">
        <v>0</v>
      </c>
      <c r="N1248" s="450"/>
      <c r="O1248" s="450"/>
      <c r="P1248" s="460"/>
    </row>
    <row r="1249" spans="1:16" ht="18" customHeight="1">
      <c r="A1249" s="350"/>
      <c r="B1249" s="350"/>
      <c r="C1249" s="350"/>
      <c r="D1249" s="350"/>
      <c r="E1249" s="350"/>
      <c r="F1249" s="350"/>
      <c r="G1249" s="350"/>
      <c r="H1249" s="383"/>
      <c r="I1249" s="350" t="s">
        <v>1129</v>
      </c>
      <c r="J1249" s="467">
        <v>10656</v>
      </c>
      <c r="K1249" s="467"/>
      <c r="L1249" s="467">
        <v>9977</v>
      </c>
      <c r="M1249" s="467">
        <v>9012</v>
      </c>
      <c r="N1249" s="450">
        <f t="shared" si="47"/>
        <v>0.1070794496227252</v>
      </c>
      <c r="O1249" s="450">
        <f t="shared" si="45"/>
        <v>-6.3719969969969981E-2</v>
      </c>
      <c r="P1249" s="451"/>
    </row>
    <row r="1250" spans="1:16" s="506" customFormat="1" ht="18" customHeight="1">
      <c r="A1250" s="350"/>
      <c r="B1250" s="350"/>
      <c r="C1250" s="350"/>
      <c r="D1250" s="350"/>
      <c r="E1250" s="350"/>
      <c r="F1250" s="350"/>
      <c r="G1250" s="350"/>
      <c r="H1250" s="383"/>
      <c r="I1250" s="350" t="s">
        <v>1130</v>
      </c>
      <c r="J1250" s="281">
        <v>14512</v>
      </c>
      <c r="K1250" s="281"/>
      <c r="L1250" s="281">
        <v>14655</v>
      </c>
      <c r="M1250" s="281">
        <v>10814</v>
      </c>
      <c r="N1250" s="450">
        <f t="shared" si="47"/>
        <v>0.35518771962271134</v>
      </c>
      <c r="O1250" s="450">
        <f t="shared" si="45"/>
        <v>9.8539140022051441E-3</v>
      </c>
      <c r="P1250" s="451"/>
    </row>
    <row r="1251" spans="1:16" ht="18" customHeight="1">
      <c r="A1251" s="350"/>
      <c r="B1251" s="350"/>
      <c r="C1251" s="350"/>
      <c r="D1251" s="350"/>
      <c r="E1251" s="350"/>
      <c r="F1251" s="350"/>
      <c r="G1251" s="350"/>
      <c r="H1251" s="511"/>
      <c r="I1251" s="448" t="s">
        <v>69</v>
      </c>
      <c r="J1251" s="458">
        <v>88000</v>
      </c>
      <c r="K1251" s="458">
        <v>82825</v>
      </c>
      <c r="L1251" s="458">
        <v>81759</v>
      </c>
      <c r="M1251" s="458">
        <v>81762</v>
      </c>
      <c r="N1251" s="450">
        <f t="shared" si="47"/>
        <v>-3.6691861745041798E-5</v>
      </c>
      <c r="O1251" s="450">
        <f t="shared" si="45"/>
        <v>-7.0920454545454592E-2</v>
      </c>
      <c r="P1251" s="451"/>
    </row>
    <row r="1252" spans="1:16" ht="18" customHeight="1">
      <c r="A1252" s="350"/>
      <c r="B1252" s="350"/>
      <c r="C1252" s="350"/>
      <c r="D1252" s="350"/>
      <c r="E1252" s="350"/>
      <c r="F1252" s="350"/>
      <c r="G1252" s="350"/>
      <c r="H1252" s="511"/>
      <c r="I1252" s="448" t="s">
        <v>1131</v>
      </c>
      <c r="J1252" s="458"/>
      <c r="K1252" s="458">
        <v>1822</v>
      </c>
      <c r="L1252" s="458">
        <v>756</v>
      </c>
      <c r="M1252" s="458"/>
      <c r="N1252" s="450"/>
      <c r="O1252" s="450"/>
      <c r="P1252" s="461"/>
    </row>
    <row r="1253" spans="1:16" ht="18" customHeight="1">
      <c r="A1253" s="350"/>
      <c r="B1253" s="350"/>
      <c r="C1253" s="350"/>
      <c r="D1253" s="350"/>
      <c r="E1253" s="350"/>
      <c r="F1253" s="350"/>
      <c r="G1253" s="350"/>
      <c r="H1253" s="383"/>
      <c r="I1253" s="350" t="s">
        <v>112</v>
      </c>
      <c r="J1253" s="281"/>
      <c r="K1253" s="281"/>
      <c r="L1253" s="281">
        <v>0</v>
      </c>
      <c r="M1253" s="281"/>
      <c r="N1253" s="450"/>
      <c r="O1253" s="450"/>
      <c r="P1253" s="461"/>
    </row>
    <row r="1254" spans="1:16" ht="18" customHeight="1">
      <c r="A1254" s="350"/>
      <c r="B1254" s="350"/>
      <c r="C1254" s="350"/>
      <c r="D1254" s="350"/>
      <c r="E1254" s="350"/>
      <c r="F1254" s="350"/>
      <c r="G1254" s="350"/>
      <c r="H1254" s="383"/>
      <c r="I1254" s="350" t="s">
        <v>113</v>
      </c>
      <c r="J1254" s="281"/>
      <c r="K1254" s="281"/>
      <c r="L1254" s="281">
        <v>0</v>
      </c>
      <c r="M1254" s="281"/>
      <c r="N1254" s="450"/>
      <c r="O1254" s="450"/>
      <c r="P1254" s="451"/>
    </row>
    <row r="1255" spans="1:16" ht="18" customHeight="1">
      <c r="A1255" s="350"/>
      <c r="B1255" s="350"/>
      <c r="C1255" s="350"/>
      <c r="D1255" s="350"/>
      <c r="E1255" s="350"/>
      <c r="F1255" s="350"/>
      <c r="G1255" s="350"/>
      <c r="H1255" s="383"/>
      <c r="I1255" s="350" t="s">
        <v>114</v>
      </c>
      <c r="J1255" s="281"/>
      <c r="K1255" s="281"/>
      <c r="L1255" s="281">
        <v>0</v>
      </c>
      <c r="M1255" s="281"/>
      <c r="N1255" s="450"/>
      <c r="O1255" s="450"/>
      <c r="P1255" s="451"/>
    </row>
    <row r="1256" spans="1:16" ht="18" customHeight="1">
      <c r="A1256" s="350"/>
      <c r="B1256" s="350"/>
      <c r="C1256" s="350"/>
      <c r="D1256" s="350"/>
      <c r="E1256" s="350"/>
      <c r="F1256" s="350"/>
      <c r="G1256" s="350"/>
      <c r="H1256" s="383"/>
      <c r="I1256" s="350" t="s">
        <v>1132</v>
      </c>
      <c r="J1256" s="467"/>
      <c r="K1256" s="467"/>
      <c r="L1256" s="467">
        <v>0</v>
      </c>
      <c r="M1256" s="467"/>
      <c r="N1256" s="450"/>
      <c r="O1256" s="450"/>
      <c r="P1256" s="451"/>
    </row>
    <row r="1257" spans="1:16" ht="18" customHeight="1">
      <c r="A1257" s="350"/>
      <c r="B1257" s="350"/>
      <c r="C1257" s="350"/>
      <c r="D1257" s="350"/>
      <c r="E1257" s="350"/>
      <c r="F1257" s="350"/>
      <c r="G1257" s="350"/>
      <c r="H1257" s="383"/>
      <c r="I1257" s="350" t="s">
        <v>1133</v>
      </c>
      <c r="J1257" s="467"/>
      <c r="K1257" s="467"/>
      <c r="L1257" s="467">
        <v>0</v>
      </c>
      <c r="M1257" s="467"/>
      <c r="N1257" s="450"/>
      <c r="O1257" s="450"/>
      <c r="P1257" s="451"/>
    </row>
    <row r="1258" spans="1:16" ht="18" customHeight="1">
      <c r="A1258" s="350"/>
      <c r="B1258" s="350"/>
      <c r="C1258" s="350"/>
      <c r="D1258" s="350"/>
      <c r="E1258" s="350"/>
      <c r="F1258" s="350"/>
      <c r="G1258" s="350"/>
      <c r="H1258" s="383"/>
      <c r="I1258" s="350" t="s">
        <v>1134</v>
      </c>
      <c r="J1258" s="281"/>
      <c r="K1258" s="281"/>
      <c r="L1258" s="281">
        <v>0</v>
      </c>
      <c r="M1258" s="281"/>
      <c r="N1258" s="450"/>
      <c r="O1258" s="450"/>
      <c r="P1258" s="451"/>
    </row>
    <row r="1259" spans="1:16" ht="18" customHeight="1">
      <c r="A1259" s="350"/>
      <c r="B1259" s="350"/>
      <c r="C1259" s="350"/>
      <c r="D1259" s="350"/>
      <c r="E1259" s="350"/>
      <c r="F1259" s="350"/>
      <c r="G1259" s="350"/>
      <c r="H1259" s="383"/>
      <c r="I1259" s="350" t="s">
        <v>1135</v>
      </c>
      <c r="J1259" s="281"/>
      <c r="K1259" s="281"/>
      <c r="L1259" s="281">
        <v>0</v>
      </c>
      <c r="M1259" s="281"/>
      <c r="N1259" s="450"/>
      <c r="O1259" s="450"/>
      <c r="P1259" s="461"/>
    </row>
    <row r="1260" spans="1:16" ht="18" customHeight="1">
      <c r="A1260" s="350"/>
      <c r="B1260" s="350"/>
      <c r="C1260" s="350"/>
      <c r="D1260" s="350"/>
      <c r="E1260" s="350"/>
      <c r="F1260" s="350"/>
      <c r="G1260" s="350"/>
      <c r="H1260" s="383"/>
      <c r="I1260" s="350" t="s">
        <v>1136</v>
      </c>
      <c r="J1260" s="281"/>
      <c r="K1260" s="281"/>
      <c r="L1260" s="281">
        <v>0</v>
      </c>
      <c r="M1260" s="281"/>
      <c r="N1260" s="450"/>
      <c r="O1260" s="450"/>
      <c r="P1260" s="451"/>
    </row>
    <row r="1261" spans="1:16" ht="18" customHeight="1">
      <c r="A1261" s="350"/>
      <c r="B1261" s="350"/>
      <c r="C1261" s="350"/>
      <c r="D1261" s="350"/>
      <c r="E1261" s="350"/>
      <c r="F1261" s="350"/>
      <c r="G1261" s="350"/>
      <c r="H1261" s="383"/>
      <c r="I1261" s="350" t="s">
        <v>1137</v>
      </c>
      <c r="J1261" s="281"/>
      <c r="K1261" s="281"/>
      <c r="L1261" s="281">
        <v>0</v>
      </c>
      <c r="M1261" s="281"/>
      <c r="N1261" s="450"/>
      <c r="O1261" s="450"/>
      <c r="P1261" s="451"/>
    </row>
    <row r="1262" spans="1:16" ht="18" customHeight="1">
      <c r="A1262" s="350"/>
      <c r="B1262" s="350"/>
      <c r="C1262" s="350"/>
      <c r="D1262" s="350"/>
      <c r="E1262" s="350"/>
      <c r="F1262" s="350"/>
      <c r="G1262" s="350"/>
      <c r="H1262" s="383"/>
      <c r="I1262" s="350" t="s">
        <v>1138</v>
      </c>
      <c r="J1262" s="281"/>
      <c r="K1262" s="281"/>
      <c r="L1262" s="281">
        <v>0</v>
      </c>
      <c r="M1262" s="281"/>
      <c r="N1262" s="450"/>
      <c r="O1262" s="450"/>
      <c r="P1262" s="451"/>
    </row>
    <row r="1263" spans="1:16" ht="18" customHeight="1">
      <c r="A1263" s="350"/>
      <c r="B1263" s="350"/>
      <c r="C1263" s="350"/>
      <c r="D1263" s="350"/>
      <c r="E1263" s="350"/>
      <c r="F1263" s="350"/>
      <c r="G1263" s="350"/>
      <c r="H1263" s="383"/>
      <c r="I1263" s="350" t="s">
        <v>1139</v>
      </c>
      <c r="J1263" s="281"/>
      <c r="K1263" s="281"/>
      <c r="L1263" s="281">
        <v>0</v>
      </c>
      <c r="M1263" s="281"/>
      <c r="N1263" s="450"/>
      <c r="O1263" s="450"/>
      <c r="P1263" s="451"/>
    </row>
    <row r="1264" spans="1:16" ht="18" customHeight="1">
      <c r="A1264" s="350"/>
      <c r="B1264" s="350"/>
      <c r="C1264" s="350"/>
      <c r="D1264" s="350"/>
      <c r="E1264" s="350"/>
      <c r="F1264" s="350"/>
      <c r="G1264" s="350"/>
      <c r="H1264" s="383"/>
      <c r="I1264" s="350" t="s">
        <v>1140</v>
      </c>
      <c r="J1264" s="281"/>
      <c r="K1264" s="281"/>
      <c r="L1264" s="281">
        <v>0</v>
      </c>
      <c r="M1264" s="281"/>
      <c r="N1264" s="450"/>
      <c r="O1264" s="450"/>
      <c r="P1264" s="451"/>
    </row>
    <row r="1265" spans="1:16" ht="18" customHeight="1">
      <c r="A1265" s="350"/>
      <c r="B1265" s="350"/>
      <c r="C1265" s="350"/>
      <c r="D1265" s="350"/>
      <c r="E1265" s="350"/>
      <c r="F1265" s="350"/>
      <c r="G1265" s="350"/>
      <c r="H1265" s="383"/>
      <c r="I1265" s="350" t="s">
        <v>121</v>
      </c>
      <c r="J1265" s="281"/>
      <c r="K1265" s="281"/>
      <c r="L1265" s="281">
        <v>0</v>
      </c>
      <c r="M1265" s="281"/>
      <c r="N1265" s="450"/>
      <c r="O1265" s="450"/>
      <c r="P1265" s="451"/>
    </row>
    <row r="1266" spans="1:16" ht="18" customHeight="1">
      <c r="A1266" s="350"/>
      <c r="B1266" s="350"/>
      <c r="C1266" s="350"/>
      <c r="D1266" s="350"/>
      <c r="E1266" s="350"/>
      <c r="F1266" s="350"/>
      <c r="G1266" s="350"/>
      <c r="H1266" s="383"/>
      <c r="I1266" s="350" t="s">
        <v>1141</v>
      </c>
      <c r="J1266" s="281"/>
      <c r="K1266" s="281"/>
      <c r="L1266" s="281">
        <v>756</v>
      </c>
      <c r="M1266" s="281"/>
      <c r="N1266" s="450"/>
      <c r="O1266" s="450"/>
      <c r="P1266" s="451"/>
    </row>
    <row r="1267" spans="1:16" ht="18" customHeight="1">
      <c r="A1267" s="350"/>
      <c r="B1267" s="350"/>
      <c r="C1267" s="350"/>
      <c r="D1267" s="350"/>
      <c r="E1267" s="350"/>
      <c r="F1267" s="350"/>
      <c r="G1267" s="350"/>
      <c r="H1267" s="511"/>
      <c r="I1267" s="448" t="s">
        <v>1142</v>
      </c>
      <c r="J1267" s="458"/>
      <c r="K1267" s="458"/>
      <c r="L1267" s="458">
        <v>0</v>
      </c>
      <c r="M1267" s="458"/>
      <c r="N1267" s="450"/>
      <c r="O1267" s="450"/>
      <c r="P1267" s="451"/>
    </row>
    <row r="1268" spans="1:16" ht="18" customHeight="1">
      <c r="A1268" s="350"/>
      <c r="B1268" s="350"/>
      <c r="C1268" s="350"/>
      <c r="D1268" s="350"/>
      <c r="E1268" s="350"/>
      <c r="F1268" s="350"/>
      <c r="G1268" s="350"/>
      <c r="H1268" s="383"/>
      <c r="I1268" s="350" t="s">
        <v>112</v>
      </c>
      <c r="J1268" s="281"/>
      <c r="K1268" s="281"/>
      <c r="L1268" s="281">
        <v>0</v>
      </c>
      <c r="M1268" s="281"/>
      <c r="N1268" s="450"/>
      <c r="O1268" s="450"/>
      <c r="P1268" s="451"/>
    </row>
    <row r="1269" spans="1:16" ht="18" customHeight="1">
      <c r="A1269" s="350"/>
      <c r="B1269" s="350"/>
      <c r="C1269" s="350"/>
      <c r="D1269" s="350"/>
      <c r="E1269" s="350"/>
      <c r="F1269" s="350"/>
      <c r="G1269" s="350"/>
      <c r="H1269" s="383"/>
      <c r="I1269" s="350" t="s">
        <v>113</v>
      </c>
      <c r="J1269" s="281"/>
      <c r="K1269" s="281"/>
      <c r="L1269" s="281">
        <v>0</v>
      </c>
      <c r="M1269" s="281"/>
      <c r="N1269" s="450"/>
      <c r="O1269" s="450"/>
      <c r="P1269" s="451"/>
    </row>
    <row r="1270" spans="1:16" ht="18" customHeight="1">
      <c r="A1270" s="350"/>
      <c r="B1270" s="350"/>
      <c r="C1270" s="350"/>
      <c r="D1270" s="350"/>
      <c r="E1270" s="350"/>
      <c r="F1270" s="350"/>
      <c r="G1270" s="350"/>
      <c r="H1270" s="383"/>
      <c r="I1270" s="350" t="s">
        <v>114</v>
      </c>
      <c r="J1270" s="281"/>
      <c r="K1270" s="281"/>
      <c r="L1270" s="281">
        <v>0</v>
      </c>
      <c r="M1270" s="281"/>
      <c r="N1270" s="450"/>
      <c r="O1270" s="450"/>
      <c r="P1270" s="451"/>
    </row>
    <row r="1271" spans="1:16" ht="18" customHeight="1">
      <c r="A1271" s="350"/>
      <c r="B1271" s="350"/>
      <c r="C1271" s="350"/>
      <c r="D1271" s="350"/>
      <c r="E1271" s="350"/>
      <c r="F1271" s="350"/>
      <c r="G1271" s="350"/>
      <c r="H1271" s="383"/>
      <c r="I1271" s="350" t="s">
        <v>1143</v>
      </c>
      <c r="J1271" s="281"/>
      <c r="K1271" s="281"/>
      <c r="L1271" s="281">
        <v>0</v>
      </c>
      <c r="M1271" s="281"/>
      <c r="N1271" s="450"/>
      <c r="O1271" s="450"/>
      <c r="P1271" s="451"/>
    </row>
    <row r="1272" spans="1:16" ht="18" customHeight="1">
      <c r="A1272" s="350"/>
      <c r="B1272" s="350"/>
      <c r="C1272" s="350"/>
      <c r="D1272" s="350"/>
      <c r="E1272" s="350"/>
      <c r="F1272" s="350"/>
      <c r="G1272" s="350"/>
      <c r="H1272" s="383"/>
      <c r="I1272" s="350" t="s">
        <v>1144</v>
      </c>
      <c r="J1272" s="281"/>
      <c r="K1272" s="281"/>
      <c r="L1272" s="281">
        <v>0</v>
      </c>
      <c r="M1272" s="281"/>
      <c r="N1272" s="450"/>
      <c r="O1272" s="450"/>
      <c r="P1272" s="451"/>
    </row>
    <row r="1273" spans="1:16" ht="18" customHeight="1">
      <c r="A1273" s="350"/>
      <c r="B1273" s="350"/>
      <c r="C1273" s="350"/>
      <c r="D1273" s="350"/>
      <c r="E1273" s="350"/>
      <c r="F1273" s="350"/>
      <c r="G1273" s="350"/>
      <c r="H1273" s="383"/>
      <c r="I1273" s="350" t="s">
        <v>1145</v>
      </c>
      <c r="J1273" s="281"/>
      <c r="K1273" s="281"/>
      <c r="L1273" s="281">
        <v>0</v>
      </c>
      <c r="M1273" s="281"/>
      <c r="N1273" s="450"/>
      <c r="O1273" s="450"/>
      <c r="P1273" s="451"/>
    </row>
    <row r="1274" spans="1:16" ht="18" customHeight="1">
      <c r="A1274" s="350"/>
      <c r="B1274" s="350"/>
      <c r="C1274" s="350"/>
      <c r="D1274" s="350"/>
      <c r="E1274" s="350"/>
      <c r="F1274" s="350"/>
      <c r="G1274" s="350"/>
      <c r="H1274" s="383"/>
      <c r="I1274" s="350" t="s">
        <v>1146</v>
      </c>
      <c r="J1274" s="281"/>
      <c r="K1274" s="281"/>
      <c r="L1274" s="281">
        <v>0</v>
      </c>
      <c r="M1274" s="281"/>
      <c r="N1274" s="450"/>
      <c r="O1274" s="450"/>
      <c r="P1274" s="451"/>
    </row>
    <row r="1275" spans="1:16" ht="18" customHeight="1">
      <c r="A1275" s="350"/>
      <c r="B1275" s="350"/>
      <c r="C1275" s="350"/>
      <c r="D1275" s="350"/>
      <c r="E1275" s="350"/>
      <c r="F1275" s="350"/>
      <c r="G1275" s="350"/>
      <c r="H1275" s="383"/>
      <c r="I1275" s="350" t="s">
        <v>1147</v>
      </c>
      <c r="J1275" s="281"/>
      <c r="K1275" s="281"/>
      <c r="L1275" s="281">
        <v>0</v>
      </c>
      <c r="M1275" s="281"/>
      <c r="N1275" s="450"/>
      <c r="O1275" s="450"/>
      <c r="P1275" s="451"/>
    </row>
    <row r="1276" spans="1:16" ht="18" customHeight="1">
      <c r="A1276" s="350"/>
      <c r="B1276" s="350"/>
      <c r="C1276" s="350"/>
      <c r="D1276" s="350"/>
      <c r="E1276" s="350"/>
      <c r="F1276" s="350"/>
      <c r="G1276" s="350"/>
      <c r="H1276" s="383"/>
      <c r="I1276" s="350" t="s">
        <v>1148</v>
      </c>
      <c r="J1276" s="281"/>
      <c r="K1276" s="281"/>
      <c r="L1276" s="281">
        <v>0</v>
      </c>
      <c r="M1276" s="281"/>
      <c r="N1276" s="450"/>
      <c r="O1276" s="450"/>
      <c r="P1276" s="451"/>
    </row>
    <row r="1277" spans="1:16" ht="18" customHeight="1">
      <c r="A1277" s="350"/>
      <c r="B1277" s="350"/>
      <c r="C1277" s="350"/>
      <c r="D1277" s="350"/>
      <c r="E1277" s="350"/>
      <c r="F1277" s="350"/>
      <c r="G1277" s="350"/>
      <c r="H1277" s="383"/>
      <c r="I1277" s="350" t="s">
        <v>1149</v>
      </c>
      <c r="J1277" s="281"/>
      <c r="K1277" s="281"/>
      <c r="L1277" s="281">
        <v>0</v>
      </c>
      <c r="M1277" s="281"/>
      <c r="N1277" s="450"/>
      <c r="O1277" s="450"/>
      <c r="P1277" s="451"/>
    </row>
    <row r="1278" spans="1:16" ht="18" customHeight="1">
      <c r="A1278" s="350"/>
      <c r="B1278" s="350"/>
      <c r="C1278" s="350"/>
      <c r="D1278" s="350"/>
      <c r="E1278" s="350"/>
      <c r="F1278" s="350"/>
      <c r="G1278" s="350"/>
      <c r="H1278" s="383"/>
      <c r="I1278" s="350" t="s">
        <v>1150</v>
      </c>
      <c r="J1278" s="281"/>
      <c r="K1278" s="281"/>
      <c r="L1278" s="281">
        <v>0</v>
      </c>
      <c r="M1278" s="281"/>
      <c r="N1278" s="450"/>
      <c r="O1278" s="450"/>
      <c r="P1278" s="451"/>
    </row>
    <row r="1279" spans="1:16" ht="18" customHeight="1">
      <c r="A1279" s="350"/>
      <c r="B1279" s="350"/>
      <c r="C1279" s="350"/>
      <c r="D1279" s="350"/>
      <c r="E1279" s="350"/>
      <c r="F1279" s="350"/>
      <c r="G1279" s="350"/>
      <c r="H1279" s="383"/>
      <c r="I1279" s="350" t="s">
        <v>121</v>
      </c>
      <c r="J1279" s="281"/>
      <c r="K1279" s="281"/>
      <c r="L1279" s="281">
        <v>0</v>
      </c>
      <c r="M1279" s="281"/>
      <c r="N1279" s="450"/>
      <c r="O1279" s="450"/>
      <c r="P1279" s="451"/>
    </row>
    <row r="1280" spans="1:16" ht="18" customHeight="1">
      <c r="A1280" s="350"/>
      <c r="B1280" s="350"/>
      <c r="C1280" s="350"/>
      <c r="D1280" s="350"/>
      <c r="E1280" s="350"/>
      <c r="F1280" s="350"/>
      <c r="G1280" s="350"/>
      <c r="H1280" s="383"/>
      <c r="I1280" s="350" t="s">
        <v>1151</v>
      </c>
      <c r="J1280" s="281"/>
      <c r="K1280" s="281"/>
      <c r="L1280" s="281">
        <v>0</v>
      </c>
      <c r="M1280" s="281"/>
      <c r="N1280" s="450"/>
      <c r="O1280" s="450"/>
      <c r="P1280" s="451"/>
    </row>
    <row r="1281" spans="1:16" ht="18" customHeight="1">
      <c r="A1281" s="350"/>
      <c r="B1281" s="350"/>
      <c r="C1281" s="350"/>
      <c r="D1281" s="350"/>
      <c r="E1281" s="350"/>
      <c r="F1281" s="350"/>
      <c r="G1281" s="350"/>
      <c r="H1281" s="511"/>
      <c r="I1281" s="448" t="s">
        <v>1152</v>
      </c>
      <c r="J1281" s="458"/>
      <c r="K1281" s="458"/>
      <c r="L1281" s="458">
        <v>0</v>
      </c>
      <c r="M1281" s="458">
        <v>280</v>
      </c>
      <c r="N1281" s="453">
        <f t="shared" ref="N1281:N1287" si="48">L1281/M1281-1</f>
        <v>-1</v>
      </c>
      <c r="O1281" s="450"/>
      <c r="P1281" s="451"/>
    </row>
    <row r="1282" spans="1:16" ht="18" customHeight="1">
      <c r="A1282" s="350"/>
      <c r="B1282" s="350"/>
      <c r="C1282" s="350"/>
      <c r="D1282" s="350"/>
      <c r="E1282" s="350"/>
      <c r="F1282" s="350"/>
      <c r="G1282" s="350"/>
      <c r="H1282" s="383"/>
      <c r="I1282" s="350" t="s">
        <v>1153</v>
      </c>
      <c r="J1282" s="281"/>
      <c r="K1282" s="281"/>
      <c r="L1282" s="281">
        <v>0</v>
      </c>
      <c r="M1282" s="281">
        <v>280</v>
      </c>
      <c r="N1282" s="450">
        <f t="shared" si="48"/>
        <v>-1</v>
      </c>
      <c r="O1282" s="450"/>
      <c r="P1282" s="451"/>
    </row>
    <row r="1283" spans="1:16" ht="18" customHeight="1">
      <c r="A1283" s="350"/>
      <c r="B1283" s="350"/>
      <c r="C1283" s="350"/>
      <c r="D1283" s="350"/>
      <c r="E1283" s="350"/>
      <c r="F1283" s="350"/>
      <c r="G1283" s="350"/>
      <c r="H1283" s="383"/>
      <c r="I1283" s="350" t="s">
        <v>1154</v>
      </c>
      <c r="J1283" s="281"/>
      <c r="K1283" s="281"/>
      <c r="L1283" s="281">
        <v>0</v>
      </c>
      <c r="M1283" s="281"/>
      <c r="N1283" s="450"/>
      <c r="O1283" s="450"/>
      <c r="P1283" s="451"/>
    </row>
    <row r="1284" spans="1:16" ht="18" customHeight="1">
      <c r="A1284" s="350"/>
      <c r="B1284" s="350"/>
      <c r="C1284" s="350"/>
      <c r="D1284" s="350"/>
      <c r="E1284" s="350"/>
      <c r="F1284" s="350"/>
      <c r="G1284" s="350"/>
      <c r="H1284" s="383"/>
      <c r="I1284" s="350" t="s">
        <v>1155</v>
      </c>
      <c r="J1284" s="281"/>
      <c r="K1284" s="281"/>
      <c r="L1284" s="281">
        <v>0</v>
      </c>
      <c r="M1284" s="281"/>
      <c r="N1284" s="450"/>
      <c r="O1284" s="450"/>
      <c r="P1284" s="451"/>
    </row>
    <row r="1285" spans="1:16" ht="18" customHeight="1">
      <c r="A1285" s="350"/>
      <c r="B1285" s="350"/>
      <c r="C1285" s="350"/>
      <c r="D1285" s="350"/>
      <c r="E1285" s="350"/>
      <c r="F1285" s="350"/>
      <c r="G1285" s="350"/>
      <c r="H1285" s="383"/>
      <c r="I1285" s="350" t="s">
        <v>1156</v>
      </c>
      <c r="J1285" s="281"/>
      <c r="K1285" s="281"/>
      <c r="L1285" s="281">
        <v>0</v>
      </c>
      <c r="M1285" s="281"/>
      <c r="N1285" s="450"/>
      <c r="O1285" s="450"/>
      <c r="P1285" s="451"/>
    </row>
    <row r="1286" spans="1:16" ht="18" customHeight="1">
      <c r="A1286" s="350"/>
      <c r="B1286" s="350"/>
      <c r="C1286" s="350"/>
      <c r="D1286" s="350"/>
      <c r="E1286" s="350"/>
      <c r="F1286" s="350"/>
      <c r="G1286" s="350"/>
      <c r="H1286" s="511"/>
      <c r="I1286" s="448" t="s">
        <v>1157</v>
      </c>
      <c r="J1286" s="458">
        <v>88000</v>
      </c>
      <c r="K1286" s="458">
        <v>80452</v>
      </c>
      <c r="L1286" s="458">
        <v>80452</v>
      </c>
      <c r="M1286" s="458">
        <v>81482</v>
      </c>
      <c r="N1286" s="450">
        <f t="shared" si="48"/>
        <v>-1.2640828649272184E-2</v>
      </c>
      <c r="O1286" s="450">
        <f>L1286/J1286-1</f>
        <v>-8.5772727272727223E-2</v>
      </c>
      <c r="P1286" s="451"/>
    </row>
    <row r="1287" spans="1:16" ht="18" customHeight="1">
      <c r="A1287" s="350"/>
      <c r="B1287" s="350"/>
      <c r="C1287" s="350"/>
      <c r="D1287" s="350"/>
      <c r="E1287" s="350"/>
      <c r="F1287" s="350"/>
      <c r="G1287" s="350"/>
      <c r="H1287" s="383"/>
      <c r="I1287" s="350" t="s">
        <v>1158</v>
      </c>
      <c r="J1287" s="281">
        <v>88000</v>
      </c>
      <c r="K1287" s="281"/>
      <c r="L1287" s="281">
        <v>80452</v>
      </c>
      <c r="M1287" s="281">
        <v>81482</v>
      </c>
      <c r="N1287" s="450">
        <f t="shared" si="48"/>
        <v>-1.2640828649272184E-2</v>
      </c>
      <c r="O1287" s="450">
        <f>L1287/J1287-1</f>
        <v>-8.5772727272727223E-2</v>
      </c>
      <c r="P1287" s="451"/>
    </row>
    <row r="1288" spans="1:16" ht="18" customHeight="1">
      <c r="A1288" s="350"/>
      <c r="B1288" s="350"/>
      <c r="C1288" s="350"/>
      <c r="D1288" s="350"/>
      <c r="E1288" s="350"/>
      <c r="F1288" s="350"/>
      <c r="G1288" s="350"/>
      <c r="H1288" s="383"/>
      <c r="I1288" s="350" t="s">
        <v>1159</v>
      </c>
      <c r="J1288" s="281"/>
      <c r="K1288" s="281"/>
      <c r="L1288" s="281">
        <v>0</v>
      </c>
      <c r="M1288" s="281"/>
      <c r="N1288" s="450"/>
      <c r="O1288" s="450"/>
      <c r="P1288" s="451"/>
    </row>
    <row r="1289" spans="1:16" ht="18" customHeight="1">
      <c r="A1289" s="350"/>
      <c r="B1289" s="350"/>
      <c r="C1289" s="350"/>
      <c r="D1289" s="350"/>
      <c r="E1289" s="350"/>
      <c r="F1289" s="350"/>
      <c r="G1289" s="350"/>
      <c r="H1289" s="383"/>
      <c r="I1289" s="350" t="s">
        <v>1160</v>
      </c>
      <c r="J1289" s="281"/>
      <c r="K1289" s="281"/>
      <c r="L1289" s="281">
        <v>0</v>
      </c>
      <c r="M1289" s="281"/>
      <c r="N1289" s="450"/>
      <c r="O1289" s="450"/>
      <c r="P1289" s="451"/>
    </row>
    <row r="1290" spans="1:16" ht="18" customHeight="1">
      <c r="A1290" s="350"/>
      <c r="B1290" s="350"/>
      <c r="C1290" s="350"/>
      <c r="D1290" s="350"/>
      <c r="E1290" s="350"/>
      <c r="F1290" s="350"/>
      <c r="G1290" s="350"/>
      <c r="H1290" s="383"/>
      <c r="I1290" s="350" t="s">
        <v>1161</v>
      </c>
      <c r="J1290" s="281"/>
      <c r="K1290" s="281"/>
      <c r="L1290" s="281">
        <v>0</v>
      </c>
      <c r="M1290" s="281"/>
      <c r="N1290" s="450"/>
      <c r="O1290" s="450"/>
      <c r="P1290" s="451"/>
    </row>
    <row r="1291" spans="1:16" ht="18" customHeight="1">
      <c r="A1291" s="350"/>
      <c r="B1291" s="350"/>
      <c r="C1291" s="350"/>
      <c r="D1291" s="350"/>
      <c r="E1291" s="350"/>
      <c r="F1291" s="350"/>
      <c r="G1291" s="350"/>
      <c r="H1291" s="383"/>
      <c r="I1291" s="350" t="s">
        <v>1162</v>
      </c>
      <c r="J1291" s="281"/>
      <c r="K1291" s="281"/>
      <c r="L1291" s="281">
        <v>0</v>
      </c>
      <c r="M1291" s="281"/>
      <c r="N1291" s="450"/>
      <c r="O1291" s="450"/>
      <c r="P1291" s="451"/>
    </row>
    <row r="1292" spans="1:16" ht="18" customHeight="1">
      <c r="A1292" s="350"/>
      <c r="B1292" s="350"/>
      <c r="C1292" s="350"/>
      <c r="D1292" s="350"/>
      <c r="E1292" s="350"/>
      <c r="F1292" s="350"/>
      <c r="G1292" s="350"/>
      <c r="H1292" s="511"/>
      <c r="I1292" s="448" t="s">
        <v>1163</v>
      </c>
      <c r="J1292" s="458"/>
      <c r="K1292" s="458">
        <v>551</v>
      </c>
      <c r="L1292" s="458">
        <v>551</v>
      </c>
      <c r="M1292" s="458"/>
      <c r="N1292" s="450"/>
      <c r="O1292" s="450"/>
      <c r="P1292" s="451"/>
    </row>
    <row r="1293" spans="1:16" ht="18" customHeight="1">
      <c r="A1293" s="350"/>
      <c r="B1293" s="350"/>
      <c r="C1293" s="350"/>
      <c r="D1293" s="350"/>
      <c r="E1293" s="350"/>
      <c r="F1293" s="350"/>
      <c r="G1293" s="350"/>
      <c r="H1293" s="383"/>
      <c r="I1293" s="350" t="s">
        <v>1164</v>
      </c>
      <c r="J1293" s="281"/>
      <c r="K1293" s="281"/>
      <c r="L1293" s="281">
        <v>0</v>
      </c>
      <c r="M1293" s="281"/>
      <c r="N1293" s="450"/>
      <c r="O1293" s="450"/>
      <c r="P1293" s="451"/>
    </row>
    <row r="1294" spans="1:16" ht="18" customHeight="1">
      <c r="A1294" s="350"/>
      <c r="B1294" s="350"/>
      <c r="C1294" s="350"/>
      <c r="D1294" s="350"/>
      <c r="E1294" s="350"/>
      <c r="F1294" s="350"/>
      <c r="G1294" s="350"/>
      <c r="H1294" s="383"/>
      <c r="I1294" s="350" t="s">
        <v>1165</v>
      </c>
      <c r="J1294" s="281"/>
      <c r="K1294" s="281"/>
      <c r="L1294" s="281">
        <v>0</v>
      </c>
      <c r="M1294" s="281"/>
      <c r="N1294" s="450"/>
      <c r="O1294" s="450"/>
      <c r="P1294" s="451"/>
    </row>
    <row r="1295" spans="1:16" ht="18" customHeight="1">
      <c r="A1295" s="350"/>
      <c r="B1295" s="350"/>
      <c r="C1295" s="350"/>
      <c r="D1295" s="350"/>
      <c r="E1295" s="350"/>
      <c r="F1295" s="350"/>
      <c r="G1295" s="350"/>
      <c r="H1295" s="383"/>
      <c r="I1295" s="350" t="s">
        <v>1166</v>
      </c>
      <c r="J1295" s="281"/>
      <c r="K1295" s="281"/>
      <c r="L1295" s="281">
        <v>0</v>
      </c>
      <c r="M1295" s="281"/>
      <c r="N1295" s="450"/>
      <c r="O1295" s="450"/>
      <c r="P1295" s="451"/>
    </row>
    <row r="1296" spans="1:16" ht="18" customHeight="1">
      <c r="A1296" s="350"/>
      <c r="B1296" s="350"/>
      <c r="C1296" s="350"/>
      <c r="D1296" s="350"/>
      <c r="E1296" s="350"/>
      <c r="F1296" s="350"/>
      <c r="G1296" s="350"/>
      <c r="H1296" s="383"/>
      <c r="I1296" s="350" t="s">
        <v>1167</v>
      </c>
      <c r="J1296" s="281"/>
      <c r="K1296" s="281"/>
      <c r="L1296" s="281">
        <v>0</v>
      </c>
      <c r="M1296" s="281"/>
      <c r="N1296" s="450"/>
      <c r="O1296" s="450"/>
      <c r="P1296" s="451"/>
    </row>
    <row r="1297" spans="1:16" ht="18" customHeight="1">
      <c r="A1297" s="350"/>
      <c r="B1297" s="350"/>
      <c r="C1297" s="350"/>
      <c r="D1297" s="350"/>
      <c r="E1297" s="350"/>
      <c r="F1297" s="350"/>
      <c r="G1297" s="350"/>
      <c r="H1297" s="383"/>
      <c r="I1297" s="350" t="s">
        <v>1168</v>
      </c>
      <c r="J1297" s="281"/>
      <c r="K1297" s="281"/>
      <c r="L1297" s="281">
        <v>0</v>
      </c>
      <c r="M1297" s="281"/>
      <c r="N1297" s="450"/>
      <c r="O1297" s="450"/>
      <c r="P1297" s="451"/>
    </row>
    <row r="1298" spans="1:16" ht="18" customHeight="1">
      <c r="A1298" s="350"/>
      <c r="B1298" s="350"/>
      <c r="C1298" s="350"/>
      <c r="D1298" s="350"/>
      <c r="E1298" s="350"/>
      <c r="F1298" s="350"/>
      <c r="G1298" s="350"/>
      <c r="H1298" s="383"/>
      <c r="I1298" s="350" t="s">
        <v>1169</v>
      </c>
      <c r="J1298" s="281"/>
      <c r="K1298" s="281"/>
      <c r="L1298" s="281">
        <v>0</v>
      </c>
      <c r="M1298" s="281"/>
      <c r="N1298" s="450"/>
      <c r="O1298" s="450"/>
      <c r="P1298" s="451"/>
    </row>
    <row r="1299" spans="1:16" ht="18" customHeight="1">
      <c r="A1299" s="350"/>
      <c r="B1299" s="350"/>
      <c r="C1299" s="350"/>
      <c r="D1299" s="350"/>
      <c r="E1299" s="350"/>
      <c r="F1299" s="350"/>
      <c r="G1299" s="350"/>
      <c r="H1299" s="383"/>
      <c r="I1299" s="350" t="s">
        <v>1170</v>
      </c>
      <c r="J1299" s="281"/>
      <c r="K1299" s="281"/>
      <c r="L1299" s="281">
        <v>0</v>
      </c>
      <c r="M1299" s="281"/>
      <c r="N1299" s="450"/>
      <c r="O1299" s="450"/>
      <c r="P1299" s="451"/>
    </row>
    <row r="1300" spans="1:16" ht="18" customHeight="1">
      <c r="A1300" s="350"/>
      <c r="B1300" s="350"/>
      <c r="C1300" s="350"/>
      <c r="D1300" s="350"/>
      <c r="E1300" s="350"/>
      <c r="F1300" s="350"/>
      <c r="G1300" s="350"/>
      <c r="H1300" s="383"/>
      <c r="I1300" s="350" t="s">
        <v>1171</v>
      </c>
      <c r="J1300" s="281"/>
      <c r="K1300" s="281"/>
      <c r="L1300" s="281">
        <v>326</v>
      </c>
      <c r="M1300" s="281"/>
      <c r="N1300" s="450"/>
      <c r="O1300" s="450"/>
      <c r="P1300" s="451"/>
    </row>
    <row r="1301" spans="1:16" ht="18" customHeight="1">
      <c r="A1301" s="350"/>
      <c r="B1301" s="350"/>
      <c r="C1301" s="350"/>
      <c r="D1301" s="350"/>
      <c r="E1301" s="350"/>
      <c r="F1301" s="350"/>
      <c r="G1301" s="350"/>
      <c r="H1301" s="383"/>
      <c r="I1301" s="350" t="s">
        <v>1172</v>
      </c>
      <c r="J1301" s="281"/>
      <c r="K1301" s="281"/>
      <c r="L1301" s="281">
        <v>225</v>
      </c>
      <c r="M1301" s="281"/>
      <c r="N1301" s="450"/>
      <c r="O1301" s="450"/>
      <c r="P1301" s="451"/>
    </row>
    <row r="1302" spans="1:16" ht="18" customHeight="1">
      <c r="A1302" s="350"/>
      <c r="B1302" s="350"/>
      <c r="C1302" s="350"/>
      <c r="D1302" s="350"/>
      <c r="E1302" s="350"/>
      <c r="F1302" s="350"/>
      <c r="G1302" s="350"/>
      <c r="H1302" s="383"/>
      <c r="I1302" s="350" t="s">
        <v>1173</v>
      </c>
      <c r="J1302" s="281"/>
      <c r="K1302" s="281"/>
      <c r="L1302" s="281">
        <v>0</v>
      </c>
      <c r="M1302" s="281"/>
      <c r="N1302" s="450"/>
      <c r="O1302" s="450"/>
      <c r="P1302" s="451"/>
    </row>
    <row r="1303" spans="1:16" ht="18" customHeight="1">
      <c r="A1303" s="350"/>
      <c r="B1303" s="350"/>
      <c r="C1303" s="350"/>
      <c r="D1303" s="350"/>
      <c r="E1303" s="350"/>
      <c r="F1303" s="350"/>
      <c r="G1303" s="350"/>
      <c r="H1303" s="383"/>
      <c r="I1303" s="350" t="s">
        <v>1174</v>
      </c>
      <c r="J1303" s="281"/>
      <c r="K1303" s="281"/>
      <c r="L1303" s="281">
        <v>0</v>
      </c>
      <c r="M1303" s="281"/>
      <c r="N1303" s="450"/>
      <c r="O1303" s="450"/>
      <c r="P1303" s="451"/>
    </row>
    <row r="1304" spans="1:16" ht="48.95" customHeight="1">
      <c r="A1304" s="350"/>
      <c r="B1304" s="350"/>
      <c r="C1304" s="350"/>
      <c r="D1304" s="350"/>
      <c r="E1304" s="350"/>
      <c r="F1304" s="350"/>
      <c r="G1304" s="350"/>
      <c r="H1304" s="511"/>
      <c r="I1304" s="448" t="s">
        <v>71</v>
      </c>
      <c r="J1304" s="458">
        <v>192155.292152351</v>
      </c>
      <c r="K1304" s="458">
        <v>93350</v>
      </c>
      <c r="L1304" s="458">
        <v>93350</v>
      </c>
      <c r="M1304" s="458"/>
      <c r="N1304" s="450"/>
      <c r="O1304" s="450">
        <f>L1304/J1304-1</f>
        <v>-0.51419500886820679</v>
      </c>
      <c r="P1304" s="451" t="s">
        <v>1175</v>
      </c>
    </row>
    <row r="1305" spans="1:16" ht="96" customHeight="1">
      <c r="A1305" s="350"/>
      <c r="B1305" s="350"/>
      <c r="C1305" s="350"/>
      <c r="D1305" s="350"/>
      <c r="E1305" s="350"/>
      <c r="F1305" s="350"/>
      <c r="G1305" s="350"/>
      <c r="H1305" s="511"/>
      <c r="I1305" s="448" t="s">
        <v>1176</v>
      </c>
      <c r="J1305" s="458">
        <v>92074</v>
      </c>
      <c r="K1305" s="458">
        <v>35423</v>
      </c>
      <c r="L1305" s="458">
        <v>35423</v>
      </c>
      <c r="M1305" s="458"/>
      <c r="N1305" s="450"/>
      <c r="O1305" s="450">
        <f>L1305/J1305-1</f>
        <v>-0.61527684253969639</v>
      </c>
      <c r="P1305" s="451" t="s">
        <v>1177</v>
      </c>
    </row>
    <row r="1306" spans="1:16" ht="18" customHeight="1">
      <c r="A1306" s="350"/>
      <c r="B1306" s="350"/>
      <c r="C1306" s="350"/>
      <c r="D1306" s="350"/>
      <c r="E1306" s="350"/>
      <c r="F1306" s="350"/>
      <c r="G1306" s="350"/>
      <c r="H1306" s="383"/>
      <c r="I1306" s="350" t="s">
        <v>112</v>
      </c>
      <c r="J1306" s="281">
        <v>1426</v>
      </c>
      <c r="K1306" s="281"/>
      <c r="L1306" s="281">
        <v>1909</v>
      </c>
      <c r="M1306" s="281"/>
      <c r="N1306" s="450"/>
      <c r="O1306" s="450">
        <f>L1306/J1306-1</f>
        <v>0.33870967741935476</v>
      </c>
      <c r="P1306" s="451"/>
    </row>
    <row r="1307" spans="1:16" ht="18" customHeight="1">
      <c r="A1307" s="350"/>
      <c r="B1307" s="350"/>
      <c r="C1307" s="350"/>
      <c r="D1307" s="350"/>
      <c r="E1307" s="350"/>
      <c r="F1307" s="350"/>
      <c r="G1307" s="350"/>
      <c r="H1307" s="383"/>
      <c r="I1307" s="350" t="s">
        <v>113</v>
      </c>
      <c r="J1307" s="281">
        <v>406</v>
      </c>
      <c r="K1307" s="281"/>
      <c r="L1307" s="281">
        <v>21052</v>
      </c>
      <c r="M1307" s="281"/>
      <c r="N1307" s="450"/>
      <c r="O1307" s="450">
        <f>L1307/J1307-1</f>
        <v>50.85221674876847</v>
      </c>
      <c r="P1307" s="451"/>
    </row>
    <row r="1308" spans="1:16" ht="18" customHeight="1">
      <c r="A1308" s="350"/>
      <c r="B1308" s="350"/>
      <c r="C1308" s="350"/>
      <c r="D1308" s="350"/>
      <c r="E1308" s="350"/>
      <c r="F1308" s="350"/>
      <c r="G1308" s="350"/>
      <c r="H1308" s="383"/>
      <c r="I1308" s="350" t="s">
        <v>114</v>
      </c>
      <c r="J1308" s="281">
        <v>0</v>
      </c>
      <c r="K1308" s="281"/>
      <c r="L1308" s="281">
        <v>0</v>
      </c>
      <c r="M1308" s="281"/>
      <c r="N1308" s="450"/>
      <c r="O1308" s="450"/>
      <c r="P1308" s="451"/>
    </row>
    <row r="1309" spans="1:16" ht="18" customHeight="1">
      <c r="A1309" s="350"/>
      <c r="B1309" s="350"/>
      <c r="C1309" s="350"/>
      <c r="D1309" s="350"/>
      <c r="E1309" s="350"/>
      <c r="F1309" s="350"/>
      <c r="G1309" s="350"/>
      <c r="H1309" s="383"/>
      <c r="I1309" s="350" t="s">
        <v>1178</v>
      </c>
      <c r="J1309" s="281">
        <v>0</v>
      </c>
      <c r="K1309" s="281"/>
      <c r="L1309" s="281">
        <v>0</v>
      </c>
      <c r="M1309" s="281"/>
      <c r="N1309" s="450"/>
      <c r="O1309" s="450"/>
      <c r="P1309" s="451"/>
    </row>
    <row r="1310" spans="1:16" ht="18" customHeight="1">
      <c r="A1310" s="350"/>
      <c r="B1310" s="350"/>
      <c r="C1310" s="350"/>
      <c r="D1310" s="350"/>
      <c r="E1310" s="350"/>
      <c r="F1310" s="350"/>
      <c r="G1310" s="350"/>
      <c r="H1310" s="383"/>
      <c r="I1310" s="350" t="s">
        <v>1179</v>
      </c>
      <c r="J1310" s="281">
        <v>0</v>
      </c>
      <c r="K1310" s="281"/>
      <c r="L1310" s="281">
        <v>0</v>
      </c>
      <c r="M1310" s="281"/>
      <c r="N1310" s="450"/>
      <c r="O1310" s="450"/>
      <c r="P1310" s="451"/>
    </row>
    <row r="1311" spans="1:16" ht="18" customHeight="1">
      <c r="A1311" s="350"/>
      <c r="B1311" s="350"/>
      <c r="C1311" s="350"/>
      <c r="D1311" s="350"/>
      <c r="E1311" s="350"/>
      <c r="F1311" s="350"/>
      <c r="G1311" s="350"/>
      <c r="H1311" s="383"/>
      <c r="I1311" s="350" t="s">
        <v>1180</v>
      </c>
      <c r="J1311" s="281">
        <v>9432</v>
      </c>
      <c r="K1311" s="281"/>
      <c r="L1311" s="281">
        <v>9501</v>
      </c>
      <c r="M1311" s="281"/>
      <c r="N1311" s="450"/>
      <c r="O1311" s="450">
        <f>L1311/J1311-1</f>
        <v>7.3155216284988001E-3</v>
      </c>
      <c r="P1311" s="451"/>
    </row>
    <row r="1312" spans="1:16" ht="18" customHeight="1">
      <c r="A1312" s="350"/>
      <c r="B1312" s="350"/>
      <c r="C1312" s="350"/>
      <c r="D1312" s="350"/>
      <c r="E1312" s="350"/>
      <c r="F1312" s="350"/>
      <c r="G1312" s="350"/>
      <c r="H1312" s="383"/>
      <c r="I1312" s="350" t="s">
        <v>1181</v>
      </c>
      <c r="J1312" s="281">
        <v>0</v>
      </c>
      <c r="K1312" s="281"/>
      <c r="L1312" s="281">
        <v>0</v>
      </c>
      <c r="M1312" s="281"/>
      <c r="N1312" s="450"/>
      <c r="O1312" s="450"/>
      <c r="P1312" s="451"/>
    </row>
    <row r="1313" spans="1:16" ht="18" customHeight="1">
      <c r="A1313" s="350"/>
      <c r="B1313" s="350"/>
      <c r="C1313" s="350"/>
      <c r="D1313" s="350"/>
      <c r="E1313" s="350"/>
      <c r="F1313" s="350"/>
      <c r="G1313" s="350"/>
      <c r="H1313" s="383"/>
      <c r="I1313" s="350" t="s">
        <v>1182</v>
      </c>
      <c r="J1313" s="281">
        <v>80810</v>
      </c>
      <c r="K1313" s="281"/>
      <c r="L1313" s="281">
        <v>204</v>
      </c>
      <c r="M1313" s="281"/>
      <c r="N1313" s="450"/>
      <c r="O1313" s="450">
        <f>L1313/J1313-1</f>
        <v>-0.99747555995545101</v>
      </c>
      <c r="P1313" s="451"/>
    </row>
    <row r="1314" spans="1:16" ht="18" customHeight="1">
      <c r="A1314" s="350"/>
      <c r="B1314" s="350"/>
      <c r="C1314" s="350"/>
      <c r="D1314" s="350"/>
      <c r="E1314" s="350"/>
      <c r="F1314" s="350"/>
      <c r="G1314" s="350"/>
      <c r="H1314" s="383"/>
      <c r="I1314" s="350" t="s">
        <v>1183</v>
      </c>
      <c r="J1314" s="281">
        <v>0</v>
      </c>
      <c r="K1314" s="281"/>
      <c r="L1314" s="281">
        <v>0</v>
      </c>
      <c r="M1314" s="281"/>
      <c r="N1314" s="450"/>
      <c r="O1314" s="450"/>
      <c r="P1314" s="451"/>
    </row>
    <row r="1315" spans="1:16" ht="18" customHeight="1">
      <c r="A1315" s="350"/>
      <c r="B1315" s="350"/>
      <c r="C1315" s="350"/>
      <c r="D1315" s="350"/>
      <c r="E1315" s="350"/>
      <c r="F1315" s="350"/>
      <c r="G1315" s="350"/>
      <c r="H1315" s="383"/>
      <c r="I1315" s="350" t="s">
        <v>121</v>
      </c>
      <c r="J1315" s="281">
        <v>0</v>
      </c>
      <c r="K1315" s="281"/>
      <c r="L1315" s="281">
        <v>0</v>
      </c>
      <c r="M1315" s="281"/>
      <c r="N1315" s="450"/>
      <c r="O1315" s="450"/>
      <c r="P1315" s="451"/>
    </row>
    <row r="1316" spans="1:16" ht="18" customHeight="1">
      <c r="A1316" s="350"/>
      <c r="B1316" s="350"/>
      <c r="C1316" s="350"/>
      <c r="D1316" s="350"/>
      <c r="E1316" s="350"/>
      <c r="F1316" s="350"/>
      <c r="G1316" s="350"/>
      <c r="H1316" s="383"/>
      <c r="I1316" s="350" t="s">
        <v>1184</v>
      </c>
      <c r="J1316" s="281">
        <v>0</v>
      </c>
      <c r="K1316" s="281"/>
      <c r="L1316" s="281">
        <v>2757</v>
      </c>
      <c r="M1316" s="281"/>
      <c r="N1316" s="450"/>
      <c r="O1316" s="450"/>
      <c r="P1316" s="451"/>
    </row>
    <row r="1317" spans="1:16" ht="59.1" customHeight="1">
      <c r="A1317" s="350"/>
      <c r="B1317" s="350"/>
      <c r="C1317" s="350"/>
      <c r="D1317" s="350"/>
      <c r="E1317" s="350"/>
      <c r="F1317" s="350"/>
      <c r="G1317" s="350"/>
      <c r="H1317" s="511"/>
      <c r="I1317" s="448" t="s">
        <v>1185</v>
      </c>
      <c r="J1317" s="458">
        <v>96078.901336291005</v>
      </c>
      <c r="K1317" s="458">
        <v>55093</v>
      </c>
      <c r="L1317" s="458">
        <v>55093</v>
      </c>
      <c r="M1317" s="458"/>
      <c r="N1317" s="450"/>
      <c r="O1317" s="450">
        <f t="shared" ref="O1317:O1322" si="49">L1317/J1317-1</f>
        <v>-0.42658586605641979</v>
      </c>
      <c r="P1317" s="451" t="s">
        <v>1186</v>
      </c>
    </row>
    <row r="1318" spans="1:16" ht="18" customHeight="1">
      <c r="A1318" s="350"/>
      <c r="B1318" s="350"/>
      <c r="C1318" s="350"/>
      <c r="D1318" s="350"/>
      <c r="E1318" s="350"/>
      <c r="F1318" s="350"/>
      <c r="G1318" s="350"/>
      <c r="H1318" s="383"/>
      <c r="I1318" s="350" t="s">
        <v>112</v>
      </c>
      <c r="J1318" s="281">
        <v>0</v>
      </c>
      <c r="K1318" s="281"/>
      <c r="L1318" s="281">
        <v>0</v>
      </c>
      <c r="M1318" s="281"/>
      <c r="N1318" s="450"/>
      <c r="O1318" s="450"/>
      <c r="P1318" s="451"/>
    </row>
    <row r="1319" spans="1:16" ht="18" customHeight="1">
      <c r="A1319" s="350"/>
      <c r="B1319" s="350"/>
      <c r="C1319" s="350"/>
      <c r="D1319" s="350"/>
      <c r="E1319" s="350"/>
      <c r="F1319" s="350"/>
      <c r="G1319" s="350"/>
      <c r="H1319" s="383"/>
      <c r="I1319" s="350" t="s">
        <v>113</v>
      </c>
      <c r="J1319" s="281">
        <v>0</v>
      </c>
      <c r="K1319" s="281"/>
      <c r="L1319" s="281">
        <v>0</v>
      </c>
      <c r="M1319" s="281"/>
      <c r="N1319" s="450"/>
      <c r="O1319" s="450"/>
      <c r="P1319" s="451"/>
    </row>
    <row r="1320" spans="1:16" ht="18" customHeight="1">
      <c r="A1320" s="350"/>
      <c r="B1320" s="350"/>
      <c r="C1320" s="350"/>
      <c r="D1320" s="350"/>
      <c r="E1320" s="350"/>
      <c r="F1320" s="350"/>
      <c r="G1320" s="350"/>
      <c r="H1320" s="383"/>
      <c r="I1320" s="350" t="s">
        <v>114</v>
      </c>
      <c r="J1320" s="281">
        <v>0</v>
      </c>
      <c r="K1320" s="281"/>
      <c r="L1320" s="281">
        <v>0</v>
      </c>
      <c r="M1320" s="281"/>
      <c r="N1320" s="450"/>
      <c r="O1320" s="450"/>
      <c r="P1320" s="451"/>
    </row>
    <row r="1321" spans="1:16" ht="18" customHeight="1">
      <c r="A1321" s="350"/>
      <c r="B1321" s="350"/>
      <c r="C1321" s="350"/>
      <c r="D1321" s="350"/>
      <c r="E1321" s="350"/>
      <c r="F1321" s="350"/>
      <c r="G1321" s="350"/>
      <c r="H1321" s="383"/>
      <c r="I1321" s="350" t="s">
        <v>1187</v>
      </c>
      <c r="J1321" s="281">
        <v>22247.345360438001</v>
      </c>
      <c r="K1321" s="281"/>
      <c r="L1321" s="281">
        <v>1510</v>
      </c>
      <c r="M1321" s="281"/>
      <c r="N1321" s="450"/>
      <c r="O1321" s="450">
        <f t="shared" si="49"/>
        <v>-0.93212673352546582</v>
      </c>
      <c r="P1321" s="451"/>
    </row>
    <row r="1322" spans="1:16" ht="18" customHeight="1">
      <c r="A1322" s="350"/>
      <c r="B1322" s="350"/>
      <c r="C1322" s="350"/>
      <c r="D1322" s="350"/>
      <c r="E1322" s="350"/>
      <c r="F1322" s="350"/>
      <c r="G1322" s="350"/>
      <c r="H1322" s="383"/>
      <c r="I1322" s="350" t="s">
        <v>1188</v>
      </c>
      <c r="J1322" s="281">
        <v>73831.555975853</v>
      </c>
      <c r="K1322" s="281"/>
      <c r="L1322" s="281">
        <v>53583</v>
      </c>
      <c r="M1322" s="281"/>
      <c r="N1322" s="450"/>
      <c r="O1322" s="450">
        <f t="shared" si="49"/>
        <v>-0.27425340978152213</v>
      </c>
      <c r="P1322" s="451"/>
    </row>
    <row r="1323" spans="1:16" ht="18" customHeight="1">
      <c r="A1323" s="350"/>
      <c r="B1323" s="350"/>
      <c r="C1323" s="350"/>
      <c r="D1323" s="350"/>
      <c r="E1323" s="350"/>
      <c r="F1323" s="350"/>
      <c r="G1323" s="350"/>
      <c r="H1323" s="511"/>
      <c r="I1323" s="448" t="s">
        <v>1189</v>
      </c>
      <c r="J1323" s="458"/>
      <c r="K1323" s="458"/>
      <c r="L1323" s="458">
        <v>0</v>
      </c>
      <c r="M1323" s="458"/>
      <c r="N1323" s="450"/>
      <c r="O1323" s="450"/>
      <c r="P1323" s="451"/>
    </row>
    <row r="1324" spans="1:16" ht="18" customHeight="1">
      <c r="A1324" s="350"/>
      <c r="B1324" s="350"/>
      <c r="C1324" s="350"/>
      <c r="D1324" s="350"/>
      <c r="E1324" s="350"/>
      <c r="F1324" s="350"/>
      <c r="G1324" s="350"/>
      <c r="H1324" s="383"/>
      <c r="I1324" s="350" t="s">
        <v>112</v>
      </c>
      <c r="J1324" s="281"/>
      <c r="K1324" s="281"/>
      <c r="L1324" s="281">
        <v>0</v>
      </c>
      <c r="M1324" s="281"/>
      <c r="N1324" s="450"/>
      <c r="O1324" s="450"/>
      <c r="P1324" s="451"/>
    </row>
    <row r="1325" spans="1:16" ht="18" customHeight="1">
      <c r="A1325" s="350"/>
      <c r="B1325" s="350"/>
      <c r="C1325" s="350"/>
      <c r="D1325" s="350"/>
      <c r="E1325" s="350"/>
      <c r="F1325" s="350"/>
      <c r="G1325" s="350"/>
      <c r="H1325" s="383"/>
      <c r="I1325" s="350" t="s">
        <v>113</v>
      </c>
      <c r="J1325" s="281"/>
      <c r="K1325" s="281"/>
      <c r="L1325" s="281">
        <v>0</v>
      </c>
      <c r="M1325" s="281"/>
      <c r="N1325" s="450"/>
      <c r="O1325" s="450"/>
      <c r="P1325" s="451"/>
    </row>
    <row r="1326" spans="1:16" ht="18" customHeight="1">
      <c r="A1326" s="350"/>
      <c r="B1326" s="350"/>
      <c r="C1326" s="350"/>
      <c r="D1326" s="350"/>
      <c r="E1326" s="350"/>
      <c r="F1326" s="350"/>
      <c r="G1326" s="350"/>
      <c r="H1326" s="383"/>
      <c r="I1326" s="350" t="s">
        <v>114</v>
      </c>
      <c r="J1326" s="281"/>
      <c r="K1326" s="281"/>
      <c r="L1326" s="281">
        <v>0</v>
      </c>
      <c r="M1326" s="281"/>
      <c r="N1326" s="450"/>
      <c r="O1326" s="450"/>
      <c r="P1326" s="451"/>
    </row>
    <row r="1327" spans="1:16" ht="18" customHeight="1">
      <c r="A1327" s="350"/>
      <c r="B1327" s="350"/>
      <c r="C1327" s="350"/>
      <c r="D1327" s="350"/>
      <c r="E1327" s="350"/>
      <c r="F1327" s="350"/>
      <c r="G1327" s="350"/>
      <c r="H1327" s="383"/>
      <c r="I1327" s="350" t="s">
        <v>1190</v>
      </c>
      <c r="J1327" s="281"/>
      <c r="K1327" s="281"/>
      <c r="L1327" s="281">
        <v>0</v>
      </c>
      <c r="M1327" s="281"/>
      <c r="N1327" s="450"/>
      <c r="O1327" s="450"/>
      <c r="P1327" s="451"/>
    </row>
    <row r="1328" spans="1:16" ht="18" customHeight="1">
      <c r="A1328" s="350"/>
      <c r="B1328" s="350"/>
      <c r="C1328" s="350"/>
      <c r="D1328" s="350"/>
      <c r="E1328" s="350"/>
      <c r="F1328" s="350"/>
      <c r="G1328" s="350"/>
      <c r="H1328" s="383"/>
      <c r="I1328" s="350" t="s">
        <v>1191</v>
      </c>
      <c r="J1328" s="281"/>
      <c r="K1328" s="281"/>
      <c r="L1328" s="281">
        <v>0</v>
      </c>
      <c r="M1328" s="281"/>
      <c r="N1328" s="450"/>
      <c r="O1328" s="450"/>
      <c r="P1328" s="451"/>
    </row>
    <row r="1329" spans="1:16" ht="18" customHeight="1">
      <c r="A1329" s="350"/>
      <c r="B1329" s="350"/>
      <c r="C1329" s="350"/>
      <c r="D1329" s="350"/>
      <c r="E1329" s="350"/>
      <c r="F1329" s="350"/>
      <c r="G1329" s="350"/>
      <c r="H1329" s="511"/>
      <c r="I1329" s="448" t="s">
        <v>1192</v>
      </c>
      <c r="J1329" s="458"/>
      <c r="K1329" s="458"/>
      <c r="L1329" s="458">
        <v>0</v>
      </c>
      <c r="M1329" s="458"/>
      <c r="N1329" s="450"/>
      <c r="O1329" s="450"/>
      <c r="P1329" s="451"/>
    </row>
    <row r="1330" spans="1:16" ht="18" customHeight="1">
      <c r="A1330" s="350"/>
      <c r="B1330" s="350"/>
      <c r="C1330" s="350"/>
      <c r="D1330" s="350"/>
      <c r="E1330" s="350"/>
      <c r="F1330" s="350"/>
      <c r="G1330" s="350"/>
      <c r="H1330" s="383"/>
      <c r="I1330" s="350" t="s">
        <v>112</v>
      </c>
      <c r="J1330" s="281"/>
      <c r="K1330" s="281"/>
      <c r="L1330" s="281">
        <v>0</v>
      </c>
      <c r="M1330" s="281"/>
      <c r="N1330" s="450"/>
      <c r="O1330" s="450"/>
      <c r="P1330" s="451"/>
    </row>
    <row r="1331" spans="1:16" ht="18" customHeight="1">
      <c r="A1331" s="350"/>
      <c r="B1331" s="350"/>
      <c r="C1331" s="350"/>
      <c r="D1331" s="350"/>
      <c r="E1331" s="350"/>
      <c r="F1331" s="350"/>
      <c r="G1331" s="350"/>
      <c r="H1331" s="383"/>
      <c r="I1331" s="350" t="s">
        <v>113</v>
      </c>
      <c r="J1331" s="281"/>
      <c r="K1331" s="281"/>
      <c r="L1331" s="281">
        <v>0</v>
      </c>
      <c r="M1331" s="281"/>
      <c r="N1331" s="450"/>
      <c r="O1331" s="450"/>
      <c r="P1331" s="451"/>
    </row>
    <row r="1332" spans="1:16" ht="18" customHeight="1">
      <c r="A1332" s="350"/>
      <c r="B1332" s="350"/>
      <c r="C1332" s="350"/>
      <c r="D1332" s="350"/>
      <c r="E1332" s="350"/>
      <c r="F1332" s="350"/>
      <c r="G1332" s="350"/>
      <c r="H1332" s="383"/>
      <c r="I1332" s="350" t="s">
        <v>114</v>
      </c>
      <c r="J1332" s="281"/>
      <c r="K1332" s="281"/>
      <c r="L1332" s="281">
        <v>0</v>
      </c>
      <c r="M1332" s="281"/>
      <c r="N1332" s="450"/>
      <c r="O1332" s="450"/>
      <c r="P1332" s="451"/>
    </row>
    <row r="1333" spans="1:16" ht="18" customHeight="1">
      <c r="A1333" s="350"/>
      <c r="B1333" s="350"/>
      <c r="C1333" s="350"/>
      <c r="D1333" s="350"/>
      <c r="E1333" s="350"/>
      <c r="F1333" s="350"/>
      <c r="G1333" s="350"/>
      <c r="H1333" s="383"/>
      <c r="I1333" s="350" t="s">
        <v>1193</v>
      </c>
      <c r="J1333" s="281"/>
      <c r="K1333" s="281"/>
      <c r="L1333" s="281">
        <v>0</v>
      </c>
      <c r="M1333" s="281"/>
      <c r="N1333" s="450"/>
      <c r="O1333" s="450"/>
      <c r="P1333" s="451"/>
    </row>
    <row r="1334" spans="1:16" ht="18" customHeight="1">
      <c r="A1334" s="350"/>
      <c r="B1334" s="350"/>
      <c r="C1334" s="350"/>
      <c r="D1334" s="350"/>
      <c r="E1334" s="350"/>
      <c r="F1334" s="350"/>
      <c r="G1334" s="350"/>
      <c r="H1334" s="383"/>
      <c r="I1334" s="350" t="s">
        <v>1194</v>
      </c>
      <c r="J1334" s="281"/>
      <c r="K1334" s="281"/>
      <c r="L1334" s="281">
        <v>0</v>
      </c>
      <c r="M1334" s="281"/>
      <c r="N1334" s="450"/>
      <c r="O1334" s="450"/>
      <c r="P1334" s="451"/>
    </row>
    <row r="1335" spans="1:16" ht="18" customHeight="1">
      <c r="A1335" s="350"/>
      <c r="B1335" s="350"/>
      <c r="C1335" s="350"/>
      <c r="D1335" s="350"/>
      <c r="E1335" s="350"/>
      <c r="F1335" s="350"/>
      <c r="G1335" s="350"/>
      <c r="H1335" s="383"/>
      <c r="I1335" s="350" t="s">
        <v>121</v>
      </c>
      <c r="J1335" s="281"/>
      <c r="K1335" s="281"/>
      <c r="L1335" s="281">
        <v>0</v>
      </c>
      <c r="M1335" s="281"/>
      <c r="N1335" s="450"/>
      <c r="O1335" s="450"/>
      <c r="P1335" s="451"/>
    </row>
    <row r="1336" spans="1:16" ht="18" customHeight="1">
      <c r="A1336" s="350"/>
      <c r="B1336" s="350"/>
      <c r="C1336" s="350"/>
      <c r="D1336" s="350"/>
      <c r="E1336" s="350"/>
      <c r="F1336" s="350"/>
      <c r="G1336" s="350"/>
      <c r="H1336" s="383"/>
      <c r="I1336" s="350" t="s">
        <v>1195</v>
      </c>
      <c r="J1336" s="281"/>
      <c r="K1336" s="281"/>
      <c r="L1336" s="281">
        <v>0</v>
      </c>
      <c r="M1336" s="281"/>
      <c r="N1336" s="450"/>
      <c r="O1336" s="450"/>
      <c r="P1336" s="451"/>
    </row>
    <row r="1337" spans="1:16" ht="18" customHeight="1">
      <c r="A1337" s="350"/>
      <c r="B1337" s="350"/>
      <c r="C1337" s="350"/>
      <c r="D1337" s="350"/>
      <c r="E1337" s="350"/>
      <c r="F1337" s="350"/>
      <c r="G1337" s="350"/>
      <c r="H1337" s="511"/>
      <c r="I1337" s="448" t="s">
        <v>1196</v>
      </c>
      <c r="J1337" s="458">
        <v>411.12549999999999</v>
      </c>
      <c r="K1337" s="458">
        <v>330</v>
      </c>
      <c r="L1337" s="458">
        <v>330</v>
      </c>
      <c r="M1337" s="458"/>
      <c r="N1337" s="450"/>
      <c r="O1337" s="450">
        <f>L1337/J1337-1</f>
        <v>-0.19732539090861545</v>
      </c>
      <c r="P1337" s="451"/>
    </row>
    <row r="1338" spans="1:16" ht="18" customHeight="1">
      <c r="A1338" s="350"/>
      <c r="B1338" s="350"/>
      <c r="C1338" s="350"/>
      <c r="D1338" s="350"/>
      <c r="E1338" s="350"/>
      <c r="F1338" s="350"/>
      <c r="G1338" s="350"/>
      <c r="H1338" s="383"/>
      <c r="I1338" s="350" t="s">
        <v>112</v>
      </c>
      <c r="J1338" s="281">
        <v>0</v>
      </c>
      <c r="K1338" s="281"/>
      <c r="L1338" s="281">
        <v>0</v>
      </c>
      <c r="M1338" s="281"/>
      <c r="N1338" s="450"/>
      <c r="O1338" s="450"/>
      <c r="P1338" s="451"/>
    </row>
    <row r="1339" spans="1:16" ht="18" customHeight="1">
      <c r="A1339" s="350"/>
      <c r="B1339" s="350"/>
      <c r="C1339" s="350"/>
      <c r="D1339" s="350"/>
      <c r="E1339" s="350"/>
      <c r="F1339" s="350"/>
      <c r="G1339" s="350"/>
      <c r="H1339" s="383"/>
      <c r="I1339" s="350" t="s">
        <v>113</v>
      </c>
      <c r="J1339" s="281">
        <v>0</v>
      </c>
      <c r="K1339" s="281"/>
      <c r="L1339" s="281">
        <v>0</v>
      </c>
      <c r="M1339" s="281"/>
      <c r="N1339" s="450"/>
      <c r="O1339" s="450"/>
      <c r="P1339" s="451"/>
    </row>
    <row r="1340" spans="1:16" ht="18" customHeight="1">
      <c r="A1340" s="350"/>
      <c r="B1340" s="350"/>
      <c r="C1340" s="350"/>
      <c r="D1340" s="350"/>
      <c r="E1340" s="350"/>
      <c r="F1340" s="350"/>
      <c r="G1340" s="350"/>
      <c r="H1340" s="383"/>
      <c r="I1340" s="350" t="s">
        <v>114</v>
      </c>
      <c r="J1340" s="281">
        <v>0</v>
      </c>
      <c r="K1340" s="281"/>
      <c r="L1340" s="281">
        <v>0</v>
      </c>
      <c r="M1340" s="281"/>
      <c r="N1340" s="450"/>
      <c r="O1340" s="450"/>
      <c r="P1340" s="451"/>
    </row>
    <row r="1341" spans="1:16" ht="18" customHeight="1">
      <c r="A1341" s="350"/>
      <c r="B1341" s="350"/>
      <c r="C1341" s="350"/>
      <c r="D1341" s="350"/>
      <c r="E1341" s="350"/>
      <c r="F1341" s="350"/>
      <c r="G1341" s="350"/>
      <c r="H1341" s="383"/>
      <c r="I1341" s="350" t="s">
        <v>1197</v>
      </c>
      <c r="J1341" s="281">
        <v>265</v>
      </c>
      <c r="K1341" s="281"/>
      <c r="L1341" s="281">
        <v>272</v>
      </c>
      <c r="M1341" s="281"/>
      <c r="N1341" s="450"/>
      <c r="O1341" s="450">
        <f>L1341/J1341-1</f>
        <v>2.6415094339622636E-2</v>
      </c>
      <c r="P1341" s="451"/>
    </row>
    <row r="1342" spans="1:16" ht="18" customHeight="1">
      <c r="A1342" s="350"/>
      <c r="B1342" s="350"/>
      <c r="C1342" s="350"/>
      <c r="D1342" s="350"/>
      <c r="E1342" s="350"/>
      <c r="F1342" s="350"/>
      <c r="G1342" s="350"/>
      <c r="H1342" s="383"/>
      <c r="I1342" s="350" t="s">
        <v>1198</v>
      </c>
      <c r="J1342" s="281">
        <v>0</v>
      </c>
      <c r="K1342" s="281"/>
      <c r="L1342" s="281">
        <v>0</v>
      </c>
      <c r="M1342" s="281"/>
      <c r="N1342" s="450"/>
      <c r="O1342" s="450"/>
      <c r="P1342" s="451"/>
    </row>
    <row r="1343" spans="1:16" ht="18" customHeight="1">
      <c r="A1343" s="350"/>
      <c r="B1343" s="350"/>
      <c r="C1343" s="350"/>
      <c r="D1343" s="350"/>
      <c r="E1343" s="350"/>
      <c r="F1343" s="350"/>
      <c r="G1343" s="350"/>
      <c r="H1343" s="383"/>
      <c r="I1343" s="350" t="s">
        <v>1199</v>
      </c>
      <c r="J1343" s="281">
        <v>0</v>
      </c>
      <c r="K1343" s="281"/>
      <c r="L1343" s="281">
        <v>0</v>
      </c>
      <c r="M1343" s="281"/>
      <c r="N1343" s="450"/>
      <c r="O1343" s="450"/>
      <c r="P1343" s="451"/>
    </row>
    <row r="1344" spans="1:16" ht="18" customHeight="1">
      <c r="A1344" s="350"/>
      <c r="B1344" s="350"/>
      <c r="C1344" s="350"/>
      <c r="D1344" s="350"/>
      <c r="E1344" s="350"/>
      <c r="F1344" s="350"/>
      <c r="G1344" s="350"/>
      <c r="H1344" s="383"/>
      <c r="I1344" s="350" t="s">
        <v>1200</v>
      </c>
      <c r="J1344" s="281">
        <v>0</v>
      </c>
      <c r="K1344" s="281"/>
      <c r="L1344" s="281">
        <v>0</v>
      </c>
      <c r="M1344" s="281"/>
      <c r="N1344" s="450"/>
      <c r="O1344" s="450"/>
      <c r="P1344" s="451"/>
    </row>
    <row r="1345" spans="1:16" ht="18" customHeight="1">
      <c r="A1345" s="350"/>
      <c r="B1345" s="350"/>
      <c r="C1345" s="350"/>
      <c r="D1345" s="350"/>
      <c r="E1345" s="350"/>
      <c r="F1345" s="350"/>
      <c r="G1345" s="350"/>
      <c r="H1345" s="383"/>
      <c r="I1345" s="350" t="s">
        <v>1201</v>
      </c>
      <c r="J1345" s="281">
        <v>0</v>
      </c>
      <c r="K1345" s="281"/>
      <c r="L1345" s="281">
        <v>0</v>
      </c>
      <c r="M1345" s="281"/>
      <c r="N1345" s="450"/>
      <c r="O1345" s="450"/>
      <c r="P1345" s="451"/>
    </row>
    <row r="1346" spans="1:16" ht="18" customHeight="1">
      <c r="A1346" s="350"/>
      <c r="B1346" s="350"/>
      <c r="C1346" s="350"/>
      <c r="D1346" s="350"/>
      <c r="E1346" s="350"/>
      <c r="F1346" s="350"/>
      <c r="G1346" s="350"/>
      <c r="H1346" s="383"/>
      <c r="I1346" s="350" t="s">
        <v>1202</v>
      </c>
      <c r="J1346" s="281">
        <v>0</v>
      </c>
      <c r="K1346" s="281"/>
      <c r="L1346" s="281">
        <v>0</v>
      </c>
      <c r="M1346" s="281"/>
      <c r="N1346" s="450"/>
      <c r="O1346" s="450"/>
      <c r="P1346" s="451"/>
    </row>
    <row r="1347" spans="1:16" ht="18" customHeight="1">
      <c r="A1347" s="350"/>
      <c r="B1347" s="350"/>
      <c r="C1347" s="350"/>
      <c r="D1347" s="350"/>
      <c r="E1347" s="350"/>
      <c r="F1347" s="350"/>
      <c r="G1347" s="350"/>
      <c r="H1347" s="383"/>
      <c r="I1347" s="350" t="s">
        <v>1203</v>
      </c>
      <c r="J1347" s="281">
        <v>0</v>
      </c>
      <c r="K1347" s="281"/>
      <c r="L1347" s="281">
        <v>0</v>
      </c>
      <c r="M1347" s="281"/>
      <c r="N1347" s="450"/>
      <c r="O1347" s="450"/>
      <c r="P1347" s="451"/>
    </row>
    <row r="1348" spans="1:16" ht="18" customHeight="1">
      <c r="A1348" s="350"/>
      <c r="B1348" s="350"/>
      <c r="C1348" s="350"/>
      <c r="D1348" s="350"/>
      <c r="E1348" s="350"/>
      <c r="F1348" s="350"/>
      <c r="G1348" s="350"/>
      <c r="H1348" s="383"/>
      <c r="I1348" s="350" t="s">
        <v>1204</v>
      </c>
      <c r="J1348" s="281">
        <v>0</v>
      </c>
      <c r="K1348" s="281"/>
      <c r="L1348" s="281">
        <v>0</v>
      </c>
      <c r="M1348" s="281"/>
      <c r="N1348" s="450"/>
      <c r="O1348" s="450"/>
      <c r="P1348" s="451"/>
    </row>
    <row r="1349" spans="1:16" ht="18" customHeight="1">
      <c r="A1349" s="350"/>
      <c r="B1349" s="350"/>
      <c r="C1349" s="350"/>
      <c r="D1349" s="350"/>
      <c r="E1349" s="350"/>
      <c r="F1349" s="350"/>
      <c r="G1349" s="350"/>
      <c r="H1349" s="383"/>
      <c r="I1349" s="350" t="s">
        <v>1205</v>
      </c>
      <c r="J1349" s="281">
        <v>146.12549999999999</v>
      </c>
      <c r="K1349" s="281"/>
      <c r="L1349" s="281">
        <v>58</v>
      </c>
      <c r="M1349" s="281"/>
      <c r="N1349" s="450"/>
      <c r="O1349" s="450">
        <f>L1349/J1349-1</f>
        <v>-0.6030809133245052</v>
      </c>
      <c r="P1349" s="451"/>
    </row>
    <row r="1350" spans="1:16" ht="24">
      <c r="A1350" s="350"/>
      <c r="B1350" s="350"/>
      <c r="C1350" s="350"/>
      <c r="D1350" s="350"/>
      <c r="E1350" s="350"/>
      <c r="F1350" s="350"/>
      <c r="G1350" s="350"/>
      <c r="H1350" s="511"/>
      <c r="I1350" s="448" t="s">
        <v>1206</v>
      </c>
      <c r="J1350" s="458">
        <v>3151.56531606</v>
      </c>
      <c r="K1350" s="458">
        <v>2448</v>
      </c>
      <c r="L1350" s="458">
        <v>2448</v>
      </c>
      <c r="M1350" s="458"/>
      <c r="N1350" s="450"/>
      <c r="O1350" s="450">
        <f>L1350/J1350-1</f>
        <v>-0.22324313333273316</v>
      </c>
      <c r="P1350" s="451" t="s">
        <v>1207</v>
      </c>
    </row>
    <row r="1351" spans="1:16" ht="18" customHeight="1">
      <c r="A1351" s="350"/>
      <c r="B1351" s="350"/>
      <c r="C1351" s="350"/>
      <c r="D1351" s="350"/>
      <c r="E1351" s="350"/>
      <c r="F1351" s="350"/>
      <c r="G1351" s="350"/>
      <c r="H1351" s="383"/>
      <c r="I1351" s="350" t="s">
        <v>1208</v>
      </c>
      <c r="J1351" s="281">
        <v>3151.56531606</v>
      </c>
      <c r="K1351" s="281"/>
      <c r="L1351" s="281">
        <v>2448</v>
      </c>
      <c r="M1351" s="281"/>
      <c r="N1351" s="450"/>
      <c r="O1351" s="450">
        <f>L1351/J1351-1</f>
        <v>-0.22324313333273316</v>
      </c>
      <c r="P1351" s="451"/>
    </row>
    <row r="1352" spans="1:16" ht="18" customHeight="1">
      <c r="A1352" s="350"/>
      <c r="B1352" s="350"/>
      <c r="C1352" s="350"/>
      <c r="D1352" s="350"/>
      <c r="E1352" s="350"/>
      <c r="F1352" s="350"/>
      <c r="G1352" s="350"/>
      <c r="H1352" s="383"/>
      <c r="I1352" s="350" t="s">
        <v>1209</v>
      </c>
      <c r="J1352" s="281">
        <v>0</v>
      </c>
      <c r="K1352" s="281"/>
      <c r="L1352" s="281">
        <v>0</v>
      </c>
      <c r="M1352" s="281"/>
      <c r="N1352" s="450"/>
      <c r="O1352" s="450"/>
      <c r="P1352" s="451"/>
    </row>
    <row r="1353" spans="1:16" ht="18" customHeight="1">
      <c r="A1353" s="350"/>
      <c r="B1353" s="350"/>
      <c r="C1353" s="350"/>
      <c r="D1353" s="350"/>
      <c r="E1353" s="350"/>
      <c r="F1353" s="350"/>
      <c r="G1353" s="350"/>
      <c r="H1353" s="383"/>
      <c r="I1353" s="350" t="s">
        <v>1210</v>
      </c>
      <c r="J1353" s="281">
        <v>0</v>
      </c>
      <c r="K1353" s="281"/>
      <c r="L1353" s="281">
        <v>0</v>
      </c>
      <c r="M1353" s="281"/>
      <c r="N1353" s="450"/>
      <c r="O1353" s="450"/>
      <c r="P1353" s="451"/>
    </row>
    <row r="1354" spans="1:16" ht="18" customHeight="1">
      <c r="A1354" s="350"/>
      <c r="B1354" s="350"/>
      <c r="C1354" s="350"/>
      <c r="D1354" s="350"/>
      <c r="E1354" s="350"/>
      <c r="F1354" s="350"/>
      <c r="G1354" s="350"/>
      <c r="H1354" s="511"/>
      <c r="I1354" s="448" t="s">
        <v>1211</v>
      </c>
      <c r="J1354" s="458">
        <v>0</v>
      </c>
      <c r="K1354" s="458">
        <v>56</v>
      </c>
      <c r="L1354" s="458">
        <v>56</v>
      </c>
      <c r="M1354" s="458"/>
      <c r="N1354" s="450"/>
      <c r="O1354" s="450"/>
      <c r="P1354" s="451"/>
    </row>
    <row r="1355" spans="1:16" ht="18" customHeight="1">
      <c r="A1355" s="350"/>
      <c r="B1355" s="350"/>
      <c r="C1355" s="350"/>
      <c r="D1355" s="350"/>
      <c r="E1355" s="350"/>
      <c r="F1355" s="350"/>
      <c r="G1355" s="350"/>
      <c r="H1355" s="383"/>
      <c r="I1355" s="350" t="s">
        <v>1212</v>
      </c>
      <c r="J1355" s="281">
        <v>0</v>
      </c>
      <c r="K1355" s="281"/>
      <c r="L1355" s="281">
        <v>0</v>
      </c>
      <c r="M1355" s="281"/>
      <c r="N1355" s="450"/>
      <c r="O1355" s="450"/>
      <c r="P1355" s="451"/>
    </row>
    <row r="1356" spans="1:16" ht="18" customHeight="1">
      <c r="A1356" s="350"/>
      <c r="B1356" s="350"/>
      <c r="C1356" s="350"/>
      <c r="D1356" s="350"/>
      <c r="E1356" s="350"/>
      <c r="F1356" s="350"/>
      <c r="G1356" s="350"/>
      <c r="H1356" s="383"/>
      <c r="I1356" s="350" t="s">
        <v>1213</v>
      </c>
      <c r="J1356" s="281">
        <v>0</v>
      </c>
      <c r="K1356" s="281"/>
      <c r="L1356" s="281">
        <v>0</v>
      </c>
      <c r="M1356" s="281"/>
      <c r="N1356" s="450"/>
      <c r="O1356" s="450"/>
      <c r="P1356" s="451"/>
    </row>
    <row r="1357" spans="1:16" ht="18" customHeight="1">
      <c r="A1357" s="350"/>
      <c r="B1357" s="350"/>
      <c r="C1357" s="350"/>
      <c r="D1357" s="350"/>
      <c r="E1357" s="350"/>
      <c r="F1357" s="350"/>
      <c r="G1357" s="350"/>
      <c r="H1357" s="383"/>
      <c r="I1357" s="350" t="s">
        <v>1214</v>
      </c>
      <c r="J1357" s="281">
        <v>0</v>
      </c>
      <c r="K1357" s="281"/>
      <c r="L1357" s="281">
        <v>0</v>
      </c>
      <c r="M1357" s="281"/>
      <c r="N1357" s="450"/>
      <c r="O1357" s="450"/>
      <c r="P1357" s="451"/>
    </row>
    <row r="1358" spans="1:16" ht="18" customHeight="1">
      <c r="A1358" s="350"/>
      <c r="B1358" s="350"/>
      <c r="C1358" s="350"/>
      <c r="D1358" s="350"/>
      <c r="E1358" s="350"/>
      <c r="F1358" s="350"/>
      <c r="G1358" s="350"/>
      <c r="H1358" s="383"/>
      <c r="I1358" s="350" t="s">
        <v>1215</v>
      </c>
      <c r="J1358" s="281">
        <v>0</v>
      </c>
      <c r="K1358" s="281"/>
      <c r="L1358" s="281">
        <v>0</v>
      </c>
      <c r="M1358" s="281"/>
      <c r="N1358" s="450"/>
      <c r="O1358" s="450"/>
      <c r="P1358" s="451"/>
    </row>
    <row r="1359" spans="1:16" ht="18" customHeight="1">
      <c r="A1359" s="350"/>
      <c r="B1359" s="350"/>
      <c r="C1359" s="350"/>
      <c r="D1359" s="350"/>
      <c r="E1359" s="350"/>
      <c r="F1359" s="350"/>
      <c r="G1359" s="350"/>
      <c r="H1359" s="383"/>
      <c r="I1359" s="350" t="s">
        <v>1216</v>
      </c>
      <c r="J1359" s="281">
        <v>0</v>
      </c>
      <c r="K1359" s="281"/>
      <c r="L1359" s="281">
        <v>56</v>
      </c>
      <c r="M1359" s="281"/>
      <c r="N1359" s="450"/>
      <c r="O1359" s="450"/>
      <c r="P1359" s="451"/>
    </row>
    <row r="1360" spans="1:16" ht="18" customHeight="1">
      <c r="A1360" s="350"/>
      <c r="B1360" s="350"/>
      <c r="C1360" s="350"/>
      <c r="D1360" s="350"/>
      <c r="E1360" s="350"/>
      <c r="F1360" s="350"/>
      <c r="G1360" s="350"/>
      <c r="H1360" s="511"/>
      <c r="I1360" s="448" t="s">
        <v>1217</v>
      </c>
      <c r="J1360" s="458">
        <v>439.7</v>
      </c>
      <c r="K1360" s="458"/>
      <c r="L1360" s="458">
        <v>0</v>
      </c>
      <c r="M1360" s="458"/>
      <c r="N1360" s="450"/>
      <c r="O1360" s="450">
        <f t="shared" ref="O1360:O1366" si="50">L1360/J1360-1</f>
        <v>-1</v>
      </c>
      <c r="P1360" s="451"/>
    </row>
    <row r="1361" spans="1:16" ht="36">
      <c r="A1361" s="350"/>
      <c r="B1361" s="350"/>
      <c r="C1361" s="350"/>
      <c r="D1361" s="350"/>
      <c r="E1361" s="350"/>
      <c r="F1361" s="350"/>
      <c r="G1361" s="350"/>
      <c r="H1361" s="511"/>
      <c r="I1361" s="448" t="s">
        <v>73</v>
      </c>
      <c r="J1361" s="458">
        <v>210000</v>
      </c>
      <c r="K1361" s="458"/>
      <c r="L1361" s="458"/>
      <c r="M1361" s="458"/>
      <c r="N1361" s="450"/>
      <c r="O1361" s="450">
        <f t="shared" si="50"/>
        <v>-1</v>
      </c>
      <c r="P1361" s="451" t="s">
        <v>1218</v>
      </c>
    </row>
    <row r="1362" spans="1:16" ht="48">
      <c r="A1362" s="350"/>
      <c r="B1362" s="350"/>
      <c r="C1362" s="350"/>
      <c r="D1362" s="350"/>
      <c r="E1362" s="350"/>
      <c r="F1362" s="350"/>
      <c r="G1362" s="350"/>
      <c r="H1362" s="511"/>
      <c r="I1362" s="448" t="s">
        <v>75</v>
      </c>
      <c r="J1362" s="458">
        <v>703312.16088992706</v>
      </c>
      <c r="K1362" s="458">
        <v>11843</v>
      </c>
      <c r="L1362" s="458">
        <v>11022</v>
      </c>
      <c r="M1362" s="458">
        <v>375740</v>
      </c>
      <c r="N1362" s="453">
        <f>L1362/M1362-1</f>
        <v>-0.9706658859849896</v>
      </c>
      <c r="O1362" s="450">
        <f t="shared" si="50"/>
        <v>-0.98432843819157989</v>
      </c>
      <c r="P1362" s="451" t="s">
        <v>1219</v>
      </c>
    </row>
    <row r="1363" spans="1:16">
      <c r="A1363" s="350"/>
      <c r="B1363" s="350"/>
      <c r="C1363" s="350"/>
      <c r="D1363" s="350"/>
      <c r="E1363" s="350"/>
      <c r="F1363" s="350"/>
      <c r="G1363" s="350"/>
      <c r="H1363" s="511"/>
      <c r="I1363" s="448" t="s">
        <v>1220</v>
      </c>
      <c r="J1363" s="458">
        <v>271859</v>
      </c>
      <c r="K1363" s="458"/>
      <c r="L1363" s="458"/>
      <c r="M1363" s="458"/>
      <c r="N1363" s="453"/>
      <c r="O1363" s="450">
        <f t="shared" si="50"/>
        <v>-1</v>
      </c>
      <c r="P1363" s="451"/>
    </row>
    <row r="1364" spans="1:16">
      <c r="A1364" s="350"/>
      <c r="B1364" s="350"/>
      <c r="C1364" s="350"/>
      <c r="D1364" s="350"/>
      <c r="E1364" s="350"/>
      <c r="F1364" s="350"/>
      <c r="G1364" s="350"/>
      <c r="H1364" s="511"/>
      <c r="I1364" s="448" t="s">
        <v>1060</v>
      </c>
      <c r="J1364" s="458">
        <v>431453.16088992701</v>
      </c>
      <c r="K1364" s="458">
        <v>11843</v>
      </c>
      <c r="L1364" s="458">
        <v>11022</v>
      </c>
      <c r="M1364" s="458">
        <v>375740</v>
      </c>
      <c r="N1364" s="453">
        <f>L1364/M1364-1</f>
        <v>-0.9706658859849896</v>
      </c>
      <c r="O1364" s="450">
        <f t="shared" si="50"/>
        <v>-0.97445377389919752</v>
      </c>
      <c r="P1364" s="451"/>
    </row>
    <row r="1365" spans="1:16" ht="18" customHeight="1">
      <c r="A1365" s="350"/>
      <c r="B1365" s="350"/>
      <c r="C1365" s="350"/>
      <c r="D1365" s="350"/>
      <c r="E1365" s="350"/>
      <c r="F1365" s="350"/>
      <c r="G1365" s="350"/>
      <c r="H1365" s="383"/>
      <c r="I1365" s="350" t="s">
        <v>291</v>
      </c>
      <c r="J1365" s="281">
        <v>431453.16088992701</v>
      </c>
      <c r="K1365" s="281"/>
      <c r="L1365" s="281">
        <v>11022</v>
      </c>
      <c r="M1365" s="281">
        <v>375740</v>
      </c>
      <c r="N1365" s="450">
        <f>L1365/M1365-1</f>
        <v>-0.9706658859849896</v>
      </c>
      <c r="O1365" s="450">
        <f t="shared" si="50"/>
        <v>-0.97445377389919752</v>
      </c>
      <c r="P1365" s="451"/>
    </row>
    <row r="1366" spans="1:16" ht="36">
      <c r="A1366" s="350"/>
      <c r="B1366" s="350"/>
      <c r="C1366" s="350"/>
      <c r="D1366" s="350"/>
      <c r="E1366" s="350"/>
      <c r="F1366" s="350"/>
      <c r="G1366" s="350"/>
      <c r="H1366" s="511"/>
      <c r="I1366" s="448" t="s">
        <v>77</v>
      </c>
      <c r="J1366" s="458">
        <v>36000</v>
      </c>
      <c r="K1366" s="458">
        <v>24796</v>
      </c>
      <c r="L1366" s="458">
        <v>24796</v>
      </c>
      <c r="M1366" s="458">
        <v>32186</v>
      </c>
      <c r="N1366" s="450">
        <f>L1366/M1366-1</f>
        <v>-0.22960293295221523</v>
      </c>
      <c r="O1366" s="450">
        <f t="shared" si="50"/>
        <v>-0.31122222222222218</v>
      </c>
      <c r="P1366" s="451" t="s">
        <v>1221</v>
      </c>
    </row>
    <row r="1367" spans="1:16" ht="18" customHeight="1">
      <c r="A1367" s="350"/>
      <c r="B1367" s="350"/>
      <c r="C1367" s="350"/>
      <c r="D1367" s="350"/>
      <c r="E1367" s="350"/>
      <c r="F1367" s="350"/>
      <c r="G1367" s="350"/>
      <c r="H1367" s="511"/>
      <c r="I1367" s="448" t="s">
        <v>1222</v>
      </c>
      <c r="J1367" s="458"/>
      <c r="K1367" s="458"/>
      <c r="L1367" s="458">
        <v>0</v>
      </c>
      <c r="M1367" s="458">
        <v>0</v>
      </c>
      <c r="N1367" s="450"/>
      <c r="O1367" s="450"/>
      <c r="P1367" s="451"/>
    </row>
    <row r="1368" spans="1:16" ht="18" customHeight="1">
      <c r="A1368" s="350"/>
      <c r="B1368" s="350"/>
      <c r="C1368" s="350"/>
      <c r="D1368" s="350"/>
      <c r="E1368" s="350"/>
      <c r="F1368" s="350"/>
      <c r="G1368" s="350"/>
      <c r="H1368" s="511"/>
      <c r="I1368" s="448" t="s">
        <v>1223</v>
      </c>
      <c r="J1368" s="458"/>
      <c r="K1368" s="458"/>
      <c r="L1368" s="458">
        <v>0</v>
      </c>
      <c r="M1368" s="458">
        <v>0</v>
      </c>
      <c r="N1368" s="450"/>
      <c r="O1368" s="450"/>
      <c r="P1368" s="451"/>
    </row>
    <row r="1369" spans="1:16" ht="18" customHeight="1">
      <c r="A1369" s="350"/>
      <c r="B1369" s="350"/>
      <c r="C1369" s="350"/>
      <c r="D1369" s="350"/>
      <c r="E1369" s="350"/>
      <c r="F1369" s="350"/>
      <c r="G1369" s="350"/>
      <c r="H1369" s="511"/>
      <c r="I1369" s="448" t="s">
        <v>1224</v>
      </c>
      <c r="J1369" s="458">
        <v>36000</v>
      </c>
      <c r="K1369" s="458">
        <v>24796</v>
      </c>
      <c r="L1369" s="458">
        <v>24796</v>
      </c>
      <c r="M1369" s="458">
        <v>32186</v>
      </c>
      <c r="N1369" s="450">
        <f>L1369/M1369-1</f>
        <v>-0.22960293295221523</v>
      </c>
      <c r="O1369" s="450">
        <f t="shared" ref="O1369:O1374" si="51">L1369/J1369-1</f>
        <v>-0.31122222222222218</v>
      </c>
      <c r="P1369" s="451"/>
    </row>
    <row r="1370" spans="1:16" ht="18" customHeight="1">
      <c r="A1370" s="350"/>
      <c r="B1370" s="350"/>
      <c r="C1370" s="350"/>
      <c r="D1370" s="350"/>
      <c r="E1370" s="350"/>
      <c r="F1370" s="350"/>
      <c r="G1370" s="350"/>
      <c r="H1370" s="383"/>
      <c r="I1370" s="350" t="s">
        <v>1225</v>
      </c>
      <c r="J1370" s="281">
        <v>36000</v>
      </c>
      <c r="K1370" s="458"/>
      <c r="L1370" s="281">
        <v>24796</v>
      </c>
      <c r="M1370" s="281">
        <v>32186</v>
      </c>
      <c r="N1370" s="450">
        <f>L1370/M1370-1</f>
        <v>-0.22960293295221523</v>
      </c>
      <c r="O1370" s="450">
        <f t="shared" si="51"/>
        <v>-0.31122222222222218</v>
      </c>
      <c r="P1370" s="451"/>
    </row>
    <row r="1371" spans="1:16" ht="18" customHeight="1">
      <c r="A1371" s="350"/>
      <c r="B1371" s="350"/>
      <c r="C1371" s="350"/>
      <c r="D1371" s="350"/>
      <c r="E1371" s="350"/>
      <c r="F1371" s="350"/>
      <c r="G1371" s="350"/>
      <c r="H1371" s="383"/>
      <c r="I1371" s="350" t="s">
        <v>1226</v>
      </c>
      <c r="J1371" s="281"/>
      <c r="K1371" s="281"/>
      <c r="L1371" s="281">
        <v>0</v>
      </c>
      <c r="M1371" s="281"/>
      <c r="N1371" s="450"/>
      <c r="O1371" s="450"/>
      <c r="P1371" s="451"/>
    </row>
    <row r="1372" spans="1:16" ht="18" customHeight="1">
      <c r="A1372" s="350"/>
      <c r="B1372" s="350"/>
      <c r="C1372" s="350"/>
      <c r="D1372" s="350"/>
      <c r="E1372" s="350"/>
      <c r="F1372" s="350"/>
      <c r="G1372" s="350"/>
      <c r="H1372" s="383"/>
      <c r="I1372" s="350" t="s">
        <v>1227</v>
      </c>
      <c r="J1372" s="281"/>
      <c r="K1372" s="281"/>
      <c r="L1372" s="458">
        <v>0</v>
      </c>
      <c r="M1372" s="281"/>
      <c r="N1372" s="450"/>
      <c r="O1372" s="450"/>
      <c r="P1372" s="451"/>
    </row>
    <row r="1373" spans="1:16" ht="18" customHeight="1">
      <c r="A1373" s="350"/>
      <c r="B1373" s="350"/>
      <c r="C1373" s="350"/>
      <c r="D1373" s="350"/>
      <c r="E1373" s="350"/>
      <c r="F1373" s="350"/>
      <c r="G1373" s="350"/>
      <c r="H1373" s="383"/>
      <c r="I1373" s="350" t="s">
        <v>1228</v>
      </c>
      <c r="J1373" s="281"/>
      <c r="K1373" s="281"/>
      <c r="L1373" s="281">
        <v>0</v>
      </c>
      <c r="M1373" s="281"/>
      <c r="N1373" s="450"/>
      <c r="O1373" s="450"/>
      <c r="P1373" s="451"/>
    </row>
    <row r="1374" spans="1:16" ht="44.1" customHeight="1">
      <c r="A1374" s="350"/>
      <c r="B1374" s="350"/>
      <c r="C1374" s="350"/>
      <c r="D1374" s="350"/>
      <c r="E1374" s="350"/>
      <c r="F1374" s="350"/>
      <c r="G1374" s="350"/>
      <c r="H1374" s="511"/>
      <c r="I1374" s="448" t="s">
        <v>78</v>
      </c>
      <c r="J1374" s="458">
        <v>5000</v>
      </c>
      <c r="K1374" s="458">
        <v>54</v>
      </c>
      <c r="L1374" s="458">
        <v>54</v>
      </c>
      <c r="M1374" s="458"/>
      <c r="N1374" s="450"/>
      <c r="O1374" s="450">
        <f t="shared" si="51"/>
        <v>-0.98919999999999997</v>
      </c>
      <c r="P1374" s="451" t="s">
        <v>1229</v>
      </c>
    </row>
    <row r="1375" spans="1:16" ht="18" customHeight="1">
      <c r="A1375" s="350"/>
      <c r="B1375" s="350"/>
      <c r="C1375" s="350"/>
      <c r="D1375" s="350"/>
      <c r="E1375" s="350"/>
      <c r="F1375" s="350"/>
      <c r="G1375" s="350"/>
      <c r="H1375" s="511"/>
      <c r="I1375" s="448" t="s">
        <v>1230</v>
      </c>
      <c r="J1375" s="458"/>
      <c r="K1375" s="458"/>
      <c r="L1375" s="458">
        <v>0</v>
      </c>
      <c r="M1375" s="458"/>
      <c r="N1375" s="450"/>
      <c r="O1375" s="450"/>
      <c r="P1375" s="451"/>
    </row>
    <row r="1376" spans="1:16" ht="18" customHeight="1">
      <c r="A1376" s="350"/>
      <c r="B1376" s="350"/>
      <c r="C1376" s="350"/>
      <c r="D1376" s="350"/>
      <c r="E1376" s="350"/>
      <c r="F1376" s="350"/>
      <c r="G1376" s="350"/>
      <c r="H1376" s="511"/>
      <c r="I1376" s="448" t="s">
        <v>1231</v>
      </c>
      <c r="J1376" s="458"/>
      <c r="K1376" s="458"/>
      <c r="L1376" s="458">
        <v>0</v>
      </c>
      <c r="M1376" s="458"/>
      <c r="N1376" s="450"/>
      <c r="O1376" s="450"/>
      <c r="P1376" s="451"/>
    </row>
    <row r="1377" spans="1:228" ht="18" customHeight="1">
      <c r="A1377" s="350"/>
      <c r="B1377" s="350"/>
      <c r="C1377" s="350"/>
      <c r="D1377" s="350"/>
      <c r="E1377" s="350"/>
      <c r="F1377" s="350"/>
      <c r="G1377" s="350"/>
      <c r="H1377" s="511"/>
      <c r="I1377" s="448" t="s">
        <v>1232</v>
      </c>
      <c r="J1377" s="458">
        <v>5000</v>
      </c>
      <c r="K1377" s="458">
        <v>54</v>
      </c>
      <c r="L1377" s="458">
        <v>54</v>
      </c>
      <c r="M1377" s="458"/>
      <c r="N1377" s="450"/>
      <c r="O1377" s="450">
        <f t="shared" ref="O1377:O1385" si="52">L1377/J1377-1</f>
        <v>-0.98919999999999997</v>
      </c>
      <c r="P1377" s="451"/>
    </row>
    <row r="1378" spans="1:228" ht="18" customHeight="1">
      <c r="A1378" s="350"/>
      <c r="B1378" s="350"/>
      <c r="C1378" s="350"/>
      <c r="D1378" s="350"/>
      <c r="E1378" s="350"/>
      <c r="F1378" s="350"/>
      <c r="G1378" s="350"/>
      <c r="H1378" s="383"/>
      <c r="I1378" s="350"/>
      <c r="J1378" s="281"/>
      <c r="K1378" s="281"/>
      <c r="L1378" s="281"/>
      <c r="M1378" s="281"/>
      <c r="N1378" s="453"/>
      <c r="O1378" s="450"/>
      <c r="P1378" s="451"/>
    </row>
    <row r="1379" spans="1:228" ht="18" customHeight="1">
      <c r="A1379" s="350"/>
      <c r="B1379" s="350"/>
      <c r="C1379" s="350"/>
      <c r="D1379" s="350"/>
      <c r="E1379" s="350"/>
      <c r="F1379" s="350"/>
      <c r="G1379" s="350"/>
      <c r="H1379" s="383"/>
      <c r="I1379" s="350"/>
      <c r="J1379" s="281"/>
      <c r="K1379" s="281"/>
      <c r="L1379" s="281"/>
      <c r="M1379" s="281"/>
      <c r="N1379" s="453"/>
      <c r="O1379" s="450"/>
      <c r="P1379" s="451"/>
    </row>
    <row r="1380" spans="1:228" ht="18" customHeight="1">
      <c r="A1380" s="478" t="s">
        <v>79</v>
      </c>
      <c r="B1380" s="283">
        <f>SUM(B4,B20)</f>
        <v>22100000</v>
      </c>
      <c r="C1380" s="283">
        <f>SUM(C4,C20)</f>
        <v>22100000</v>
      </c>
      <c r="D1380" s="283">
        <f>SUM(D4,D20)</f>
        <v>23641468</v>
      </c>
      <c r="E1380" s="336">
        <f t="shared" ref="E1380:E1388" si="53">D1380/C1380</f>
        <v>1.0697496832579185</v>
      </c>
      <c r="F1380" s="283">
        <f>SUM(F4,F20)</f>
        <v>21901333</v>
      </c>
      <c r="G1380" s="336">
        <f>D1380/F1380-1</f>
        <v>7.9453383042940917E-2</v>
      </c>
      <c r="H1380" s="493">
        <f>D1380/B1380-1</f>
        <v>6.9749683257918527E-2</v>
      </c>
      <c r="I1380" s="478" t="s">
        <v>80</v>
      </c>
      <c r="J1380" s="458">
        <f>SUM(J4,J249,J288,J307,J396,J451,J507,J563,J681,J752,J831,J854,J979,J1043,J1109,J1129,J1158,J1168,J1233,J1251,J1304,J1361,J1362,J1366,J1374)</f>
        <v>20396999.951112002</v>
      </c>
      <c r="K1380" s="458">
        <f>SUM(K4,K249,K288,K307,K396,K451,K507,K563,K681,K752,K831,K854,K979,K1043,K1109,K1129,K1158,K1168,K1233,K1251,K1304,K1361,K1362,K1366,K1374)</f>
        <v>21664993</v>
      </c>
      <c r="L1380" s="458">
        <f>SUM(L4,L249,L288,L307,L396,L451,L507,L563,L681,L752,L831,L854,L979,L1043,L1109,L1129,L1158,L1168,L1233,L1251,L1304,L1361,L1362,L1366,L1374)</f>
        <v>21184993</v>
      </c>
      <c r="M1380" s="458">
        <f>SUM(M4,M249,M288,M307,M396,M451,M507,M563,M681,M752,M831,M854,M979,M1043,M1109,M1129,M1158,M1168,M1233,M1251,M1304,M1361,M1362,M1366,M1374)</f>
        <v>21155211</v>
      </c>
      <c r="N1380" s="453">
        <f t="shared" ref="N1380:N1387" si="54">L1380/M1380-1</f>
        <v>1.4077855333136657E-3</v>
      </c>
      <c r="O1380" s="453">
        <f t="shared" si="52"/>
        <v>3.8632791625076157E-2</v>
      </c>
      <c r="P1380" s="451"/>
    </row>
    <row r="1381" spans="1:228" ht="18" customHeight="1">
      <c r="A1381" s="500" t="s">
        <v>81</v>
      </c>
      <c r="B1381" s="283">
        <f>SUM(B1382:B1388)</f>
        <v>8500000</v>
      </c>
      <c r="C1381" s="283">
        <f>SUM(C1382:C1388)</f>
        <v>10328624</v>
      </c>
      <c r="D1381" s="283">
        <f>SUM(D1382:D1388)</f>
        <v>11854489</v>
      </c>
      <c r="E1381" s="336">
        <f t="shared" si="53"/>
        <v>1.1477316823615615</v>
      </c>
      <c r="F1381" s="283">
        <f>SUM(F1382:F1388)</f>
        <v>10488989</v>
      </c>
      <c r="G1381" s="336">
        <f t="shared" ref="G1381:G1388" si="55">D1381/F1381-1</f>
        <v>0.13018413881452262</v>
      </c>
      <c r="H1381" s="493">
        <f>D1381/B1381-1</f>
        <v>0.39464576470588231</v>
      </c>
      <c r="I1381" s="479" t="s">
        <v>82</v>
      </c>
      <c r="J1381" s="480">
        <f>SUM(J1382:J1389)</f>
        <v>10203000</v>
      </c>
      <c r="K1381" s="480">
        <f>SUM(K1382:K1389)</f>
        <v>10763631</v>
      </c>
      <c r="L1381" s="480">
        <f>SUM(L1382:L1389)</f>
        <v>14310964</v>
      </c>
      <c r="M1381" s="480">
        <f>SUM(M1382:M1389)</f>
        <v>11235111</v>
      </c>
      <c r="N1381" s="453">
        <f t="shared" si="54"/>
        <v>0.27377148298757348</v>
      </c>
      <c r="O1381" s="453">
        <f t="shared" si="52"/>
        <v>0.4026231500539057</v>
      </c>
      <c r="P1381" s="451"/>
    </row>
    <row r="1382" spans="1:228" ht="18" customHeight="1">
      <c r="A1382" s="501" t="s">
        <v>83</v>
      </c>
      <c r="B1382" s="276">
        <v>2515000</v>
      </c>
      <c r="C1382" s="276">
        <v>2515000</v>
      </c>
      <c r="D1382" s="276">
        <v>3707599</v>
      </c>
      <c r="E1382" s="339">
        <f t="shared" si="53"/>
        <v>1.4741944333996024</v>
      </c>
      <c r="F1382" s="276">
        <v>2868138</v>
      </c>
      <c r="G1382" s="339">
        <f t="shared" si="55"/>
        <v>0.29268501027495897</v>
      </c>
      <c r="H1382" s="497">
        <f t="shared" ref="H1382:H1392" si="56">D1382/B1382-1</f>
        <v>0.47419443339960243</v>
      </c>
      <c r="I1382" s="481" t="s">
        <v>1233</v>
      </c>
      <c r="J1382" s="482">
        <v>6500000</v>
      </c>
      <c r="K1382" s="482">
        <v>6500000</v>
      </c>
      <c r="L1382" s="482">
        <v>7976797</v>
      </c>
      <c r="M1382" s="482">
        <v>5599615</v>
      </c>
      <c r="N1382" s="450">
        <f t="shared" si="54"/>
        <v>0.42452597187485219</v>
      </c>
      <c r="O1382" s="450">
        <f t="shared" si="52"/>
        <v>0.2271995384615384</v>
      </c>
      <c r="P1382" s="451"/>
    </row>
    <row r="1383" spans="1:228" ht="18" customHeight="1">
      <c r="A1383" s="501" t="s">
        <v>85</v>
      </c>
      <c r="B1383" s="276">
        <v>70000</v>
      </c>
      <c r="C1383" s="276">
        <v>70000</v>
      </c>
      <c r="D1383" s="276">
        <v>399410</v>
      </c>
      <c r="E1383" s="339">
        <f t="shared" si="53"/>
        <v>5.705857142857143</v>
      </c>
      <c r="F1383" s="276">
        <v>324980</v>
      </c>
      <c r="G1383" s="339">
        <f t="shared" si="55"/>
        <v>0.22902947873715296</v>
      </c>
      <c r="H1383" s="497">
        <f t="shared" si="56"/>
        <v>4.705857142857143</v>
      </c>
      <c r="I1383" s="481" t="s">
        <v>84</v>
      </c>
      <c r="J1383" s="281">
        <v>1800000</v>
      </c>
      <c r="K1383" s="281">
        <v>1800000</v>
      </c>
      <c r="L1383" s="281">
        <v>1409233</v>
      </c>
      <c r="M1383" s="281">
        <v>1512634</v>
      </c>
      <c r="N1383" s="450">
        <f t="shared" si="54"/>
        <v>-6.8358241319446789E-2</v>
      </c>
      <c r="O1383" s="450">
        <f t="shared" si="52"/>
        <v>-0.2170927777777778</v>
      </c>
      <c r="P1383" s="451"/>
    </row>
    <row r="1384" spans="1:228" s="305" customFormat="1" ht="18" customHeight="1">
      <c r="A1384" s="501" t="s">
        <v>1234</v>
      </c>
      <c r="B1384" s="276">
        <v>700000</v>
      </c>
      <c r="C1384" s="276">
        <v>1275973</v>
      </c>
      <c r="D1384" s="276">
        <v>1279829</v>
      </c>
      <c r="E1384" s="339">
        <f t="shared" si="53"/>
        <v>1.003022007518968</v>
      </c>
      <c r="F1384" s="276">
        <v>1402530</v>
      </c>
      <c r="G1384" s="339">
        <f t="shared" si="55"/>
        <v>-8.74854726815113E-2</v>
      </c>
      <c r="H1384" s="497">
        <f t="shared" si="56"/>
        <v>0.82832714285714282</v>
      </c>
      <c r="I1384" s="483" t="s">
        <v>86</v>
      </c>
      <c r="J1384" s="482">
        <v>1600000</v>
      </c>
      <c r="K1384" s="482">
        <v>1600000</v>
      </c>
      <c r="L1384" s="482">
        <v>923742</v>
      </c>
      <c r="M1384" s="482">
        <v>737862</v>
      </c>
      <c r="N1384" s="450">
        <f t="shared" si="54"/>
        <v>0.25191702513478131</v>
      </c>
      <c r="O1384" s="450">
        <f t="shared" si="52"/>
        <v>-0.42266124999999999</v>
      </c>
      <c r="P1384" s="451"/>
      <c r="Q1384" s="307"/>
      <c r="R1384" s="307"/>
      <c r="S1384" s="307"/>
      <c r="T1384" s="307"/>
      <c r="U1384" s="307"/>
      <c r="V1384" s="307"/>
      <c r="W1384" s="307"/>
      <c r="X1384" s="307"/>
      <c r="Y1384" s="307"/>
      <c r="Z1384" s="307"/>
      <c r="AA1384" s="307"/>
      <c r="AB1384" s="307"/>
      <c r="AC1384" s="307"/>
      <c r="AD1384" s="307"/>
      <c r="AE1384" s="307"/>
      <c r="AF1384" s="307"/>
      <c r="AG1384" s="307"/>
      <c r="AH1384" s="307"/>
      <c r="AI1384" s="307"/>
      <c r="AJ1384" s="307"/>
      <c r="AK1384" s="307"/>
      <c r="AL1384" s="307"/>
      <c r="AM1384" s="307"/>
      <c r="AN1384" s="307"/>
      <c r="AO1384" s="307"/>
      <c r="AP1384" s="307"/>
      <c r="AQ1384" s="307"/>
      <c r="AR1384" s="307"/>
      <c r="AS1384" s="307"/>
      <c r="AT1384" s="307"/>
      <c r="AU1384" s="307"/>
      <c r="AV1384" s="307"/>
      <c r="AW1384" s="307"/>
      <c r="AX1384" s="307"/>
      <c r="AY1384" s="307"/>
      <c r="AZ1384" s="307"/>
      <c r="BA1384" s="307"/>
      <c r="BB1384" s="307"/>
      <c r="BC1384" s="307"/>
      <c r="BD1384" s="307"/>
      <c r="BE1384" s="307"/>
      <c r="BF1384" s="307"/>
      <c r="BG1384" s="307"/>
      <c r="BH1384" s="307"/>
      <c r="BI1384" s="307"/>
      <c r="BJ1384" s="307"/>
      <c r="BK1384" s="307"/>
      <c r="BL1384" s="307"/>
      <c r="BM1384" s="307"/>
      <c r="BN1384" s="307"/>
      <c r="BO1384" s="307"/>
      <c r="BP1384" s="307"/>
      <c r="BQ1384" s="307"/>
      <c r="BR1384" s="307"/>
      <c r="BS1384" s="307"/>
      <c r="BT1384" s="307"/>
      <c r="BU1384" s="307"/>
      <c r="BV1384" s="307"/>
      <c r="BW1384" s="307"/>
      <c r="BX1384" s="307"/>
      <c r="BY1384" s="307"/>
      <c r="BZ1384" s="307"/>
      <c r="CA1384" s="307"/>
      <c r="CB1384" s="307"/>
      <c r="CC1384" s="307"/>
      <c r="CD1384" s="307"/>
      <c r="CE1384" s="307"/>
      <c r="CF1384" s="307"/>
      <c r="CG1384" s="307"/>
      <c r="CH1384" s="307"/>
      <c r="CI1384" s="307"/>
      <c r="CJ1384" s="307"/>
      <c r="CK1384" s="307"/>
      <c r="CL1384" s="307"/>
      <c r="CM1384" s="307"/>
      <c r="CN1384" s="307"/>
      <c r="CO1384" s="307"/>
      <c r="CP1384" s="307"/>
      <c r="CQ1384" s="307"/>
      <c r="CR1384" s="307"/>
      <c r="CS1384" s="307"/>
      <c r="CT1384" s="307"/>
      <c r="CU1384" s="307"/>
      <c r="CV1384" s="307"/>
      <c r="CW1384" s="307"/>
      <c r="CX1384" s="307"/>
      <c r="CY1384" s="307"/>
      <c r="CZ1384" s="307"/>
      <c r="DA1384" s="307"/>
      <c r="DB1384" s="307"/>
      <c r="DC1384" s="307"/>
      <c r="DD1384" s="307"/>
      <c r="DE1384" s="307"/>
      <c r="DF1384" s="307"/>
      <c r="DG1384" s="307"/>
      <c r="DH1384" s="307"/>
      <c r="DI1384" s="307"/>
      <c r="DJ1384" s="307"/>
      <c r="DK1384" s="307"/>
      <c r="DL1384" s="307"/>
      <c r="DM1384" s="307"/>
      <c r="DN1384" s="307"/>
      <c r="DO1384" s="307"/>
      <c r="DP1384" s="307"/>
      <c r="DQ1384" s="307"/>
      <c r="DR1384" s="307"/>
      <c r="DS1384" s="307"/>
      <c r="DT1384" s="307"/>
      <c r="DU1384" s="307"/>
      <c r="DV1384" s="307"/>
      <c r="DW1384" s="307"/>
      <c r="DX1384" s="307"/>
      <c r="DY1384" s="307"/>
      <c r="DZ1384" s="307"/>
      <c r="EA1384" s="307"/>
      <c r="EB1384" s="307"/>
      <c r="EC1384" s="307"/>
      <c r="ED1384" s="307"/>
      <c r="EE1384" s="307"/>
      <c r="EF1384" s="307"/>
      <c r="EG1384" s="307"/>
      <c r="EH1384" s="307"/>
      <c r="EI1384" s="307"/>
      <c r="EJ1384" s="307"/>
      <c r="EK1384" s="307"/>
      <c r="EL1384" s="307"/>
      <c r="EM1384" s="307"/>
      <c r="EN1384" s="307"/>
      <c r="EO1384" s="307"/>
      <c r="EP1384" s="307"/>
      <c r="EQ1384" s="307"/>
      <c r="ER1384" s="307"/>
      <c r="ES1384" s="307"/>
      <c r="ET1384" s="307"/>
      <c r="EU1384" s="307"/>
      <c r="EV1384" s="307"/>
      <c r="EW1384" s="307"/>
      <c r="EX1384" s="307"/>
      <c r="EY1384" s="307"/>
      <c r="EZ1384" s="307"/>
      <c r="FA1384" s="307"/>
      <c r="FB1384" s="307"/>
      <c r="FC1384" s="307"/>
      <c r="FD1384" s="307"/>
      <c r="FE1384" s="307"/>
      <c r="FF1384" s="307"/>
      <c r="FG1384" s="307"/>
      <c r="FH1384" s="307"/>
      <c r="FI1384" s="307"/>
      <c r="FJ1384" s="307"/>
      <c r="FK1384" s="307"/>
      <c r="FL1384" s="307"/>
      <c r="FM1384" s="307"/>
      <c r="FN1384" s="307"/>
      <c r="FO1384" s="307"/>
      <c r="FP1384" s="307"/>
      <c r="FQ1384" s="307"/>
      <c r="FR1384" s="307"/>
      <c r="FS1384" s="307"/>
      <c r="FT1384" s="307"/>
      <c r="FU1384" s="307"/>
      <c r="FV1384" s="307"/>
      <c r="FW1384" s="307"/>
      <c r="FX1384" s="307"/>
      <c r="FY1384" s="307"/>
      <c r="FZ1384" s="307"/>
      <c r="GA1384" s="307"/>
      <c r="GB1384" s="307"/>
      <c r="GC1384" s="307"/>
      <c r="GD1384" s="307"/>
      <c r="GE1384" s="307"/>
      <c r="GF1384" s="307"/>
      <c r="GG1384" s="307"/>
      <c r="GH1384" s="307"/>
      <c r="GI1384" s="307"/>
      <c r="GJ1384" s="307"/>
      <c r="GK1384" s="307"/>
      <c r="GL1384" s="307"/>
      <c r="GM1384" s="307"/>
      <c r="GN1384" s="307"/>
      <c r="GO1384" s="307"/>
      <c r="GP1384" s="307"/>
      <c r="GQ1384" s="307"/>
      <c r="GR1384" s="307"/>
      <c r="GS1384" s="307"/>
      <c r="GT1384" s="307"/>
      <c r="GU1384" s="307"/>
      <c r="GV1384" s="307"/>
      <c r="GW1384" s="307"/>
      <c r="GX1384" s="307"/>
      <c r="GY1384" s="307"/>
      <c r="GZ1384" s="307"/>
      <c r="HA1384" s="307"/>
      <c r="HB1384" s="307"/>
      <c r="HC1384" s="307"/>
      <c r="HD1384" s="307"/>
      <c r="HE1384" s="307"/>
      <c r="HF1384" s="307"/>
      <c r="HG1384" s="307"/>
      <c r="HH1384" s="307"/>
      <c r="HI1384" s="307"/>
      <c r="HJ1384" s="307"/>
      <c r="HK1384" s="307"/>
      <c r="HL1384" s="307"/>
      <c r="HM1384" s="307"/>
      <c r="HN1384" s="307"/>
      <c r="HO1384" s="307"/>
      <c r="HP1384" s="307"/>
      <c r="HQ1384" s="307"/>
      <c r="HR1384" s="307"/>
      <c r="HS1384" s="307"/>
      <c r="HT1384" s="307"/>
    </row>
    <row r="1385" spans="1:228" s="305" customFormat="1" ht="18" customHeight="1">
      <c r="A1385" s="501" t="s">
        <v>87</v>
      </c>
      <c r="B1385" s="276">
        <v>90000</v>
      </c>
      <c r="C1385" s="276">
        <v>110000</v>
      </c>
      <c r="D1385" s="276">
        <v>110000</v>
      </c>
      <c r="E1385" s="339">
        <f t="shared" si="53"/>
        <v>1</v>
      </c>
      <c r="F1385" s="276">
        <v>130000</v>
      </c>
      <c r="G1385" s="339"/>
      <c r="H1385" s="497">
        <f t="shared" si="56"/>
        <v>0.22222222222222232</v>
      </c>
      <c r="I1385" s="483" t="s">
        <v>88</v>
      </c>
      <c r="J1385" s="281">
        <v>303000</v>
      </c>
      <c r="K1385" s="281">
        <v>303000</v>
      </c>
      <c r="L1385" s="281">
        <v>303000</v>
      </c>
      <c r="M1385" s="281">
        <v>180000</v>
      </c>
      <c r="N1385" s="450">
        <f t="shared" si="54"/>
        <v>0.68333333333333335</v>
      </c>
      <c r="O1385" s="450">
        <f t="shared" si="52"/>
        <v>0</v>
      </c>
      <c r="P1385" s="451"/>
      <c r="Q1385" s="307"/>
      <c r="R1385" s="307"/>
      <c r="S1385" s="307"/>
      <c r="T1385" s="307"/>
      <c r="U1385" s="307"/>
      <c r="V1385" s="307"/>
      <c r="W1385" s="307"/>
      <c r="X1385" s="307"/>
      <c r="Y1385" s="307"/>
      <c r="Z1385" s="307"/>
      <c r="AA1385" s="307"/>
      <c r="AB1385" s="307"/>
      <c r="AC1385" s="307"/>
      <c r="AD1385" s="307"/>
      <c r="AE1385" s="307"/>
      <c r="AF1385" s="307"/>
      <c r="AG1385" s="307"/>
      <c r="AH1385" s="307"/>
      <c r="AI1385" s="307"/>
      <c r="AJ1385" s="307"/>
      <c r="AK1385" s="307"/>
      <c r="AL1385" s="307"/>
      <c r="AM1385" s="307"/>
      <c r="AN1385" s="307"/>
      <c r="AO1385" s="307"/>
      <c r="AP1385" s="307"/>
      <c r="AQ1385" s="307"/>
      <c r="AR1385" s="307"/>
      <c r="AS1385" s="307"/>
      <c r="AT1385" s="307"/>
      <c r="AU1385" s="307"/>
      <c r="AV1385" s="307"/>
      <c r="AW1385" s="307"/>
      <c r="AX1385" s="307"/>
      <c r="AY1385" s="307"/>
      <c r="AZ1385" s="307"/>
      <c r="BA1385" s="307"/>
      <c r="BB1385" s="307"/>
      <c r="BC1385" s="307"/>
      <c r="BD1385" s="307"/>
      <c r="BE1385" s="307"/>
      <c r="BF1385" s="307"/>
      <c r="BG1385" s="307"/>
      <c r="BH1385" s="307"/>
      <c r="BI1385" s="307"/>
      <c r="BJ1385" s="307"/>
      <c r="BK1385" s="307"/>
      <c r="BL1385" s="307"/>
      <c r="BM1385" s="307"/>
      <c r="BN1385" s="307"/>
      <c r="BO1385" s="307"/>
      <c r="BP1385" s="307"/>
      <c r="BQ1385" s="307"/>
      <c r="BR1385" s="307"/>
      <c r="BS1385" s="307"/>
      <c r="BT1385" s="307"/>
      <c r="BU1385" s="307"/>
      <c r="BV1385" s="307"/>
      <c r="BW1385" s="307"/>
      <c r="BX1385" s="307"/>
      <c r="BY1385" s="307"/>
      <c r="BZ1385" s="307"/>
      <c r="CA1385" s="307"/>
      <c r="CB1385" s="307"/>
      <c r="CC1385" s="307"/>
      <c r="CD1385" s="307"/>
      <c r="CE1385" s="307"/>
      <c r="CF1385" s="307"/>
      <c r="CG1385" s="307"/>
      <c r="CH1385" s="307"/>
      <c r="CI1385" s="307"/>
      <c r="CJ1385" s="307"/>
      <c r="CK1385" s="307"/>
      <c r="CL1385" s="307"/>
      <c r="CM1385" s="307"/>
      <c r="CN1385" s="307"/>
      <c r="CO1385" s="307"/>
      <c r="CP1385" s="307"/>
      <c r="CQ1385" s="307"/>
      <c r="CR1385" s="307"/>
      <c r="CS1385" s="307"/>
      <c r="CT1385" s="307"/>
      <c r="CU1385" s="307"/>
      <c r="CV1385" s="307"/>
      <c r="CW1385" s="307"/>
      <c r="CX1385" s="307"/>
      <c r="CY1385" s="307"/>
      <c r="CZ1385" s="307"/>
      <c r="DA1385" s="307"/>
      <c r="DB1385" s="307"/>
      <c r="DC1385" s="307"/>
      <c r="DD1385" s="307"/>
      <c r="DE1385" s="307"/>
      <c r="DF1385" s="307"/>
      <c r="DG1385" s="307"/>
      <c r="DH1385" s="307"/>
      <c r="DI1385" s="307"/>
      <c r="DJ1385" s="307"/>
      <c r="DK1385" s="307"/>
      <c r="DL1385" s="307"/>
      <c r="DM1385" s="307"/>
      <c r="DN1385" s="307"/>
      <c r="DO1385" s="307"/>
      <c r="DP1385" s="307"/>
      <c r="DQ1385" s="307"/>
      <c r="DR1385" s="307"/>
      <c r="DS1385" s="307"/>
      <c r="DT1385" s="307"/>
      <c r="DU1385" s="307"/>
      <c r="DV1385" s="307"/>
      <c r="DW1385" s="307"/>
      <c r="DX1385" s="307"/>
      <c r="DY1385" s="307"/>
      <c r="DZ1385" s="307"/>
      <c r="EA1385" s="307"/>
      <c r="EB1385" s="307"/>
      <c r="EC1385" s="307"/>
      <c r="ED1385" s="307"/>
      <c r="EE1385" s="307"/>
      <c r="EF1385" s="307"/>
      <c r="EG1385" s="307"/>
      <c r="EH1385" s="307"/>
      <c r="EI1385" s="307"/>
      <c r="EJ1385" s="307"/>
      <c r="EK1385" s="307"/>
      <c r="EL1385" s="307"/>
      <c r="EM1385" s="307"/>
      <c r="EN1385" s="307"/>
      <c r="EO1385" s="307"/>
      <c r="EP1385" s="307"/>
      <c r="EQ1385" s="307"/>
      <c r="ER1385" s="307"/>
      <c r="ES1385" s="307"/>
      <c r="ET1385" s="307"/>
      <c r="EU1385" s="307"/>
      <c r="EV1385" s="307"/>
      <c r="EW1385" s="307"/>
      <c r="EX1385" s="307"/>
      <c r="EY1385" s="307"/>
      <c r="EZ1385" s="307"/>
      <c r="FA1385" s="307"/>
      <c r="FB1385" s="307"/>
      <c r="FC1385" s="307"/>
      <c r="FD1385" s="307"/>
      <c r="FE1385" s="307"/>
      <c r="FF1385" s="307"/>
      <c r="FG1385" s="307"/>
      <c r="FH1385" s="307"/>
      <c r="FI1385" s="307"/>
      <c r="FJ1385" s="307"/>
      <c r="FK1385" s="307"/>
      <c r="FL1385" s="307"/>
      <c r="FM1385" s="307"/>
      <c r="FN1385" s="307"/>
      <c r="FO1385" s="307"/>
      <c r="FP1385" s="307"/>
      <c r="FQ1385" s="307"/>
      <c r="FR1385" s="307"/>
      <c r="FS1385" s="307"/>
      <c r="FT1385" s="307"/>
      <c r="FU1385" s="307"/>
      <c r="FV1385" s="307"/>
      <c r="FW1385" s="307"/>
      <c r="FX1385" s="307"/>
      <c r="FY1385" s="307"/>
      <c r="FZ1385" s="307"/>
      <c r="GA1385" s="307"/>
      <c r="GB1385" s="307"/>
      <c r="GC1385" s="307"/>
      <c r="GD1385" s="307"/>
      <c r="GE1385" s="307"/>
      <c r="GF1385" s="307"/>
      <c r="GG1385" s="307"/>
      <c r="GH1385" s="307"/>
      <c r="GI1385" s="307"/>
      <c r="GJ1385" s="307"/>
      <c r="GK1385" s="307"/>
      <c r="GL1385" s="307"/>
      <c r="GM1385" s="307"/>
      <c r="GN1385" s="307"/>
      <c r="GO1385" s="307"/>
      <c r="GP1385" s="307"/>
      <c r="GQ1385" s="307"/>
      <c r="GR1385" s="307"/>
      <c r="GS1385" s="307"/>
      <c r="GT1385" s="307"/>
      <c r="GU1385" s="307"/>
      <c r="GV1385" s="307"/>
      <c r="GW1385" s="307"/>
      <c r="GX1385" s="307"/>
      <c r="GY1385" s="307"/>
      <c r="GZ1385" s="307"/>
      <c r="HA1385" s="307"/>
      <c r="HB1385" s="307"/>
      <c r="HC1385" s="307"/>
      <c r="HD1385" s="307"/>
      <c r="HE1385" s="307"/>
      <c r="HF1385" s="307"/>
      <c r="HG1385" s="307"/>
      <c r="HH1385" s="307"/>
      <c r="HI1385" s="307"/>
      <c r="HJ1385" s="307"/>
      <c r="HK1385" s="307"/>
      <c r="HL1385" s="307"/>
      <c r="HM1385" s="307"/>
      <c r="HN1385" s="307"/>
      <c r="HO1385" s="307"/>
      <c r="HP1385" s="307"/>
      <c r="HQ1385" s="307"/>
      <c r="HR1385" s="307"/>
      <c r="HS1385" s="307"/>
      <c r="HT1385" s="307"/>
    </row>
    <row r="1386" spans="1:228" s="305" customFormat="1" ht="18" customHeight="1">
      <c r="A1386" s="501" t="s">
        <v>89</v>
      </c>
      <c r="B1386" s="276">
        <v>1850000</v>
      </c>
      <c r="C1386" s="276">
        <v>2850000</v>
      </c>
      <c r="D1386" s="276">
        <v>2850000</v>
      </c>
      <c r="E1386" s="339">
        <f t="shared" si="53"/>
        <v>1</v>
      </c>
      <c r="F1386" s="276">
        <v>1706000</v>
      </c>
      <c r="G1386" s="339">
        <f t="shared" si="55"/>
        <v>0.67057444314185233</v>
      </c>
      <c r="H1386" s="497">
        <f t="shared" si="56"/>
        <v>0.54054054054054057</v>
      </c>
      <c r="I1386" s="484" t="s">
        <v>1235</v>
      </c>
      <c r="J1386" s="482"/>
      <c r="K1386" s="482"/>
      <c r="L1386" s="482">
        <v>20000</v>
      </c>
      <c r="M1386" s="482">
        <v>130000</v>
      </c>
      <c r="N1386" s="450">
        <f t="shared" si="54"/>
        <v>-0.84615384615384615</v>
      </c>
      <c r="O1386" s="450"/>
      <c r="P1386" s="451"/>
      <c r="Q1386" s="307"/>
      <c r="R1386" s="307"/>
      <c r="S1386" s="307"/>
      <c r="T1386" s="307"/>
      <c r="U1386" s="307"/>
      <c r="V1386" s="307"/>
      <c r="W1386" s="307"/>
      <c r="X1386" s="307"/>
      <c r="Y1386" s="307"/>
      <c r="Z1386" s="307"/>
      <c r="AA1386" s="307"/>
      <c r="AB1386" s="307"/>
      <c r="AC1386" s="307"/>
      <c r="AD1386" s="307"/>
      <c r="AE1386" s="307"/>
      <c r="AF1386" s="307"/>
      <c r="AG1386" s="307"/>
      <c r="AH1386" s="307"/>
      <c r="AI1386" s="307"/>
      <c r="AJ1386" s="307"/>
      <c r="AK1386" s="307"/>
      <c r="AL1386" s="307"/>
      <c r="AM1386" s="307"/>
      <c r="AN1386" s="307"/>
      <c r="AO1386" s="307"/>
      <c r="AP1386" s="307"/>
      <c r="AQ1386" s="307"/>
      <c r="AR1386" s="307"/>
      <c r="AS1386" s="307"/>
      <c r="AT1386" s="307"/>
      <c r="AU1386" s="307"/>
      <c r="AV1386" s="307"/>
      <c r="AW1386" s="307"/>
      <c r="AX1386" s="307"/>
      <c r="AY1386" s="307"/>
      <c r="AZ1386" s="307"/>
      <c r="BA1386" s="307"/>
      <c r="BB1386" s="307"/>
      <c r="BC1386" s="307"/>
      <c r="BD1386" s="307"/>
      <c r="BE1386" s="307"/>
      <c r="BF1386" s="307"/>
      <c r="BG1386" s="307"/>
      <c r="BH1386" s="307"/>
      <c r="BI1386" s="307"/>
      <c r="BJ1386" s="307"/>
      <c r="BK1386" s="307"/>
      <c r="BL1386" s="307"/>
      <c r="BM1386" s="307"/>
      <c r="BN1386" s="307"/>
      <c r="BO1386" s="307"/>
      <c r="BP1386" s="307"/>
      <c r="BQ1386" s="307"/>
      <c r="BR1386" s="307"/>
      <c r="BS1386" s="307"/>
      <c r="BT1386" s="307"/>
      <c r="BU1386" s="307"/>
      <c r="BV1386" s="307"/>
      <c r="BW1386" s="307"/>
      <c r="BX1386" s="307"/>
      <c r="BY1386" s="307"/>
      <c r="BZ1386" s="307"/>
      <c r="CA1386" s="307"/>
      <c r="CB1386" s="307"/>
      <c r="CC1386" s="307"/>
      <c r="CD1386" s="307"/>
      <c r="CE1386" s="307"/>
      <c r="CF1386" s="307"/>
      <c r="CG1386" s="307"/>
      <c r="CH1386" s="307"/>
      <c r="CI1386" s="307"/>
      <c r="CJ1386" s="307"/>
      <c r="CK1386" s="307"/>
      <c r="CL1386" s="307"/>
      <c r="CM1386" s="307"/>
      <c r="CN1386" s="307"/>
      <c r="CO1386" s="307"/>
      <c r="CP1386" s="307"/>
      <c r="CQ1386" s="307"/>
      <c r="CR1386" s="307"/>
      <c r="CS1386" s="307"/>
      <c r="CT1386" s="307"/>
      <c r="CU1386" s="307"/>
      <c r="CV1386" s="307"/>
      <c r="CW1386" s="307"/>
      <c r="CX1386" s="307"/>
      <c r="CY1386" s="307"/>
      <c r="CZ1386" s="307"/>
      <c r="DA1386" s="307"/>
      <c r="DB1386" s="307"/>
      <c r="DC1386" s="307"/>
      <c r="DD1386" s="307"/>
      <c r="DE1386" s="307"/>
      <c r="DF1386" s="307"/>
      <c r="DG1386" s="307"/>
      <c r="DH1386" s="307"/>
      <c r="DI1386" s="307"/>
      <c r="DJ1386" s="307"/>
      <c r="DK1386" s="307"/>
      <c r="DL1386" s="307"/>
      <c r="DM1386" s="307"/>
      <c r="DN1386" s="307"/>
      <c r="DO1386" s="307"/>
      <c r="DP1386" s="307"/>
      <c r="DQ1386" s="307"/>
      <c r="DR1386" s="307"/>
      <c r="DS1386" s="307"/>
      <c r="DT1386" s="307"/>
      <c r="DU1386" s="307"/>
      <c r="DV1386" s="307"/>
      <c r="DW1386" s="307"/>
      <c r="DX1386" s="307"/>
      <c r="DY1386" s="307"/>
      <c r="DZ1386" s="307"/>
      <c r="EA1386" s="307"/>
      <c r="EB1386" s="307"/>
      <c r="EC1386" s="307"/>
      <c r="ED1386" s="307"/>
      <c r="EE1386" s="307"/>
      <c r="EF1386" s="307"/>
      <c r="EG1386" s="307"/>
      <c r="EH1386" s="307"/>
      <c r="EI1386" s="307"/>
      <c r="EJ1386" s="307"/>
      <c r="EK1386" s="307"/>
      <c r="EL1386" s="307"/>
      <c r="EM1386" s="307"/>
      <c r="EN1386" s="307"/>
      <c r="EO1386" s="307"/>
      <c r="EP1386" s="307"/>
      <c r="EQ1386" s="307"/>
      <c r="ER1386" s="307"/>
      <c r="ES1386" s="307"/>
      <c r="ET1386" s="307"/>
      <c r="EU1386" s="307"/>
      <c r="EV1386" s="307"/>
      <c r="EW1386" s="307"/>
      <c r="EX1386" s="307"/>
      <c r="EY1386" s="307"/>
      <c r="EZ1386" s="307"/>
      <c r="FA1386" s="307"/>
      <c r="FB1386" s="307"/>
      <c r="FC1386" s="307"/>
      <c r="FD1386" s="307"/>
      <c r="FE1386" s="307"/>
      <c r="FF1386" s="307"/>
      <c r="FG1386" s="307"/>
      <c r="FH1386" s="307"/>
      <c r="FI1386" s="307"/>
      <c r="FJ1386" s="307"/>
      <c r="FK1386" s="307"/>
      <c r="FL1386" s="307"/>
      <c r="FM1386" s="307"/>
      <c r="FN1386" s="307"/>
      <c r="FO1386" s="307"/>
      <c r="FP1386" s="307"/>
      <c r="FQ1386" s="307"/>
      <c r="FR1386" s="307"/>
      <c r="FS1386" s="307"/>
      <c r="FT1386" s="307"/>
      <c r="FU1386" s="307"/>
      <c r="FV1386" s="307"/>
      <c r="FW1386" s="307"/>
      <c r="FX1386" s="307"/>
      <c r="FY1386" s="307"/>
      <c r="FZ1386" s="307"/>
      <c r="GA1386" s="307"/>
      <c r="GB1386" s="307"/>
      <c r="GC1386" s="307"/>
      <c r="GD1386" s="307"/>
      <c r="GE1386" s="307"/>
      <c r="GF1386" s="307"/>
      <c r="GG1386" s="307"/>
      <c r="GH1386" s="307"/>
      <c r="GI1386" s="307"/>
      <c r="GJ1386" s="307"/>
      <c r="GK1386" s="307"/>
      <c r="GL1386" s="307"/>
      <c r="GM1386" s="307"/>
      <c r="GN1386" s="307"/>
      <c r="GO1386" s="307"/>
      <c r="GP1386" s="307"/>
      <c r="GQ1386" s="307"/>
      <c r="GR1386" s="307"/>
      <c r="GS1386" s="307"/>
      <c r="GT1386" s="307"/>
      <c r="GU1386" s="307"/>
      <c r="GV1386" s="307"/>
      <c r="GW1386" s="307"/>
      <c r="GX1386" s="307"/>
      <c r="GY1386" s="307"/>
      <c r="GZ1386" s="307"/>
      <c r="HA1386" s="307"/>
      <c r="HB1386" s="307"/>
      <c r="HC1386" s="307"/>
      <c r="HD1386" s="307"/>
      <c r="HE1386" s="307"/>
      <c r="HF1386" s="307"/>
      <c r="HG1386" s="307"/>
      <c r="HH1386" s="307"/>
      <c r="HI1386" s="307"/>
      <c r="HJ1386" s="307"/>
      <c r="HK1386" s="307"/>
      <c r="HL1386" s="307"/>
      <c r="HM1386" s="307"/>
      <c r="HN1386" s="307"/>
      <c r="HO1386" s="307"/>
      <c r="HP1386" s="307"/>
      <c r="HQ1386" s="307"/>
      <c r="HR1386" s="307"/>
      <c r="HS1386" s="307"/>
      <c r="HT1386" s="307"/>
    </row>
    <row r="1387" spans="1:228" s="305" customFormat="1" ht="18" customHeight="1">
      <c r="A1387" s="501" t="s">
        <v>91</v>
      </c>
      <c r="B1387" s="276">
        <v>2355000</v>
      </c>
      <c r="C1387" s="276">
        <v>2587651</v>
      </c>
      <c r="D1387" s="276">
        <v>2587651</v>
      </c>
      <c r="E1387" s="339">
        <f t="shared" si="53"/>
        <v>1</v>
      </c>
      <c r="F1387" s="276">
        <v>3026955</v>
      </c>
      <c r="G1387" s="339">
        <f t="shared" si="55"/>
        <v>-0.14513066761811788</v>
      </c>
      <c r="H1387" s="497">
        <f t="shared" si="56"/>
        <v>9.8790233545647643E-2</v>
      </c>
      <c r="I1387" s="484" t="s">
        <v>90</v>
      </c>
      <c r="J1387" s="281"/>
      <c r="K1387" s="281">
        <v>560631</v>
      </c>
      <c r="L1387" s="281">
        <v>3198192</v>
      </c>
      <c r="M1387" s="281">
        <v>2155000</v>
      </c>
      <c r="N1387" s="450">
        <f t="shared" si="54"/>
        <v>0.4840798143851508</v>
      </c>
      <c r="O1387" s="450"/>
      <c r="P1387" s="451"/>
      <c r="Q1387" s="307"/>
      <c r="R1387" s="307"/>
      <c r="S1387" s="307"/>
      <c r="T1387" s="307"/>
      <c r="U1387" s="307"/>
      <c r="V1387" s="307"/>
      <c r="W1387" s="307"/>
      <c r="X1387" s="307"/>
      <c r="Y1387" s="307"/>
      <c r="Z1387" s="307"/>
      <c r="AA1387" s="307"/>
      <c r="AB1387" s="307"/>
      <c r="AC1387" s="307"/>
      <c r="AD1387" s="307"/>
      <c r="AE1387" s="307"/>
      <c r="AF1387" s="307"/>
      <c r="AG1387" s="307"/>
      <c r="AH1387" s="307"/>
      <c r="AI1387" s="307"/>
      <c r="AJ1387" s="307"/>
      <c r="AK1387" s="307"/>
      <c r="AL1387" s="307"/>
      <c r="AM1387" s="307"/>
      <c r="AN1387" s="307"/>
      <c r="AO1387" s="307"/>
      <c r="AP1387" s="307"/>
      <c r="AQ1387" s="307"/>
      <c r="AR1387" s="307"/>
      <c r="AS1387" s="307"/>
      <c r="AT1387" s="307"/>
      <c r="AU1387" s="307"/>
      <c r="AV1387" s="307"/>
      <c r="AW1387" s="307"/>
      <c r="AX1387" s="307"/>
      <c r="AY1387" s="307"/>
      <c r="AZ1387" s="307"/>
      <c r="BA1387" s="307"/>
      <c r="BB1387" s="307"/>
      <c r="BC1387" s="307"/>
      <c r="BD1387" s="307"/>
      <c r="BE1387" s="307"/>
      <c r="BF1387" s="307"/>
      <c r="BG1387" s="307"/>
      <c r="BH1387" s="307"/>
      <c r="BI1387" s="307"/>
      <c r="BJ1387" s="307"/>
      <c r="BK1387" s="307"/>
      <c r="BL1387" s="307"/>
      <c r="BM1387" s="307"/>
      <c r="BN1387" s="307"/>
      <c r="BO1387" s="307"/>
      <c r="BP1387" s="307"/>
      <c r="BQ1387" s="307"/>
      <c r="BR1387" s="307"/>
      <c r="BS1387" s="307"/>
      <c r="BT1387" s="307"/>
      <c r="BU1387" s="307"/>
      <c r="BV1387" s="307"/>
      <c r="BW1387" s="307"/>
      <c r="BX1387" s="307"/>
      <c r="BY1387" s="307"/>
      <c r="BZ1387" s="307"/>
      <c r="CA1387" s="307"/>
      <c r="CB1387" s="307"/>
      <c r="CC1387" s="307"/>
      <c r="CD1387" s="307"/>
      <c r="CE1387" s="307"/>
      <c r="CF1387" s="307"/>
      <c r="CG1387" s="307"/>
      <c r="CH1387" s="307"/>
      <c r="CI1387" s="307"/>
      <c r="CJ1387" s="307"/>
      <c r="CK1387" s="307"/>
      <c r="CL1387" s="307"/>
      <c r="CM1387" s="307"/>
      <c r="CN1387" s="307"/>
      <c r="CO1387" s="307"/>
      <c r="CP1387" s="307"/>
      <c r="CQ1387" s="307"/>
      <c r="CR1387" s="307"/>
      <c r="CS1387" s="307"/>
      <c r="CT1387" s="307"/>
      <c r="CU1387" s="307"/>
      <c r="CV1387" s="307"/>
      <c r="CW1387" s="307"/>
      <c r="CX1387" s="307"/>
      <c r="CY1387" s="307"/>
      <c r="CZ1387" s="307"/>
      <c r="DA1387" s="307"/>
      <c r="DB1387" s="307"/>
      <c r="DC1387" s="307"/>
      <c r="DD1387" s="307"/>
      <c r="DE1387" s="307"/>
      <c r="DF1387" s="307"/>
      <c r="DG1387" s="307"/>
      <c r="DH1387" s="307"/>
      <c r="DI1387" s="307"/>
      <c r="DJ1387" s="307"/>
      <c r="DK1387" s="307"/>
      <c r="DL1387" s="307"/>
      <c r="DM1387" s="307"/>
      <c r="DN1387" s="307"/>
      <c r="DO1387" s="307"/>
      <c r="DP1387" s="307"/>
      <c r="DQ1387" s="307"/>
      <c r="DR1387" s="307"/>
      <c r="DS1387" s="307"/>
      <c r="DT1387" s="307"/>
      <c r="DU1387" s="307"/>
      <c r="DV1387" s="307"/>
      <c r="DW1387" s="307"/>
      <c r="DX1387" s="307"/>
      <c r="DY1387" s="307"/>
      <c r="DZ1387" s="307"/>
      <c r="EA1387" s="307"/>
      <c r="EB1387" s="307"/>
      <c r="EC1387" s="307"/>
      <c r="ED1387" s="307"/>
      <c r="EE1387" s="307"/>
      <c r="EF1387" s="307"/>
      <c r="EG1387" s="307"/>
      <c r="EH1387" s="307"/>
      <c r="EI1387" s="307"/>
      <c r="EJ1387" s="307"/>
      <c r="EK1387" s="307"/>
      <c r="EL1387" s="307"/>
      <c r="EM1387" s="307"/>
      <c r="EN1387" s="307"/>
      <c r="EO1387" s="307"/>
      <c r="EP1387" s="307"/>
      <c r="EQ1387" s="307"/>
      <c r="ER1387" s="307"/>
      <c r="ES1387" s="307"/>
      <c r="ET1387" s="307"/>
      <c r="EU1387" s="307"/>
      <c r="EV1387" s="307"/>
      <c r="EW1387" s="307"/>
      <c r="EX1387" s="307"/>
      <c r="EY1387" s="307"/>
      <c r="EZ1387" s="307"/>
      <c r="FA1387" s="307"/>
      <c r="FB1387" s="307"/>
      <c r="FC1387" s="307"/>
      <c r="FD1387" s="307"/>
      <c r="FE1387" s="307"/>
      <c r="FF1387" s="307"/>
      <c r="FG1387" s="307"/>
      <c r="FH1387" s="307"/>
      <c r="FI1387" s="307"/>
      <c r="FJ1387" s="307"/>
      <c r="FK1387" s="307"/>
      <c r="FL1387" s="307"/>
      <c r="FM1387" s="307"/>
      <c r="FN1387" s="307"/>
      <c r="FO1387" s="307"/>
      <c r="FP1387" s="307"/>
      <c r="FQ1387" s="307"/>
      <c r="FR1387" s="307"/>
      <c r="FS1387" s="307"/>
      <c r="FT1387" s="307"/>
      <c r="FU1387" s="307"/>
      <c r="FV1387" s="307"/>
      <c r="FW1387" s="307"/>
      <c r="FX1387" s="307"/>
      <c r="FY1387" s="307"/>
      <c r="FZ1387" s="307"/>
      <c r="GA1387" s="307"/>
      <c r="GB1387" s="307"/>
      <c r="GC1387" s="307"/>
      <c r="GD1387" s="307"/>
      <c r="GE1387" s="307"/>
      <c r="GF1387" s="307"/>
      <c r="GG1387" s="307"/>
      <c r="GH1387" s="307"/>
      <c r="GI1387" s="307"/>
      <c r="GJ1387" s="307"/>
      <c r="GK1387" s="307"/>
      <c r="GL1387" s="307"/>
      <c r="GM1387" s="307"/>
      <c r="GN1387" s="307"/>
      <c r="GO1387" s="307"/>
      <c r="GP1387" s="307"/>
      <c r="GQ1387" s="307"/>
      <c r="GR1387" s="307"/>
      <c r="GS1387" s="307"/>
      <c r="GT1387" s="307"/>
      <c r="GU1387" s="307"/>
      <c r="GV1387" s="307"/>
      <c r="GW1387" s="307"/>
      <c r="GX1387" s="307"/>
      <c r="GY1387" s="307"/>
      <c r="GZ1387" s="307"/>
      <c r="HA1387" s="307"/>
      <c r="HB1387" s="307"/>
      <c r="HC1387" s="307"/>
      <c r="HD1387" s="307"/>
      <c r="HE1387" s="307"/>
      <c r="HF1387" s="307"/>
      <c r="HG1387" s="307"/>
      <c r="HH1387" s="307"/>
      <c r="HI1387" s="307"/>
      <c r="HJ1387" s="307"/>
      <c r="HK1387" s="307"/>
      <c r="HL1387" s="307"/>
      <c r="HM1387" s="307"/>
      <c r="HN1387" s="307"/>
      <c r="HO1387" s="307"/>
      <c r="HP1387" s="307"/>
      <c r="HQ1387" s="307"/>
      <c r="HR1387" s="307"/>
      <c r="HS1387" s="307"/>
      <c r="HT1387" s="307"/>
    </row>
    <row r="1388" spans="1:228" s="305" customFormat="1" ht="18" customHeight="1">
      <c r="A1388" s="501" t="s">
        <v>93</v>
      </c>
      <c r="B1388" s="276">
        <v>920000</v>
      </c>
      <c r="C1388" s="276">
        <v>920000</v>
      </c>
      <c r="D1388" s="276">
        <v>920000</v>
      </c>
      <c r="E1388" s="339">
        <f t="shared" si="53"/>
        <v>1</v>
      </c>
      <c r="F1388" s="276">
        <v>1030386</v>
      </c>
      <c r="G1388" s="339">
        <f t="shared" si="55"/>
        <v>-0.10713072576684857</v>
      </c>
      <c r="H1388" s="497">
        <f t="shared" si="56"/>
        <v>0</v>
      </c>
      <c r="I1388" s="485" t="s">
        <v>94</v>
      </c>
      <c r="J1388" s="281"/>
      <c r="K1388" s="281"/>
      <c r="L1388" s="281"/>
      <c r="M1388" s="281"/>
      <c r="N1388" s="450"/>
      <c r="O1388" s="450"/>
      <c r="P1388" s="451"/>
      <c r="Q1388" s="307"/>
      <c r="R1388" s="307"/>
      <c r="S1388" s="307"/>
      <c r="T1388" s="307"/>
      <c r="U1388" s="307"/>
      <c r="V1388" s="307"/>
      <c r="W1388" s="307"/>
      <c r="X1388" s="307"/>
      <c r="Y1388" s="307"/>
      <c r="Z1388" s="307"/>
      <c r="AA1388" s="307"/>
      <c r="AB1388" s="307"/>
      <c r="AC1388" s="307"/>
      <c r="AD1388" s="307"/>
      <c r="AE1388" s="307"/>
      <c r="AF1388" s="307"/>
      <c r="AG1388" s="307"/>
      <c r="AH1388" s="307"/>
      <c r="AI1388" s="307"/>
      <c r="AJ1388" s="307"/>
      <c r="AK1388" s="307"/>
      <c r="AL1388" s="307"/>
      <c r="AM1388" s="307"/>
      <c r="AN1388" s="307"/>
      <c r="AO1388" s="307"/>
      <c r="AP1388" s="307"/>
      <c r="AQ1388" s="307"/>
      <c r="AR1388" s="307"/>
      <c r="AS1388" s="307"/>
      <c r="AT1388" s="307"/>
      <c r="AU1388" s="307"/>
      <c r="AV1388" s="307"/>
      <c r="AW1388" s="307"/>
      <c r="AX1388" s="307"/>
      <c r="AY1388" s="307"/>
      <c r="AZ1388" s="307"/>
      <c r="BA1388" s="307"/>
      <c r="BB1388" s="307"/>
      <c r="BC1388" s="307"/>
      <c r="BD1388" s="307"/>
      <c r="BE1388" s="307"/>
      <c r="BF1388" s="307"/>
      <c r="BG1388" s="307"/>
      <c r="BH1388" s="307"/>
      <c r="BI1388" s="307"/>
      <c r="BJ1388" s="307"/>
      <c r="BK1388" s="307"/>
      <c r="BL1388" s="307"/>
      <c r="BM1388" s="307"/>
      <c r="BN1388" s="307"/>
      <c r="BO1388" s="307"/>
      <c r="BP1388" s="307"/>
      <c r="BQ1388" s="307"/>
      <c r="BR1388" s="307"/>
      <c r="BS1388" s="307"/>
      <c r="BT1388" s="307"/>
      <c r="BU1388" s="307"/>
      <c r="BV1388" s="307"/>
      <c r="BW1388" s="307"/>
      <c r="BX1388" s="307"/>
      <c r="BY1388" s="307"/>
      <c r="BZ1388" s="307"/>
      <c r="CA1388" s="307"/>
      <c r="CB1388" s="307"/>
      <c r="CC1388" s="307"/>
      <c r="CD1388" s="307"/>
      <c r="CE1388" s="307"/>
      <c r="CF1388" s="307"/>
      <c r="CG1388" s="307"/>
      <c r="CH1388" s="307"/>
      <c r="CI1388" s="307"/>
      <c r="CJ1388" s="307"/>
      <c r="CK1388" s="307"/>
      <c r="CL1388" s="307"/>
      <c r="CM1388" s="307"/>
      <c r="CN1388" s="307"/>
      <c r="CO1388" s="307"/>
      <c r="CP1388" s="307"/>
      <c r="CQ1388" s="307"/>
      <c r="CR1388" s="307"/>
      <c r="CS1388" s="307"/>
      <c r="CT1388" s="307"/>
      <c r="CU1388" s="307"/>
      <c r="CV1388" s="307"/>
      <c r="CW1388" s="307"/>
      <c r="CX1388" s="307"/>
      <c r="CY1388" s="307"/>
      <c r="CZ1388" s="307"/>
      <c r="DA1388" s="307"/>
      <c r="DB1388" s="307"/>
      <c r="DC1388" s="307"/>
      <c r="DD1388" s="307"/>
      <c r="DE1388" s="307"/>
      <c r="DF1388" s="307"/>
      <c r="DG1388" s="307"/>
      <c r="DH1388" s="307"/>
      <c r="DI1388" s="307"/>
      <c r="DJ1388" s="307"/>
      <c r="DK1388" s="307"/>
      <c r="DL1388" s="307"/>
      <c r="DM1388" s="307"/>
      <c r="DN1388" s="307"/>
      <c r="DO1388" s="307"/>
      <c r="DP1388" s="307"/>
      <c r="DQ1388" s="307"/>
      <c r="DR1388" s="307"/>
      <c r="DS1388" s="307"/>
      <c r="DT1388" s="307"/>
      <c r="DU1388" s="307"/>
      <c r="DV1388" s="307"/>
      <c r="DW1388" s="307"/>
      <c r="DX1388" s="307"/>
      <c r="DY1388" s="307"/>
      <c r="DZ1388" s="307"/>
      <c r="EA1388" s="307"/>
      <c r="EB1388" s="307"/>
      <c r="EC1388" s="307"/>
      <c r="ED1388" s="307"/>
      <c r="EE1388" s="307"/>
      <c r="EF1388" s="307"/>
      <c r="EG1388" s="307"/>
      <c r="EH1388" s="307"/>
      <c r="EI1388" s="307"/>
      <c r="EJ1388" s="307"/>
      <c r="EK1388" s="307"/>
      <c r="EL1388" s="307"/>
      <c r="EM1388" s="307"/>
      <c r="EN1388" s="307"/>
      <c r="EO1388" s="307"/>
      <c r="EP1388" s="307"/>
      <c r="EQ1388" s="307"/>
      <c r="ER1388" s="307"/>
      <c r="ES1388" s="307"/>
      <c r="ET1388" s="307"/>
      <c r="EU1388" s="307"/>
      <c r="EV1388" s="307"/>
      <c r="EW1388" s="307"/>
      <c r="EX1388" s="307"/>
      <c r="EY1388" s="307"/>
      <c r="EZ1388" s="307"/>
      <c r="FA1388" s="307"/>
      <c r="FB1388" s="307"/>
      <c r="FC1388" s="307"/>
      <c r="FD1388" s="307"/>
      <c r="FE1388" s="307"/>
      <c r="FF1388" s="307"/>
      <c r="FG1388" s="307"/>
      <c r="FH1388" s="307"/>
      <c r="FI1388" s="307"/>
      <c r="FJ1388" s="307"/>
      <c r="FK1388" s="307"/>
      <c r="FL1388" s="307"/>
      <c r="FM1388" s="307"/>
      <c r="FN1388" s="307"/>
      <c r="FO1388" s="307"/>
      <c r="FP1388" s="307"/>
      <c r="FQ1388" s="307"/>
      <c r="FR1388" s="307"/>
      <c r="FS1388" s="307"/>
      <c r="FT1388" s="307"/>
      <c r="FU1388" s="307"/>
      <c r="FV1388" s="307"/>
      <c r="FW1388" s="307"/>
      <c r="FX1388" s="307"/>
      <c r="FY1388" s="307"/>
      <c r="FZ1388" s="307"/>
      <c r="GA1388" s="307"/>
      <c r="GB1388" s="307"/>
      <c r="GC1388" s="307"/>
      <c r="GD1388" s="307"/>
      <c r="GE1388" s="307"/>
      <c r="GF1388" s="307"/>
      <c r="GG1388" s="307"/>
      <c r="GH1388" s="307"/>
      <c r="GI1388" s="307"/>
      <c r="GJ1388" s="307"/>
      <c r="GK1388" s="307"/>
      <c r="GL1388" s="307"/>
      <c r="GM1388" s="307"/>
      <c r="GN1388" s="307"/>
      <c r="GO1388" s="307"/>
      <c r="GP1388" s="307"/>
      <c r="GQ1388" s="307"/>
      <c r="GR1388" s="307"/>
      <c r="GS1388" s="307"/>
      <c r="GT1388" s="307"/>
      <c r="GU1388" s="307"/>
      <c r="GV1388" s="307"/>
      <c r="GW1388" s="307"/>
      <c r="GX1388" s="307"/>
      <c r="GY1388" s="307"/>
      <c r="GZ1388" s="307"/>
      <c r="HA1388" s="307"/>
      <c r="HB1388" s="307"/>
      <c r="HC1388" s="307"/>
      <c r="HD1388" s="307"/>
      <c r="HE1388" s="307"/>
      <c r="HF1388" s="307"/>
      <c r="HG1388" s="307"/>
      <c r="HH1388" s="307"/>
      <c r="HI1388" s="307"/>
      <c r="HJ1388" s="307"/>
      <c r="HK1388" s="307"/>
      <c r="HL1388" s="307"/>
      <c r="HM1388" s="307"/>
      <c r="HN1388" s="307"/>
      <c r="HO1388" s="307"/>
      <c r="HP1388" s="307"/>
      <c r="HQ1388" s="307"/>
      <c r="HR1388" s="307"/>
      <c r="HS1388" s="307"/>
      <c r="HT1388" s="307"/>
    </row>
    <row r="1389" spans="1:228" s="305" customFormat="1" ht="18" customHeight="1">
      <c r="A1389" s="500"/>
      <c r="B1389" s="500"/>
      <c r="C1389" s="500"/>
      <c r="D1389" s="500"/>
      <c r="E1389" s="502"/>
      <c r="F1389" s="500"/>
      <c r="G1389" s="502"/>
      <c r="H1389" s="497"/>
      <c r="I1389" s="486" t="s">
        <v>95</v>
      </c>
      <c r="J1389" s="281"/>
      <c r="K1389" s="281"/>
      <c r="L1389" s="281">
        <v>480000</v>
      </c>
      <c r="M1389" s="281">
        <v>920000</v>
      </c>
      <c r="N1389" s="450">
        <f>L1389/M1389-1</f>
        <v>-0.47826086956521741</v>
      </c>
      <c r="O1389" s="450"/>
      <c r="P1389" s="451"/>
      <c r="Q1389" s="307"/>
      <c r="R1389" s="307"/>
      <c r="S1389" s="307"/>
      <c r="T1389" s="307"/>
      <c r="U1389" s="307"/>
      <c r="V1389" s="307"/>
      <c r="W1389" s="307"/>
      <c r="X1389" s="307"/>
      <c r="Y1389" s="307"/>
      <c r="Z1389" s="307"/>
      <c r="AA1389" s="307"/>
      <c r="AB1389" s="307"/>
      <c r="AC1389" s="307"/>
      <c r="AD1389" s="307"/>
      <c r="AE1389" s="307"/>
      <c r="AF1389" s="307"/>
      <c r="AG1389" s="307"/>
      <c r="AH1389" s="307"/>
      <c r="AI1389" s="307"/>
      <c r="AJ1389" s="307"/>
      <c r="AK1389" s="307"/>
      <c r="AL1389" s="307"/>
      <c r="AM1389" s="307"/>
      <c r="AN1389" s="307"/>
      <c r="AO1389" s="307"/>
      <c r="AP1389" s="307"/>
      <c r="AQ1389" s="307"/>
      <c r="AR1389" s="307"/>
      <c r="AS1389" s="307"/>
      <c r="AT1389" s="307"/>
      <c r="AU1389" s="307"/>
      <c r="AV1389" s="307"/>
      <c r="AW1389" s="307"/>
      <c r="AX1389" s="307"/>
      <c r="AY1389" s="307"/>
      <c r="AZ1389" s="307"/>
      <c r="BA1389" s="307"/>
      <c r="BB1389" s="307"/>
      <c r="BC1389" s="307"/>
      <c r="BD1389" s="307"/>
      <c r="BE1389" s="307"/>
      <c r="BF1389" s="307"/>
      <c r="BG1389" s="307"/>
      <c r="BH1389" s="307"/>
      <c r="BI1389" s="307"/>
      <c r="BJ1389" s="307"/>
      <c r="BK1389" s="307"/>
      <c r="BL1389" s="307"/>
      <c r="BM1389" s="307"/>
      <c r="BN1389" s="307"/>
      <c r="BO1389" s="307"/>
      <c r="BP1389" s="307"/>
      <c r="BQ1389" s="307"/>
      <c r="BR1389" s="307"/>
      <c r="BS1389" s="307"/>
      <c r="BT1389" s="307"/>
      <c r="BU1389" s="307"/>
      <c r="BV1389" s="307"/>
      <c r="BW1389" s="307"/>
      <c r="BX1389" s="307"/>
      <c r="BY1389" s="307"/>
      <c r="BZ1389" s="307"/>
      <c r="CA1389" s="307"/>
      <c r="CB1389" s="307"/>
      <c r="CC1389" s="307"/>
      <c r="CD1389" s="307"/>
      <c r="CE1389" s="307"/>
      <c r="CF1389" s="307"/>
      <c r="CG1389" s="307"/>
      <c r="CH1389" s="307"/>
      <c r="CI1389" s="307"/>
      <c r="CJ1389" s="307"/>
      <c r="CK1389" s="307"/>
      <c r="CL1389" s="307"/>
      <c r="CM1389" s="307"/>
      <c r="CN1389" s="307"/>
      <c r="CO1389" s="307"/>
      <c r="CP1389" s="307"/>
      <c r="CQ1389" s="307"/>
      <c r="CR1389" s="307"/>
      <c r="CS1389" s="307"/>
      <c r="CT1389" s="307"/>
      <c r="CU1389" s="307"/>
      <c r="CV1389" s="307"/>
      <c r="CW1389" s="307"/>
      <c r="CX1389" s="307"/>
      <c r="CY1389" s="307"/>
      <c r="CZ1389" s="307"/>
      <c r="DA1389" s="307"/>
      <c r="DB1389" s="307"/>
      <c r="DC1389" s="307"/>
      <c r="DD1389" s="307"/>
      <c r="DE1389" s="307"/>
      <c r="DF1389" s="307"/>
      <c r="DG1389" s="307"/>
      <c r="DH1389" s="307"/>
      <c r="DI1389" s="307"/>
      <c r="DJ1389" s="307"/>
      <c r="DK1389" s="307"/>
      <c r="DL1389" s="307"/>
      <c r="DM1389" s="307"/>
      <c r="DN1389" s="307"/>
      <c r="DO1389" s="307"/>
      <c r="DP1389" s="307"/>
      <c r="DQ1389" s="307"/>
      <c r="DR1389" s="307"/>
      <c r="DS1389" s="307"/>
      <c r="DT1389" s="307"/>
      <c r="DU1389" s="307"/>
      <c r="DV1389" s="307"/>
      <c r="DW1389" s="307"/>
      <c r="DX1389" s="307"/>
      <c r="DY1389" s="307"/>
      <c r="DZ1389" s="307"/>
      <c r="EA1389" s="307"/>
      <c r="EB1389" s="307"/>
      <c r="EC1389" s="307"/>
      <c r="ED1389" s="307"/>
      <c r="EE1389" s="307"/>
      <c r="EF1389" s="307"/>
      <c r="EG1389" s="307"/>
      <c r="EH1389" s="307"/>
      <c r="EI1389" s="307"/>
      <c r="EJ1389" s="307"/>
      <c r="EK1389" s="307"/>
      <c r="EL1389" s="307"/>
      <c r="EM1389" s="307"/>
      <c r="EN1389" s="307"/>
      <c r="EO1389" s="307"/>
      <c r="EP1389" s="307"/>
      <c r="EQ1389" s="307"/>
      <c r="ER1389" s="307"/>
      <c r="ES1389" s="307"/>
      <c r="ET1389" s="307"/>
      <c r="EU1389" s="307"/>
      <c r="EV1389" s="307"/>
      <c r="EW1389" s="307"/>
      <c r="EX1389" s="307"/>
      <c r="EY1389" s="307"/>
      <c r="EZ1389" s="307"/>
      <c r="FA1389" s="307"/>
      <c r="FB1389" s="307"/>
      <c r="FC1389" s="307"/>
      <c r="FD1389" s="307"/>
      <c r="FE1389" s="307"/>
      <c r="FF1389" s="307"/>
      <c r="FG1389" s="307"/>
      <c r="FH1389" s="307"/>
      <c r="FI1389" s="307"/>
      <c r="FJ1389" s="307"/>
      <c r="FK1389" s="307"/>
      <c r="FL1389" s="307"/>
      <c r="FM1389" s="307"/>
      <c r="FN1389" s="307"/>
      <c r="FO1389" s="307"/>
      <c r="FP1389" s="307"/>
      <c r="FQ1389" s="307"/>
      <c r="FR1389" s="307"/>
      <c r="FS1389" s="307"/>
      <c r="FT1389" s="307"/>
      <c r="FU1389" s="307"/>
      <c r="FV1389" s="307"/>
      <c r="FW1389" s="307"/>
      <c r="FX1389" s="307"/>
      <c r="FY1389" s="307"/>
      <c r="FZ1389" s="307"/>
      <c r="GA1389" s="307"/>
      <c r="GB1389" s="307"/>
      <c r="GC1389" s="307"/>
      <c r="GD1389" s="307"/>
      <c r="GE1389" s="307"/>
      <c r="GF1389" s="307"/>
      <c r="GG1389" s="307"/>
      <c r="GH1389" s="307"/>
      <c r="GI1389" s="307"/>
      <c r="GJ1389" s="307"/>
      <c r="GK1389" s="307"/>
      <c r="GL1389" s="307"/>
      <c r="GM1389" s="307"/>
      <c r="GN1389" s="307"/>
      <c r="GO1389" s="307"/>
      <c r="GP1389" s="307"/>
      <c r="GQ1389" s="307"/>
      <c r="GR1389" s="307"/>
      <c r="GS1389" s="307"/>
      <c r="GT1389" s="307"/>
      <c r="GU1389" s="307"/>
      <c r="GV1389" s="307"/>
      <c r="GW1389" s="307"/>
      <c r="GX1389" s="307"/>
      <c r="GY1389" s="307"/>
      <c r="GZ1389" s="307"/>
      <c r="HA1389" s="307"/>
      <c r="HB1389" s="307"/>
      <c r="HC1389" s="307"/>
      <c r="HD1389" s="307"/>
      <c r="HE1389" s="307"/>
      <c r="HF1389" s="307"/>
      <c r="HG1389" s="307"/>
      <c r="HH1389" s="307"/>
      <c r="HI1389" s="307"/>
      <c r="HJ1389" s="307"/>
      <c r="HK1389" s="307"/>
      <c r="HL1389" s="307"/>
      <c r="HM1389" s="307"/>
      <c r="HN1389" s="307"/>
      <c r="HO1389" s="307"/>
      <c r="HP1389" s="307"/>
      <c r="HQ1389" s="307"/>
      <c r="HR1389" s="307"/>
      <c r="HS1389" s="307"/>
      <c r="HT1389" s="307"/>
    </row>
    <row r="1390" spans="1:228" s="305" customFormat="1" ht="18" customHeight="1">
      <c r="A1390" s="500"/>
      <c r="B1390" s="500"/>
      <c r="C1390" s="500"/>
      <c r="D1390" s="500"/>
      <c r="E1390" s="502"/>
      <c r="F1390" s="500"/>
      <c r="G1390" s="502"/>
      <c r="H1390" s="497"/>
      <c r="I1390" s="486"/>
      <c r="J1390" s="281"/>
      <c r="K1390" s="281"/>
      <c r="L1390" s="281"/>
      <c r="M1390" s="281">
        <v>0</v>
      </c>
      <c r="N1390" s="453"/>
      <c r="O1390" s="450"/>
      <c r="P1390" s="451"/>
      <c r="Q1390" s="307"/>
      <c r="R1390" s="307"/>
      <c r="S1390" s="307"/>
      <c r="T1390" s="307"/>
      <c r="U1390" s="307"/>
      <c r="V1390" s="307"/>
      <c r="W1390" s="307"/>
      <c r="X1390" s="307"/>
      <c r="Y1390" s="307"/>
      <c r="Z1390" s="307"/>
      <c r="AA1390" s="307"/>
      <c r="AB1390" s="307"/>
      <c r="AC1390" s="307"/>
      <c r="AD1390" s="307"/>
      <c r="AE1390" s="307"/>
      <c r="AF1390" s="307"/>
      <c r="AG1390" s="307"/>
      <c r="AH1390" s="307"/>
      <c r="AI1390" s="307"/>
      <c r="AJ1390" s="307"/>
      <c r="AK1390" s="307"/>
      <c r="AL1390" s="307"/>
      <c r="AM1390" s="307"/>
      <c r="AN1390" s="307"/>
      <c r="AO1390" s="307"/>
      <c r="AP1390" s="307"/>
      <c r="AQ1390" s="307"/>
      <c r="AR1390" s="307"/>
      <c r="AS1390" s="307"/>
      <c r="AT1390" s="307"/>
      <c r="AU1390" s="307"/>
      <c r="AV1390" s="307"/>
      <c r="AW1390" s="307"/>
      <c r="AX1390" s="307"/>
      <c r="AY1390" s="307"/>
      <c r="AZ1390" s="307"/>
      <c r="BA1390" s="307"/>
      <c r="BB1390" s="307"/>
      <c r="BC1390" s="307"/>
      <c r="BD1390" s="307"/>
      <c r="BE1390" s="307"/>
      <c r="BF1390" s="307"/>
      <c r="BG1390" s="307"/>
      <c r="BH1390" s="307"/>
      <c r="BI1390" s="307"/>
      <c r="BJ1390" s="307"/>
      <c r="BK1390" s="307"/>
      <c r="BL1390" s="307"/>
      <c r="BM1390" s="307"/>
      <c r="BN1390" s="307"/>
      <c r="BO1390" s="307"/>
      <c r="BP1390" s="307"/>
      <c r="BQ1390" s="307"/>
      <c r="BR1390" s="307"/>
      <c r="BS1390" s="307"/>
      <c r="BT1390" s="307"/>
      <c r="BU1390" s="307"/>
      <c r="BV1390" s="307"/>
      <c r="BW1390" s="307"/>
      <c r="BX1390" s="307"/>
      <c r="BY1390" s="307"/>
      <c r="BZ1390" s="307"/>
      <c r="CA1390" s="307"/>
      <c r="CB1390" s="307"/>
      <c r="CC1390" s="307"/>
      <c r="CD1390" s="307"/>
      <c r="CE1390" s="307"/>
      <c r="CF1390" s="307"/>
      <c r="CG1390" s="307"/>
      <c r="CH1390" s="307"/>
      <c r="CI1390" s="307"/>
      <c r="CJ1390" s="307"/>
      <c r="CK1390" s="307"/>
      <c r="CL1390" s="307"/>
      <c r="CM1390" s="307"/>
      <c r="CN1390" s="307"/>
      <c r="CO1390" s="307"/>
      <c r="CP1390" s="307"/>
      <c r="CQ1390" s="307"/>
      <c r="CR1390" s="307"/>
      <c r="CS1390" s="307"/>
      <c r="CT1390" s="307"/>
      <c r="CU1390" s="307"/>
      <c r="CV1390" s="307"/>
      <c r="CW1390" s="307"/>
      <c r="CX1390" s="307"/>
      <c r="CY1390" s="307"/>
      <c r="CZ1390" s="307"/>
      <c r="DA1390" s="307"/>
      <c r="DB1390" s="307"/>
      <c r="DC1390" s="307"/>
      <c r="DD1390" s="307"/>
      <c r="DE1390" s="307"/>
      <c r="DF1390" s="307"/>
      <c r="DG1390" s="307"/>
      <c r="DH1390" s="307"/>
      <c r="DI1390" s="307"/>
      <c r="DJ1390" s="307"/>
      <c r="DK1390" s="307"/>
      <c r="DL1390" s="307"/>
      <c r="DM1390" s="307"/>
      <c r="DN1390" s="307"/>
      <c r="DO1390" s="307"/>
      <c r="DP1390" s="307"/>
      <c r="DQ1390" s="307"/>
      <c r="DR1390" s="307"/>
      <c r="DS1390" s="307"/>
      <c r="DT1390" s="307"/>
      <c r="DU1390" s="307"/>
      <c r="DV1390" s="307"/>
      <c r="DW1390" s="307"/>
      <c r="DX1390" s="307"/>
      <c r="DY1390" s="307"/>
      <c r="DZ1390" s="307"/>
      <c r="EA1390" s="307"/>
      <c r="EB1390" s="307"/>
      <c r="EC1390" s="307"/>
      <c r="ED1390" s="307"/>
      <c r="EE1390" s="307"/>
      <c r="EF1390" s="307"/>
      <c r="EG1390" s="307"/>
      <c r="EH1390" s="307"/>
      <c r="EI1390" s="307"/>
      <c r="EJ1390" s="307"/>
      <c r="EK1390" s="307"/>
      <c r="EL1390" s="307"/>
      <c r="EM1390" s="307"/>
      <c r="EN1390" s="307"/>
      <c r="EO1390" s="307"/>
      <c r="EP1390" s="307"/>
      <c r="EQ1390" s="307"/>
      <c r="ER1390" s="307"/>
      <c r="ES1390" s="307"/>
      <c r="ET1390" s="307"/>
      <c r="EU1390" s="307"/>
      <c r="EV1390" s="307"/>
      <c r="EW1390" s="307"/>
      <c r="EX1390" s="307"/>
      <c r="EY1390" s="307"/>
      <c r="EZ1390" s="307"/>
      <c r="FA1390" s="307"/>
      <c r="FB1390" s="307"/>
      <c r="FC1390" s="307"/>
      <c r="FD1390" s="307"/>
      <c r="FE1390" s="307"/>
      <c r="FF1390" s="307"/>
      <c r="FG1390" s="307"/>
      <c r="FH1390" s="307"/>
      <c r="FI1390" s="307"/>
      <c r="FJ1390" s="307"/>
      <c r="FK1390" s="307"/>
      <c r="FL1390" s="307"/>
      <c r="FM1390" s="307"/>
      <c r="FN1390" s="307"/>
      <c r="FO1390" s="307"/>
      <c r="FP1390" s="307"/>
      <c r="FQ1390" s="307"/>
      <c r="FR1390" s="307"/>
      <c r="FS1390" s="307"/>
      <c r="FT1390" s="307"/>
      <c r="FU1390" s="307"/>
      <c r="FV1390" s="307"/>
      <c r="FW1390" s="307"/>
      <c r="FX1390" s="307"/>
      <c r="FY1390" s="307"/>
      <c r="FZ1390" s="307"/>
      <c r="GA1390" s="307"/>
      <c r="GB1390" s="307"/>
      <c r="GC1390" s="307"/>
      <c r="GD1390" s="307"/>
      <c r="GE1390" s="307"/>
      <c r="GF1390" s="307"/>
      <c r="GG1390" s="307"/>
      <c r="GH1390" s="307"/>
      <c r="GI1390" s="307"/>
      <c r="GJ1390" s="307"/>
      <c r="GK1390" s="307"/>
      <c r="GL1390" s="307"/>
      <c r="GM1390" s="307"/>
      <c r="GN1390" s="307"/>
      <c r="GO1390" s="307"/>
      <c r="GP1390" s="307"/>
      <c r="GQ1390" s="307"/>
      <c r="GR1390" s="307"/>
      <c r="GS1390" s="307"/>
      <c r="GT1390" s="307"/>
      <c r="GU1390" s="307"/>
      <c r="GV1390" s="307"/>
      <c r="GW1390" s="307"/>
      <c r="GX1390" s="307"/>
      <c r="GY1390" s="307"/>
      <c r="GZ1390" s="307"/>
      <c r="HA1390" s="307"/>
      <c r="HB1390" s="307"/>
      <c r="HC1390" s="307"/>
      <c r="HD1390" s="307"/>
      <c r="HE1390" s="307"/>
      <c r="HF1390" s="307"/>
      <c r="HG1390" s="307"/>
      <c r="HH1390" s="307"/>
      <c r="HI1390" s="307"/>
      <c r="HJ1390" s="307"/>
      <c r="HK1390" s="307"/>
      <c r="HL1390" s="307"/>
      <c r="HM1390" s="307"/>
      <c r="HN1390" s="307"/>
      <c r="HO1390" s="307"/>
      <c r="HP1390" s="307"/>
      <c r="HQ1390" s="307"/>
      <c r="HR1390" s="307"/>
      <c r="HS1390" s="307"/>
      <c r="HT1390" s="307"/>
    </row>
    <row r="1391" spans="1:228" s="305" customFormat="1" ht="18" customHeight="1">
      <c r="A1391" s="350"/>
      <c r="B1391" s="350"/>
      <c r="C1391" s="350"/>
      <c r="D1391" s="350"/>
      <c r="E1391" s="503"/>
      <c r="F1391" s="350"/>
      <c r="G1391" s="503"/>
      <c r="H1391" s="497"/>
      <c r="I1391" s="487"/>
      <c r="J1391" s="488"/>
      <c r="K1391" s="488"/>
      <c r="L1391" s="488"/>
      <c r="M1391" s="488"/>
      <c r="N1391" s="453"/>
      <c r="O1391" s="450"/>
      <c r="P1391" s="451"/>
      <c r="Q1391" s="307"/>
      <c r="R1391" s="307"/>
      <c r="S1391" s="307"/>
      <c r="T1391" s="307"/>
      <c r="U1391" s="307"/>
      <c r="V1391" s="307"/>
      <c r="W1391" s="307"/>
      <c r="X1391" s="307"/>
      <c r="Y1391" s="307"/>
      <c r="Z1391" s="307"/>
      <c r="AA1391" s="307"/>
      <c r="AB1391" s="307"/>
      <c r="AC1391" s="307"/>
      <c r="AD1391" s="307"/>
      <c r="AE1391" s="307"/>
      <c r="AF1391" s="307"/>
      <c r="AG1391" s="307"/>
      <c r="AH1391" s="307"/>
      <c r="AI1391" s="307"/>
      <c r="AJ1391" s="307"/>
      <c r="AK1391" s="307"/>
      <c r="AL1391" s="307"/>
      <c r="AM1391" s="307"/>
      <c r="AN1391" s="307"/>
      <c r="AO1391" s="307"/>
      <c r="AP1391" s="307"/>
      <c r="AQ1391" s="307"/>
      <c r="AR1391" s="307"/>
      <c r="AS1391" s="307"/>
      <c r="AT1391" s="307"/>
      <c r="AU1391" s="307"/>
      <c r="AV1391" s="307"/>
      <c r="AW1391" s="307"/>
      <c r="AX1391" s="307"/>
      <c r="AY1391" s="307"/>
      <c r="AZ1391" s="307"/>
      <c r="BA1391" s="307"/>
      <c r="BB1391" s="307"/>
      <c r="BC1391" s="307"/>
      <c r="BD1391" s="307"/>
      <c r="BE1391" s="307"/>
      <c r="BF1391" s="307"/>
      <c r="BG1391" s="307"/>
      <c r="BH1391" s="307"/>
      <c r="BI1391" s="307"/>
      <c r="BJ1391" s="307"/>
      <c r="BK1391" s="307"/>
      <c r="BL1391" s="307"/>
      <c r="BM1391" s="307"/>
      <c r="BN1391" s="307"/>
      <c r="BO1391" s="307"/>
      <c r="BP1391" s="307"/>
      <c r="BQ1391" s="307"/>
      <c r="BR1391" s="307"/>
      <c r="BS1391" s="307"/>
      <c r="BT1391" s="307"/>
      <c r="BU1391" s="307"/>
      <c r="BV1391" s="307"/>
      <c r="BW1391" s="307"/>
      <c r="BX1391" s="307"/>
      <c r="BY1391" s="307"/>
      <c r="BZ1391" s="307"/>
      <c r="CA1391" s="307"/>
      <c r="CB1391" s="307"/>
      <c r="CC1391" s="307"/>
      <c r="CD1391" s="307"/>
      <c r="CE1391" s="307"/>
      <c r="CF1391" s="307"/>
      <c r="CG1391" s="307"/>
      <c r="CH1391" s="307"/>
      <c r="CI1391" s="307"/>
      <c r="CJ1391" s="307"/>
      <c r="CK1391" s="307"/>
      <c r="CL1391" s="307"/>
      <c r="CM1391" s="307"/>
      <c r="CN1391" s="307"/>
      <c r="CO1391" s="307"/>
      <c r="CP1391" s="307"/>
      <c r="CQ1391" s="307"/>
      <c r="CR1391" s="307"/>
      <c r="CS1391" s="307"/>
      <c r="CT1391" s="307"/>
      <c r="CU1391" s="307"/>
      <c r="CV1391" s="307"/>
      <c r="CW1391" s="307"/>
      <c r="CX1391" s="307"/>
      <c r="CY1391" s="307"/>
      <c r="CZ1391" s="307"/>
      <c r="DA1391" s="307"/>
      <c r="DB1391" s="307"/>
      <c r="DC1391" s="307"/>
      <c r="DD1391" s="307"/>
      <c r="DE1391" s="307"/>
      <c r="DF1391" s="307"/>
      <c r="DG1391" s="307"/>
      <c r="DH1391" s="307"/>
      <c r="DI1391" s="307"/>
      <c r="DJ1391" s="307"/>
      <c r="DK1391" s="307"/>
      <c r="DL1391" s="307"/>
      <c r="DM1391" s="307"/>
      <c r="DN1391" s="307"/>
      <c r="DO1391" s="307"/>
      <c r="DP1391" s="307"/>
      <c r="DQ1391" s="307"/>
      <c r="DR1391" s="307"/>
      <c r="DS1391" s="307"/>
      <c r="DT1391" s="307"/>
      <c r="DU1391" s="307"/>
      <c r="DV1391" s="307"/>
      <c r="DW1391" s="307"/>
      <c r="DX1391" s="307"/>
      <c r="DY1391" s="307"/>
      <c r="DZ1391" s="307"/>
      <c r="EA1391" s="307"/>
      <c r="EB1391" s="307"/>
      <c r="EC1391" s="307"/>
      <c r="ED1391" s="307"/>
      <c r="EE1391" s="307"/>
      <c r="EF1391" s="307"/>
      <c r="EG1391" s="307"/>
      <c r="EH1391" s="307"/>
      <c r="EI1391" s="307"/>
      <c r="EJ1391" s="307"/>
      <c r="EK1391" s="307"/>
      <c r="EL1391" s="307"/>
      <c r="EM1391" s="307"/>
      <c r="EN1391" s="307"/>
      <c r="EO1391" s="307"/>
      <c r="EP1391" s="307"/>
      <c r="EQ1391" s="307"/>
      <c r="ER1391" s="307"/>
      <c r="ES1391" s="307"/>
      <c r="ET1391" s="307"/>
      <c r="EU1391" s="307"/>
      <c r="EV1391" s="307"/>
      <c r="EW1391" s="307"/>
      <c r="EX1391" s="307"/>
      <c r="EY1391" s="307"/>
      <c r="EZ1391" s="307"/>
      <c r="FA1391" s="307"/>
      <c r="FB1391" s="307"/>
      <c r="FC1391" s="307"/>
      <c r="FD1391" s="307"/>
      <c r="FE1391" s="307"/>
      <c r="FF1391" s="307"/>
      <c r="FG1391" s="307"/>
      <c r="FH1391" s="307"/>
      <c r="FI1391" s="307"/>
      <c r="FJ1391" s="307"/>
      <c r="FK1391" s="307"/>
      <c r="FL1391" s="307"/>
      <c r="FM1391" s="307"/>
      <c r="FN1391" s="307"/>
      <c r="FO1391" s="307"/>
      <c r="FP1391" s="307"/>
      <c r="FQ1391" s="307"/>
      <c r="FR1391" s="307"/>
      <c r="FS1391" s="307"/>
      <c r="FT1391" s="307"/>
      <c r="FU1391" s="307"/>
      <c r="FV1391" s="307"/>
      <c r="FW1391" s="307"/>
      <c r="FX1391" s="307"/>
      <c r="FY1391" s="307"/>
      <c r="FZ1391" s="307"/>
      <c r="GA1391" s="307"/>
      <c r="GB1391" s="307"/>
      <c r="GC1391" s="307"/>
      <c r="GD1391" s="307"/>
      <c r="GE1391" s="307"/>
      <c r="GF1391" s="307"/>
      <c r="GG1391" s="307"/>
      <c r="GH1391" s="307"/>
      <c r="GI1391" s="307"/>
      <c r="GJ1391" s="307"/>
      <c r="GK1391" s="307"/>
      <c r="GL1391" s="307"/>
      <c r="GM1391" s="307"/>
      <c r="GN1391" s="307"/>
      <c r="GO1391" s="307"/>
      <c r="GP1391" s="307"/>
      <c r="GQ1391" s="307"/>
      <c r="GR1391" s="307"/>
      <c r="GS1391" s="307"/>
      <c r="GT1391" s="307"/>
      <c r="GU1391" s="307"/>
      <c r="GV1391" s="307"/>
      <c r="GW1391" s="307"/>
      <c r="GX1391" s="307"/>
      <c r="GY1391" s="307"/>
      <c r="GZ1391" s="307"/>
      <c r="HA1391" s="307"/>
      <c r="HB1391" s="307"/>
      <c r="HC1391" s="307"/>
      <c r="HD1391" s="307"/>
      <c r="HE1391" s="307"/>
      <c r="HF1391" s="307"/>
      <c r="HG1391" s="307"/>
      <c r="HH1391" s="307"/>
      <c r="HI1391" s="307"/>
      <c r="HJ1391" s="307"/>
      <c r="HK1391" s="307"/>
      <c r="HL1391" s="307"/>
      <c r="HM1391" s="307"/>
      <c r="HN1391" s="307"/>
      <c r="HO1391" s="307"/>
      <c r="HP1391" s="307"/>
      <c r="HQ1391" s="307"/>
      <c r="HR1391" s="307"/>
      <c r="HS1391" s="307"/>
      <c r="HT1391" s="307"/>
    </row>
    <row r="1392" spans="1:228" s="305" customFormat="1" ht="18" customHeight="1">
      <c r="A1392" s="551" t="s">
        <v>96</v>
      </c>
      <c r="B1392" s="283">
        <f>B1380+B1381</f>
        <v>30600000</v>
      </c>
      <c r="C1392" s="283">
        <f>C1380+C1381</f>
        <v>32428624</v>
      </c>
      <c r="D1392" s="283">
        <f>D1380+D1381</f>
        <v>35495957</v>
      </c>
      <c r="E1392" s="336">
        <f>D1392/C1392</f>
        <v>1.0945872078938657</v>
      </c>
      <c r="F1392" s="504">
        <f>F1380+F1381</f>
        <v>32390322</v>
      </c>
      <c r="G1392" s="336">
        <f>D1392/F1392-1</f>
        <v>9.588157227952232E-2</v>
      </c>
      <c r="H1392" s="493">
        <f t="shared" si="56"/>
        <v>0.1599985947712419</v>
      </c>
      <c r="I1392" s="487" t="s">
        <v>97</v>
      </c>
      <c r="J1392" s="480">
        <f>J1380+J1381</f>
        <v>30599999.951112002</v>
      </c>
      <c r="K1392" s="480">
        <f>K1380+K1381</f>
        <v>32428624</v>
      </c>
      <c r="L1392" s="480">
        <f>L1380+L1381</f>
        <v>35495957</v>
      </c>
      <c r="M1392" s="480">
        <f>M1380+M1381</f>
        <v>32390322</v>
      </c>
      <c r="N1392" s="453">
        <f>L1392/M1392-1</f>
        <v>9.588157227952232E-2</v>
      </c>
      <c r="O1392" s="453">
        <f>L1392/J1392-1</f>
        <v>0.1599985966245101</v>
      </c>
      <c r="P1392" s="451"/>
      <c r="Q1392" s="307"/>
      <c r="R1392" s="307"/>
      <c r="S1392" s="307"/>
      <c r="T1392" s="307"/>
      <c r="U1392" s="307"/>
      <c r="V1392" s="307"/>
      <c r="W1392" s="307"/>
      <c r="X1392" s="307"/>
      <c r="Y1392" s="307"/>
      <c r="Z1392" s="307"/>
      <c r="AA1392" s="307"/>
      <c r="AB1392" s="307"/>
      <c r="AC1392" s="307"/>
      <c r="AD1392" s="307"/>
      <c r="AE1392" s="307"/>
      <c r="AF1392" s="307"/>
      <c r="AG1392" s="307"/>
      <c r="AH1392" s="307"/>
      <c r="AI1392" s="307"/>
      <c r="AJ1392" s="307"/>
      <c r="AK1392" s="307"/>
      <c r="AL1392" s="307"/>
      <c r="AM1392" s="307"/>
      <c r="AN1392" s="307"/>
      <c r="AO1392" s="307"/>
      <c r="AP1392" s="307"/>
      <c r="AQ1392" s="307"/>
      <c r="AR1392" s="307"/>
      <c r="AS1392" s="307"/>
      <c r="AT1392" s="307"/>
      <c r="AU1392" s="307"/>
      <c r="AV1392" s="307"/>
      <c r="AW1392" s="307"/>
      <c r="AX1392" s="307"/>
      <c r="AY1392" s="307"/>
      <c r="AZ1392" s="307"/>
      <c r="BA1392" s="307"/>
      <c r="BB1392" s="307"/>
      <c r="BC1392" s="307"/>
      <c r="BD1392" s="307"/>
      <c r="BE1392" s="307"/>
      <c r="BF1392" s="307"/>
      <c r="BG1392" s="307"/>
      <c r="BH1392" s="307"/>
      <c r="BI1392" s="307"/>
      <c r="BJ1392" s="307"/>
      <c r="BK1392" s="307"/>
      <c r="BL1392" s="307"/>
      <c r="BM1392" s="307"/>
      <c r="BN1392" s="307"/>
      <c r="BO1392" s="307"/>
      <c r="BP1392" s="307"/>
      <c r="BQ1392" s="307"/>
      <c r="BR1392" s="307"/>
      <c r="BS1392" s="307"/>
      <c r="BT1392" s="307"/>
      <c r="BU1392" s="307"/>
      <c r="BV1392" s="307"/>
      <c r="BW1392" s="307"/>
      <c r="BX1392" s="307"/>
      <c r="BY1392" s="307"/>
      <c r="BZ1392" s="307"/>
      <c r="CA1392" s="307"/>
      <c r="CB1392" s="307"/>
      <c r="CC1392" s="307"/>
      <c r="CD1392" s="307"/>
      <c r="CE1392" s="307"/>
      <c r="CF1392" s="307"/>
      <c r="CG1392" s="307"/>
      <c r="CH1392" s="307"/>
      <c r="CI1392" s="307"/>
      <c r="CJ1392" s="307"/>
      <c r="CK1392" s="307"/>
      <c r="CL1392" s="307"/>
      <c r="CM1392" s="307"/>
      <c r="CN1392" s="307"/>
      <c r="CO1392" s="307"/>
      <c r="CP1392" s="307"/>
      <c r="CQ1392" s="307"/>
      <c r="CR1392" s="307"/>
      <c r="CS1392" s="307"/>
      <c r="CT1392" s="307"/>
      <c r="CU1392" s="307"/>
      <c r="CV1392" s="307"/>
      <c r="CW1392" s="307"/>
      <c r="CX1392" s="307"/>
      <c r="CY1392" s="307"/>
      <c r="CZ1392" s="307"/>
      <c r="DA1392" s="307"/>
      <c r="DB1392" s="307"/>
      <c r="DC1392" s="307"/>
      <c r="DD1392" s="307"/>
      <c r="DE1392" s="307"/>
      <c r="DF1392" s="307"/>
      <c r="DG1392" s="307"/>
      <c r="DH1392" s="307"/>
      <c r="DI1392" s="307"/>
      <c r="DJ1392" s="307"/>
      <c r="DK1392" s="307"/>
      <c r="DL1392" s="307"/>
      <c r="DM1392" s="307"/>
      <c r="DN1392" s="307"/>
      <c r="DO1392" s="307"/>
      <c r="DP1392" s="307"/>
      <c r="DQ1392" s="307"/>
      <c r="DR1392" s="307"/>
      <c r="DS1392" s="307"/>
      <c r="DT1392" s="307"/>
      <c r="DU1392" s="307"/>
      <c r="DV1392" s="307"/>
      <c r="DW1392" s="307"/>
      <c r="DX1392" s="307"/>
      <c r="DY1392" s="307"/>
      <c r="DZ1392" s="307"/>
      <c r="EA1392" s="307"/>
      <c r="EB1392" s="307"/>
      <c r="EC1392" s="307"/>
      <c r="ED1392" s="307"/>
      <c r="EE1392" s="307"/>
      <c r="EF1392" s="307"/>
      <c r="EG1392" s="307"/>
      <c r="EH1392" s="307"/>
      <c r="EI1392" s="307"/>
      <c r="EJ1392" s="307"/>
      <c r="EK1392" s="307"/>
      <c r="EL1392" s="307"/>
      <c r="EM1392" s="307"/>
      <c r="EN1392" s="307"/>
      <c r="EO1392" s="307"/>
      <c r="EP1392" s="307"/>
      <c r="EQ1392" s="307"/>
      <c r="ER1392" s="307"/>
      <c r="ES1392" s="307"/>
      <c r="ET1392" s="307"/>
      <c r="EU1392" s="307"/>
      <c r="EV1392" s="307"/>
      <c r="EW1392" s="307"/>
      <c r="EX1392" s="307"/>
      <c r="EY1392" s="307"/>
      <c r="EZ1392" s="307"/>
      <c r="FA1392" s="307"/>
      <c r="FB1392" s="307"/>
      <c r="FC1392" s="307"/>
      <c r="FD1392" s="307"/>
      <c r="FE1392" s="307"/>
      <c r="FF1392" s="307"/>
      <c r="FG1392" s="307"/>
      <c r="FH1392" s="307"/>
      <c r="FI1392" s="307"/>
      <c r="FJ1392" s="307"/>
      <c r="FK1392" s="307"/>
      <c r="FL1392" s="307"/>
      <c r="FM1392" s="307"/>
      <c r="FN1392" s="307"/>
      <c r="FO1392" s="307"/>
      <c r="FP1392" s="307"/>
      <c r="FQ1392" s="307"/>
      <c r="FR1392" s="307"/>
      <c r="FS1392" s="307"/>
      <c r="FT1392" s="307"/>
      <c r="FU1392" s="307"/>
      <c r="FV1392" s="307"/>
      <c r="FW1392" s="307"/>
      <c r="FX1392" s="307"/>
      <c r="FY1392" s="307"/>
      <c r="FZ1392" s="307"/>
      <c r="GA1392" s="307"/>
      <c r="GB1392" s="307"/>
      <c r="GC1392" s="307"/>
      <c r="GD1392" s="307"/>
      <c r="GE1392" s="307"/>
      <c r="GF1392" s="307"/>
      <c r="GG1392" s="307"/>
      <c r="GH1392" s="307"/>
      <c r="GI1392" s="307"/>
      <c r="GJ1392" s="307"/>
      <c r="GK1392" s="307"/>
      <c r="GL1392" s="307"/>
      <c r="GM1392" s="307"/>
      <c r="GN1392" s="307"/>
      <c r="GO1392" s="307"/>
      <c r="GP1392" s="307"/>
      <c r="GQ1392" s="307"/>
      <c r="GR1392" s="307"/>
      <c r="GS1392" s="307"/>
      <c r="GT1392" s="307"/>
      <c r="GU1392" s="307"/>
      <c r="GV1392" s="307"/>
      <c r="GW1392" s="307"/>
      <c r="GX1392" s="307"/>
      <c r="GY1392" s="307"/>
      <c r="GZ1392" s="307"/>
      <c r="HA1392" s="307"/>
      <c r="HB1392" s="307"/>
      <c r="HC1392" s="307"/>
      <c r="HD1392" s="307"/>
      <c r="HE1392" s="307"/>
      <c r="HF1392" s="307"/>
      <c r="HG1392" s="307"/>
      <c r="HH1392" s="307"/>
      <c r="HI1392" s="307"/>
      <c r="HJ1392" s="307"/>
      <c r="HK1392" s="307"/>
      <c r="HL1392" s="307"/>
      <c r="HM1392" s="307"/>
      <c r="HN1392" s="307"/>
      <c r="HO1392" s="307"/>
      <c r="HP1392" s="307"/>
      <c r="HQ1392" s="307"/>
      <c r="HR1392" s="307"/>
      <c r="HS1392" s="307"/>
      <c r="HT1392" s="307"/>
    </row>
    <row r="1393" spans="4:4">
      <c r="D1393" s="512"/>
    </row>
  </sheetData>
  <autoFilter ref="A3:HT1392"/>
  <mergeCells count="1">
    <mergeCell ref="A1:P1"/>
  </mergeCells>
  <phoneticPr fontId="68" type="noConversion"/>
  <printOptions horizontalCentered="1"/>
  <pageMargins left="0.75138888888888888" right="0.75138888888888888" top="0.97986111111111107" bottom="0.97986111111111107" header="0.50763888888888886" footer="0.50763888888888886"/>
  <pageSetup paperSize="8" scale="78" fitToHeight="0" orientation="landscape" r:id="rId1"/>
  <headerFooter scaleWithDoc="0" alignWithMargins="0">
    <oddFooter>&amp;C第 &amp;P 页，共 &amp;N 页</oddFooter>
  </headerFooter>
</worksheet>
</file>

<file path=xl/worksheets/sheet60.xml><?xml version="1.0" encoding="utf-8"?>
<worksheet xmlns="http://schemas.openxmlformats.org/spreadsheetml/2006/main" xmlns:r="http://schemas.openxmlformats.org/officeDocument/2006/relationships">
  <dimension ref="A1:IV16"/>
  <sheetViews>
    <sheetView zoomScaleSheetLayoutView="100" workbookViewId="0">
      <selection activeCell="B19" sqref="B19"/>
    </sheetView>
  </sheetViews>
  <sheetFormatPr defaultColWidth="8" defaultRowHeight="14.25" customHeight="1"/>
  <cols>
    <col min="1" max="1" width="37.25" style="13" customWidth="1"/>
    <col min="2" max="2" width="24.5" style="13" customWidth="1"/>
    <col min="3" max="3" width="37.25" style="13" customWidth="1"/>
    <col min="4" max="4" width="24.5" style="13" customWidth="1"/>
    <col min="5" max="16384" width="8" style="13"/>
  </cols>
  <sheetData>
    <row r="1" spans="1:256" s="34" customFormat="1" ht="36.75" customHeight="1">
      <c r="A1" s="653" t="s">
        <v>2265</v>
      </c>
      <c r="B1" s="653"/>
      <c r="C1" s="653"/>
      <c r="D1" s="65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row>
    <row r="2" spans="1:256" s="34" customFormat="1" ht="18.75" customHeight="1">
      <c r="A2" s="47"/>
      <c r="B2" s="48"/>
      <c r="C2" s="47"/>
      <c r="D2" s="46" t="s">
        <v>2266</v>
      </c>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row>
    <row r="3" spans="1:256" s="34" customFormat="1" ht="18.75" customHeight="1">
      <c r="A3" s="49"/>
      <c r="B3" s="46"/>
      <c r="C3" s="50"/>
      <c r="D3" s="46" t="s">
        <v>1689</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pans="1:256" s="34" customFormat="1" ht="30" customHeight="1">
      <c r="A4" s="51" t="s">
        <v>1690</v>
      </c>
      <c r="B4" s="52" t="s">
        <v>1745</v>
      </c>
      <c r="C4" s="53" t="s">
        <v>1690</v>
      </c>
      <c r="D4" s="52" t="s">
        <v>1745</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s="34" customFormat="1" ht="28.15" customHeight="1">
      <c r="A5" s="54" t="s">
        <v>2267</v>
      </c>
      <c r="B5" s="55">
        <v>46972523.719999999</v>
      </c>
      <c r="C5" s="56" t="s">
        <v>1747</v>
      </c>
      <c r="D5" s="65">
        <v>125581249.56999999</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s="34" customFormat="1" ht="28.15" customHeight="1">
      <c r="A6" s="57" t="s">
        <v>1748</v>
      </c>
      <c r="B6" s="58">
        <v>392211.36</v>
      </c>
      <c r="C6" s="40" t="s">
        <v>1751</v>
      </c>
      <c r="D6" s="66">
        <v>5858894.3099999996</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s="34" customFormat="1" ht="28.15" customHeight="1">
      <c r="A7" s="57" t="s">
        <v>1750</v>
      </c>
      <c r="B7" s="58"/>
      <c r="C7" s="40" t="s">
        <v>2268</v>
      </c>
      <c r="D7" s="66"/>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s="34" customFormat="1" ht="28.15" customHeight="1">
      <c r="A8" s="57" t="s">
        <v>1825</v>
      </c>
      <c r="B8" s="58">
        <v>659452022.94000006</v>
      </c>
      <c r="C8" s="42" t="s">
        <v>1551</v>
      </c>
      <c r="D8" s="58">
        <v>529537990.57999998</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s="34" customFormat="1" ht="28.15" customHeight="1">
      <c r="A9" s="57" t="s">
        <v>1826</v>
      </c>
      <c r="B9" s="58"/>
      <c r="C9" s="42" t="s">
        <v>1756</v>
      </c>
      <c r="D9" s="58"/>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s="34" customFormat="1" ht="28.15" customHeight="1">
      <c r="A10" s="57" t="s">
        <v>1827</v>
      </c>
      <c r="B10" s="58">
        <f>SUM(B5:B9)</f>
        <v>706816758.0200001</v>
      </c>
      <c r="C10" s="42" t="s">
        <v>1758</v>
      </c>
      <c r="D10" s="58">
        <f>SUM(D5:D9)</f>
        <v>660978134.46000004</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s="34" customFormat="1" ht="28.15" customHeight="1">
      <c r="A11" s="57"/>
      <c r="B11" s="58"/>
      <c r="C11" s="42"/>
      <c r="D11" s="58"/>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s="34" customFormat="1" ht="28.15" customHeight="1">
      <c r="A12" s="57"/>
      <c r="B12" s="58"/>
      <c r="C12" s="42"/>
      <c r="D12" s="58"/>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s="34" customFormat="1" ht="28.15" customHeight="1">
      <c r="A13" s="57" t="s">
        <v>2269</v>
      </c>
      <c r="B13" s="58">
        <f>SUM(B10:B12)</f>
        <v>706816758.0200001</v>
      </c>
      <c r="C13" s="42" t="s">
        <v>1805</v>
      </c>
      <c r="D13" s="58">
        <f>SUM(D10:D12)</f>
        <v>660978134.46000004</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s="34" customFormat="1" ht="28.15" customHeight="1">
      <c r="A14" s="60" t="s">
        <v>1709</v>
      </c>
      <c r="B14" s="59" t="s">
        <v>1709</v>
      </c>
      <c r="C14" s="42" t="s">
        <v>1806</v>
      </c>
      <c r="D14" s="58">
        <f>B13-D13</f>
        <v>45838623.560000062</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s="34" customFormat="1" ht="28.15" customHeight="1">
      <c r="A15" s="61" t="s">
        <v>2270</v>
      </c>
      <c r="B15" s="58">
        <v>77199033.700000003</v>
      </c>
      <c r="C15" s="62" t="s">
        <v>1807</v>
      </c>
      <c r="D15" s="63">
        <f>B15+D14</f>
        <v>123037657.26000006</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s="34" customFormat="1" ht="30" customHeight="1">
      <c r="A16" s="51" t="s">
        <v>1832</v>
      </c>
      <c r="B16" s="64">
        <f>B13+B15</f>
        <v>784015791.72000015</v>
      </c>
      <c r="C16" s="53" t="s">
        <v>1832</v>
      </c>
      <c r="D16" s="64">
        <f>D13+D15</f>
        <v>784015791.72000015</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sheetData>
  <mergeCells count="1">
    <mergeCell ref="A1:D1"/>
  </mergeCells>
  <phoneticPr fontId="68" type="noConversion"/>
  <pageMargins left="0.75" right="0.75" top="1" bottom="1" header="0.5" footer="0.5"/>
  <headerFooter scaleWithDoc="0" alignWithMargins="0"/>
</worksheet>
</file>

<file path=xl/worksheets/sheet61.xml><?xml version="1.0" encoding="utf-8"?>
<worksheet xmlns="http://schemas.openxmlformats.org/spreadsheetml/2006/main" xmlns:r="http://schemas.openxmlformats.org/officeDocument/2006/relationships">
  <dimension ref="A1:IV18"/>
  <sheetViews>
    <sheetView zoomScaleSheetLayoutView="100" workbookViewId="0">
      <selection activeCell="H10" sqref="H10"/>
    </sheetView>
  </sheetViews>
  <sheetFormatPr defaultColWidth="8" defaultRowHeight="14.25" customHeight="1"/>
  <cols>
    <col min="1" max="1" width="37.25" style="13" customWidth="1"/>
    <col min="2" max="2" width="24.5" style="13" customWidth="1"/>
    <col min="3" max="3" width="37.25" style="13" customWidth="1"/>
    <col min="4" max="4" width="24.5" style="13" customWidth="1"/>
    <col min="5" max="16384" width="8" style="13"/>
  </cols>
  <sheetData>
    <row r="1" spans="1:256" s="34" customFormat="1" ht="36.75" customHeight="1">
      <c r="A1" s="653" t="s">
        <v>2271</v>
      </c>
      <c r="B1" s="653"/>
      <c r="C1" s="653"/>
      <c r="D1" s="65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row>
    <row r="2" spans="1:256" s="34" customFormat="1" ht="18.75" customHeight="1">
      <c r="A2" s="47"/>
      <c r="B2" s="48"/>
      <c r="C2" s="47"/>
      <c r="D2" s="46" t="s">
        <v>2272</v>
      </c>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row>
    <row r="3" spans="1:256" s="34" customFormat="1" ht="18.75" customHeight="1">
      <c r="A3" s="49"/>
      <c r="B3" s="46"/>
      <c r="C3" s="50"/>
      <c r="D3" s="46" t="s">
        <v>1689</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pans="1:256" s="34" customFormat="1" ht="27" customHeight="1">
      <c r="A4" s="51" t="s">
        <v>1690</v>
      </c>
      <c r="B4" s="52" t="s">
        <v>1745</v>
      </c>
      <c r="C4" s="53" t="s">
        <v>1690</v>
      </c>
      <c r="D4" s="52" t="s">
        <v>1745</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s="34" customFormat="1" ht="24" customHeight="1">
      <c r="A5" s="54" t="s">
        <v>2267</v>
      </c>
      <c r="B5" s="55">
        <v>1763597201.98</v>
      </c>
      <c r="C5" s="56" t="s">
        <v>2273</v>
      </c>
      <c r="D5" s="55">
        <v>1918925891.3800001</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s="34" customFormat="1" ht="24" customHeight="1">
      <c r="A6" s="57" t="s">
        <v>1748</v>
      </c>
      <c r="B6" s="58">
        <v>294533897.13999999</v>
      </c>
      <c r="C6" s="42"/>
      <c r="D6" s="58"/>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s="34" customFormat="1" ht="24" customHeight="1">
      <c r="A7" s="57" t="s">
        <v>1750</v>
      </c>
      <c r="B7" s="58">
        <v>2714030000</v>
      </c>
      <c r="C7" s="42" t="s">
        <v>1751</v>
      </c>
      <c r="D7" s="58"/>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s="34" customFormat="1" ht="24" customHeight="1">
      <c r="A8" s="57" t="s">
        <v>1825</v>
      </c>
      <c r="B8" s="58">
        <v>1057347.8400000001</v>
      </c>
      <c r="C8" s="42" t="s">
        <v>2268</v>
      </c>
      <c r="D8" s="58"/>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s="34" customFormat="1" ht="24" customHeight="1">
      <c r="A9" s="57"/>
      <c r="B9" s="58"/>
      <c r="C9" s="42" t="s">
        <v>1551</v>
      </c>
      <c r="D9" s="58">
        <v>2473149.7400000002</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s="34" customFormat="1" ht="24" customHeight="1">
      <c r="A10" s="57"/>
      <c r="B10" s="58"/>
      <c r="C10" s="44" t="s">
        <v>1709</v>
      </c>
      <c r="D10" s="59" t="s">
        <v>1709</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s="34" customFormat="1" ht="24" customHeight="1">
      <c r="A11" s="57" t="s">
        <v>1826</v>
      </c>
      <c r="B11" s="58"/>
      <c r="C11" s="42" t="s">
        <v>1756</v>
      </c>
      <c r="D11" s="58"/>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s="34" customFormat="1" ht="24" customHeight="1">
      <c r="A12" s="57" t="s">
        <v>1827</v>
      </c>
      <c r="B12" s="58">
        <f>SUM(B5:B8)+B11</f>
        <v>4773218446.96</v>
      </c>
      <c r="C12" s="42" t="s">
        <v>1758</v>
      </c>
      <c r="D12" s="58">
        <f>D5+D7+D8+D9+D11</f>
        <v>1921399041.1200001</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s="34" customFormat="1" ht="24" customHeight="1">
      <c r="A13" s="57" t="s">
        <v>1828</v>
      </c>
      <c r="B13" s="58"/>
      <c r="C13" s="42" t="s">
        <v>1760</v>
      </c>
      <c r="D13" s="58"/>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s="34" customFormat="1" ht="24" customHeight="1">
      <c r="A14" s="57" t="s">
        <v>1829</v>
      </c>
      <c r="B14" s="58"/>
      <c r="C14" s="42" t="s">
        <v>1764</v>
      </c>
      <c r="D14" s="58"/>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s="34" customFormat="1" ht="24" customHeight="1">
      <c r="A15" s="57" t="s">
        <v>1830</v>
      </c>
      <c r="B15" s="58">
        <f>SUM(B12:B14)</f>
        <v>4773218446.96</v>
      </c>
      <c r="C15" s="42" t="s">
        <v>1768</v>
      </c>
      <c r="D15" s="58">
        <f>SUM(D12:D14)</f>
        <v>1921399041.1200001</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s="34" customFormat="1" ht="24" customHeight="1">
      <c r="A16" s="60" t="s">
        <v>1709</v>
      </c>
      <c r="B16" s="59" t="s">
        <v>1709</v>
      </c>
      <c r="C16" s="42" t="s">
        <v>1769</v>
      </c>
      <c r="D16" s="58">
        <f>B15-D15</f>
        <v>2851819405.8400002</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s="34" customFormat="1" ht="24" customHeight="1">
      <c r="A17" s="61" t="s">
        <v>1831</v>
      </c>
      <c r="B17" s="58">
        <v>10812567555.709999</v>
      </c>
      <c r="C17" s="62" t="s">
        <v>1771</v>
      </c>
      <c r="D17" s="63">
        <f>B17+D16</f>
        <v>13664386961.549999</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s="34" customFormat="1" ht="27" customHeight="1">
      <c r="A18" s="51" t="s">
        <v>1832</v>
      </c>
      <c r="B18" s="64">
        <f>B15+B17</f>
        <v>15585786002.669998</v>
      </c>
      <c r="C18" s="53" t="s">
        <v>1832</v>
      </c>
      <c r="D18" s="64">
        <f>D15+D17</f>
        <v>15585786002.67</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sheetData>
  <mergeCells count="1">
    <mergeCell ref="A1:D1"/>
  </mergeCells>
  <phoneticPr fontId="68" type="noConversion"/>
  <pageMargins left="0.75" right="0.75" top="1" bottom="1" header="0.5" footer="0.5"/>
  <headerFooter scaleWithDoc="0" alignWithMargins="0"/>
</worksheet>
</file>

<file path=xl/worksheets/sheet62.xml><?xml version="1.0" encoding="utf-8"?>
<worksheet xmlns="http://schemas.openxmlformats.org/spreadsheetml/2006/main" xmlns:r="http://schemas.openxmlformats.org/officeDocument/2006/relationships">
  <dimension ref="A1:IV17"/>
  <sheetViews>
    <sheetView zoomScaleSheetLayoutView="100" workbookViewId="0">
      <selection activeCell="J27" sqref="J27"/>
    </sheetView>
  </sheetViews>
  <sheetFormatPr defaultColWidth="9.125" defaultRowHeight="12"/>
  <cols>
    <col min="1" max="1" width="33.125" style="13" customWidth="1"/>
    <col min="2" max="2" width="26.125" style="13" customWidth="1"/>
    <col min="3" max="3" width="30.625" style="13" customWidth="1"/>
    <col min="4" max="4" width="32.25" style="13" customWidth="1"/>
    <col min="5" max="16384" width="9.125" style="13"/>
  </cols>
  <sheetData>
    <row r="1" spans="1:256" s="34" customFormat="1" ht="50.1" customHeight="1">
      <c r="A1" s="654" t="s">
        <v>2274</v>
      </c>
      <c r="B1" s="654"/>
      <c r="C1" s="654"/>
      <c r="D1" s="654"/>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row>
    <row r="2" spans="1:256" s="34" customFormat="1" ht="21.95" customHeight="1">
      <c r="A2" s="35"/>
      <c r="B2" s="655"/>
      <c r="C2" s="655"/>
      <c r="D2" s="36" t="s">
        <v>2275</v>
      </c>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row>
    <row r="3" spans="1:256" s="34" customFormat="1" ht="21.95" customHeight="1">
      <c r="A3" s="37"/>
      <c r="B3" s="37"/>
      <c r="C3" s="37"/>
      <c r="D3" s="38" t="s">
        <v>1689</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pans="1:256" s="34" customFormat="1" ht="33" customHeight="1">
      <c r="A4" s="39" t="s">
        <v>1888</v>
      </c>
      <c r="B4" s="39" t="s">
        <v>1776</v>
      </c>
      <c r="C4" s="39" t="s">
        <v>1716</v>
      </c>
      <c r="D4" s="39" t="s">
        <v>1776</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s="34" customFormat="1" ht="23.1" customHeight="1">
      <c r="A5" s="40" t="s">
        <v>2276</v>
      </c>
      <c r="B5" s="41">
        <v>1777359082.5</v>
      </c>
      <c r="C5" s="42" t="s">
        <v>2277</v>
      </c>
      <c r="D5" s="41">
        <v>177747148.47999999</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s="34" customFormat="1" ht="23.1" customHeight="1">
      <c r="A6" s="40" t="s">
        <v>1748</v>
      </c>
      <c r="B6" s="41">
        <v>231351405.61000001</v>
      </c>
      <c r="C6" s="42" t="s">
        <v>2278</v>
      </c>
      <c r="D6" s="41">
        <v>145386623.28999999</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s="34" customFormat="1" ht="23.1" customHeight="1">
      <c r="A7" s="40" t="s">
        <v>1823</v>
      </c>
      <c r="B7" s="41"/>
      <c r="C7" s="42" t="s">
        <v>2279</v>
      </c>
      <c r="D7" s="41">
        <v>32360525.190000001</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s="34" customFormat="1" ht="23.1" customHeight="1">
      <c r="A8" s="40" t="s">
        <v>1825</v>
      </c>
      <c r="B8" s="41">
        <v>984962</v>
      </c>
      <c r="C8" s="42" t="s">
        <v>1800</v>
      </c>
      <c r="D8" s="41">
        <v>130170720</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s="34" customFormat="1" ht="23.1" customHeight="1">
      <c r="A9" s="40" t="s">
        <v>1826</v>
      </c>
      <c r="B9" s="41"/>
      <c r="C9" s="42" t="s">
        <v>1801</v>
      </c>
      <c r="D9" s="41"/>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s="34" customFormat="1" ht="23.1" customHeight="1">
      <c r="A10" s="40" t="s">
        <v>1827</v>
      </c>
      <c r="B10" s="41">
        <v>2009695450.1099999</v>
      </c>
      <c r="C10" s="42" t="s">
        <v>1802</v>
      </c>
      <c r="D10" s="43">
        <v>307917868.48000002</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s="34" customFormat="1" ht="23.1" customHeight="1">
      <c r="A11" s="40" t="s">
        <v>1828</v>
      </c>
      <c r="B11" s="41"/>
      <c r="C11" s="42" t="s">
        <v>1803</v>
      </c>
      <c r="D11" s="4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s="34" customFormat="1" ht="23.1" customHeight="1">
      <c r="A12" s="40" t="s">
        <v>1829</v>
      </c>
      <c r="B12" s="41"/>
      <c r="C12" s="42" t="s">
        <v>1804</v>
      </c>
      <c r="D12" s="4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s="34" customFormat="1" ht="23.1" customHeight="1">
      <c r="A13" s="40" t="s">
        <v>1830</v>
      </c>
      <c r="B13" s="41">
        <v>2009695450.1099999</v>
      </c>
      <c r="C13" s="42" t="s">
        <v>1805</v>
      </c>
      <c r="D13" s="43">
        <v>307917868.48000002</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s="34" customFormat="1" ht="23.1" customHeight="1">
      <c r="A14" s="39" t="s">
        <v>1709</v>
      </c>
      <c r="B14" s="39" t="s">
        <v>1709</v>
      </c>
      <c r="C14" s="42" t="s">
        <v>1806</v>
      </c>
      <c r="D14" s="43">
        <v>1701777581.6300001</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s="34" customFormat="1" ht="23.1" customHeight="1">
      <c r="A15" s="40" t="s">
        <v>1831</v>
      </c>
      <c r="B15" s="41">
        <v>8464519294.1599998</v>
      </c>
      <c r="C15" s="42" t="s">
        <v>1807</v>
      </c>
      <c r="D15" s="43">
        <v>10166296875.790001</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s="34" customFormat="1" ht="23.1" customHeight="1">
      <c r="A16" s="39" t="s">
        <v>1795</v>
      </c>
      <c r="B16" s="41">
        <v>10474214744.27</v>
      </c>
      <c r="C16" s="44" t="s">
        <v>1795</v>
      </c>
      <c r="D16" s="43">
        <v>10474214744.27</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s="34" customFormat="1" ht="14.25">
      <c r="A17" s="45"/>
      <c r="B17" s="45"/>
      <c r="C17" s="45"/>
      <c r="D17" s="46"/>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sheetData>
  <mergeCells count="2">
    <mergeCell ref="A1:D1"/>
    <mergeCell ref="B2:C2"/>
  </mergeCells>
  <phoneticPr fontId="68" type="noConversion"/>
  <pageMargins left="0.75" right="0.75" top="1" bottom="1" header="0.5" footer="0.5"/>
  <headerFooter scaleWithDoc="0" alignWithMargins="0"/>
</worksheet>
</file>

<file path=xl/worksheets/sheet63.xml><?xml version="1.0" encoding="utf-8"?>
<worksheet xmlns="http://schemas.openxmlformats.org/spreadsheetml/2006/main" xmlns:r="http://schemas.openxmlformats.org/officeDocument/2006/relationships">
  <dimension ref="A1:F11"/>
  <sheetViews>
    <sheetView zoomScaleSheetLayoutView="100" workbookViewId="0">
      <selection activeCell="H3" sqref="H3"/>
    </sheetView>
  </sheetViews>
  <sheetFormatPr defaultColWidth="8" defaultRowHeight="12"/>
  <cols>
    <col min="1" max="1" width="34.5" style="13" customWidth="1"/>
    <col min="2" max="2" width="7" style="13" customWidth="1"/>
    <col min="3" max="3" width="20.75" style="13" customWidth="1"/>
    <col min="4" max="4" width="34.5" style="13" customWidth="1"/>
    <col min="5" max="5" width="7" style="13" customWidth="1"/>
    <col min="6" max="6" width="20.75" style="13" customWidth="1"/>
    <col min="7" max="16384" width="8" style="13"/>
  </cols>
  <sheetData>
    <row r="1" spans="1:6" s="12" customFormat="1" ht="69.75" customHeight="1">
      <c r="A1" s="656" t="s">
        <v>2280</v>
      </c>
      <c r="B1" s="656"/>
      <c r="C1" s="656"/>
      <c r="D1" s="656"/>
      <c r="E1" s="656"/>
      <c r="F1" s="656"/>
    </row>
    <row r="2" spans="1:6" s="12" customFormat="1" ht="36" customHeight="1">
      <c r="A2" s="14"/>
      <c r="B2" s="15"/>
      <c r="C2" s="16"/>
      <c r="D2" s="16"/>
      <c r="E2" s="16"/>
      <c r="F2" s="17" t="s">
        <v>2281</v>
      </c>
    </row>
    <row r="3" spans="1:6" s="12" customFormat="1" ht="36" customHeight="1">
      <c r="A3" s="18" t="s">
        <v>1716</v>
      </c>
      <c r="B3" s="19" t="s">
        <v>1943</v>
      </c>
      <c r="C3" s="20" t="s">
        <v>1944</v>
      </c>
      <c r="D3" s="21" t="s">
        <v>1716</v>
      </c>
      <c r="E3" s="22" t="s">
        <v>1943</v>
      </c>
      <c r="F3" s="20" t="s">
        <v>1944</v>
      </c>
    </row>
    <row r="4" spans="1:6" s="12" customFormat="1" ht="36" customHeight="1">
      <c r="A4" s="23" t="s">
        <v>2282</v>
      </c>
      <c r="B4" s="24" t="s">
        <v>1709</v>
      </c>
      <c r="C4" s="25" t="s">
        <v>1709</v>
      </c>
      <c r="D4" s="26" t="s">
        <v>2283</v>
      </c>
      <c r="E4" s="27" t="s">
        <v>1709</v>
      </c>
      <c r="F4" s="28" t="s">
        <v>1709</v>
      </c>
    </row>
    <row r="5" spans="1:6" s="12" customFormat="1" ht="36" customHeight="1">
      <c r="A5" s="26" t="s">
        <v>2284</v>
      </c>
      <c r="B5" s="27" t="s">
        <v>1949</v>
      </c>
      <c r="C5" s="29">
        <v>653</v>
      </c>
      <c r="D5" s="26" t="s">
        <v>2284</v>
      </c>
      <c r="E5" s="27" t="s">
        <v>1949</v>
      </c>
      <c r="F5" s="29">
        <v>2606160</v>
      </c>
    </row>
    <row r="6" spans="1:6" s="12" customFormat="1" ht="36" customHeight="1">
      <c r="A6" s="26" t="s">
        <v>2285</v>
      </c>
      <c r="B6" s="27" t="s">
        <v>1949</v>
      </c>
      <c r="C6" s="29"/>
      <c r="D6" s="26" t="s">
        <v>2285</v>
      </c>
      <c r="E6" s="27" t="s">
        <v>1949</v>
      </c>
      <c r="F6" s="29">
        <v>2579268</v>
      </c>
    </row>
    <row r="7" spans="1:6" s="12" customFormat="1" ht="36" customHeight="1">
      <c r="A7" s="26" t="s">
        <v>2286</v>
      </c>
      <c r="B7" s="27" t="s">
        <v>1947</v>
      </c>
      <c r="C7" s="29">
        <v>30466226</v>
      </c>
      <c r="D7" s="26" t="s">
        <v>2286</v>
      </c>
      <c r="E7" s="27" t="s">
        <v>1947</v>
      </c>
      <c r="F7" s="29">
        <v>175117911166.82001</v>
      </c>
    </row>
    <row r="8" spans="1:6" s="12" customFormat="1" ht="36" customHeight="1">
      <c r="A8" s="30" t="s">
        <v>1709</v>
      </c>
      <c r="B8" s="27" t="s">
        <v>1709</v>
      </c>
      <c r="C8" s="28" t="s">
        <v>1709</v>
      </c>
      <c r="D8" s="30" t="s">
        <v>1709</v>
      </c>
      <c r="E8" s="27" t="s">
        <v>1709</v>
      </c>
      <c r="F8" s="28" t="s">
        <v>1709</v>
      </c>
    </row>
    <row r="9" spans="1:6" s="12" customFormat="1" ht="36" customHeight="1">
      <c r="A9" s="30" t="s">
        <v>1709</v>
      </c>
      <c r="B9" s="27" t="s">
        <v>1709</v>
      </c>
      <c r="C9" s="28" t="s">
        <v>1709</v>
      </c>
      <c r="D9" s="30" t="s">
        <v>1709</v>
      </c>
      <c r="E9" s="27" t="s">
        <v>1709</v>
      </c>
      <c r="F9" s="28" t="s">
        <v>1709</v>
      </c>
    </row>
    <row r="10" spans="1:6" s="12" customFormat="1" ht="36" customHeight="1">
      <c r="A10" s="30" t="s">
        <v>1709</v>
      </c>
      <c r="B10" s="27" t="s">
        <v>1709</v>
      </c>
      <c r="C10" s="28" t="s">
        <v>1709</v>
      </c>
      <c r="D10" s="30" t="s">
        <v>1709</v>
      </c>
      <c r="E10" s="27" t="s">
        <v>1709</v>
      </c>
      <c r="F10" s="28" t="s">
        <v>1709</v>
      </c>
    </row>
    <row r="11" spans="1:6" s="12" customFormat="1" ht="36" customHeight="1">
      <c r="A11" s="31" t="s">
        <v>1709</v>
      </c>
      <c r="B11" s="32" t="s">
        <v>1709</v>
      </c>
      <c r="C11" s="33" t="s">
        <v>1709</v>
      </c>
      <c r="D11" s="31" t="s">
        <v>1709</v>
      </c>
      <c r="E11" s="32" t="s">
        <v>1709</v>
      </c>
      <c r="F11" s="33" t="s">
        <v>1709</v>
      </c>
    </row>
  </sheetData>
  <mergeCells count="1">
    <mergeCell ref="A1:F1"/>
  </mergeCells>
  <phoneticPr fontId="68" type="noConversion"/>
  <pageMargins left="0.75" right="0.75" top="1" bottom="1" header="0.5" footer="0.5"/>
  <headerFooter scaleWithDoc="0" alignWithMargins="0"/>
</worksheet>
</file>

<file path=xl/worksheets/sheet64.xml><?xml version="1.0" encoding="utf-8"?>
<worksheet xmlns="http://schemas.openxmlformats.org/spreadsheetml/2006/main" xmlns:r="http://schemas.openxmlformats.org/officeDocument/2006/relationships">
  <dimension ref="A1:IV8"/>
  <sheetViews>
    <sheetView zoomScaleSheetLayoutView="100" workbookViewId="0">
      <selection activeCell="C34" sqref="C34"/>
    </sheetView>
  </sheetViews>
  <sheetFormatPr defaultRowHeight="13.5"/>
  <cols>
    <col min="1" max="1" width="48.25" style="3" customWidth="1"/>
    <col min="2" max="2" width="11" style="3" customWidth="1"/>
    <col min="3" max="3" width="32.375" style="4" customWidth="1"/>
    <col min="4" max="16384" width="9" style="3"/>
  </cols>
  <sheetData>
    <row r="1" spans="1:256" s="1" customFormat="1" ht="72" customHeight="1">
      <c r="A1" s="657" t="s">
        <v>2287</v>
      </c>
      <c r="B1" s="657"/>
      <c r="C1" s="657"/>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1" customFormat="1">
      <c r="A2" s="3"/>
      <c r="B2" s="3"/>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1" customFormat="1" ht="14.25">
      <c r="A3" s="5"/>
      <c r="B3" s="5"/>
      <c r="C3" s="6" t="s">
        <v>2288</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2" customFormat="1" ht="20.25">
      <c r="A4" s="7" t="s">
        <v>1358</v>
      </c>
      <c r="B4" s="7" t="s">
        <v>1943</v>
      </c>
      <c r="C4" s="7" t="s">
        <v>2064</v>
      </c>
    </row>
    <row r="5" spans="1:256" s="2" customFormat="1" ht="20.25">
      <c r="A5" s="8" t="s">
        <v>2289</v>
      </c>
      <c r="B5" s="9" t="s">
        <v>1709</v>
      </c>
      <c r="C5" s="9" t="s">
        <v>1709</v>
      </c>
    </row>
    <row r="6" spans="1:256" s="2" customFormat="1" ht="20.25">
      <c r="A6" s="8" t="s">
        <v>2290</v>
      </c>
      <c r="B6" s="10" t="s">
        <v>1949</v>
      </c>
      <c r="C6" s="11">
        <v>15365957</v>
      </c>
    </row>
    <row r="7" spans="1:256" s="2" customFormat="1" ht="20.25">
      <c r="A7" s="8" t="s">
        <v>2291</v>
      </c>
      <c r="B7" s="10" t="s">
        <v>1949</v>
      </c>
      <c r="C7" s="11">
        <v>15365957</v>
      </c>
    </row>
    <row r="8" spans="1:256" s="2" customFormat="1" ht="20.25">
      <c r="A8" s="8" t="s">
        <v>2292</v>
      </c>
      <c r="B8" s="10" t="s">
        <v>1947</v>
      </c>
      <c r="C8" s="11">
        <v>1491650330178.24</v>
      </c>
    </row>
  </sheetData>
  <mergeCells count="1">
    <mergeCell ref="A1:C1"/>
  </mergeCells>
  <phoneticPr fontId="68" type="noConversion"/>
  <pageMargins left="0.75" right="0.75" top="1" bottom="1" header="0.5" footer="0.5"/>
  <headerFooter scaleWithDoc="0" alignWithMargins="0"/>
</worksheet>
</file>

<file path=xl/worksheets/sheet65.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7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N42"/>
  <sheetViews>
    <sheetView topLeftCell="A28" zoomScaleSheetLayoutView="100" workbookViewId="0">
      <pane activePane="bottomRight" state="frozen"/>
      <selection activeCell="N15" sqref="N15"/>
    </sheetView>
  </sheetViews>
  <sheetFormatPr defaultRowHeight="24.95" customHeight="1"/>
  <cols>
    <col min="1" max="1" width="21.625" style="436" customWidth="1"/>
    <col min="2" max="4" width="13.625" style="436" customWidth="1"/>
    <col min="5" max="6" width="13.625" style="436" hidden="1" customWidth="1"/>
    <col min="7" max="7" width="13.625" style="436" customWidth="1"/>
    <col min="8" max="8" width="13.375" style="489" customWidth="1"/>
    <col min="9" max="220" width="9" style="436"/>
    <col min="221" max="248" width="9" style="102"/>
  </cols>
  <sheetData>
    <row r="1" spans="1:248" s="436" customFormat="1" ht="51" customHeight="1">
      <c r="A1" s="593" t="s">
        <v>1236</v>
      </c>
      <c r="B1" s="593"/>
      <c r="C1" s="593"/>
      <c r="D1" s="593"/>
      <c r="E1" s="593"/>
      <c r="F1" s="593"/>
      <c r="G1" s="593"/>
      <c r="H1" s="593"/>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row>
    <row r="2" spans="1:248" s="436" customFormat="1" ht="24.95" customHeight="1">
      <c r="A2" s="109"/>
      <c r="B2" s="109"/>
      <c r="C2" s="109"/>
      <c r="D2" s="109"/>
      <c r="E2" s="109"/>
      <c r="F2" s="109"/>
      <c r="G2" s="109"/>
      <c r="H2" s="444" t="s">
        <v>21</v>
      </c>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row>
    <row r="3" spans="1:248" s="436" customFormat="1" ht="24.95" customHeight="1">
      <c r="A3" s="366" t="s">
        <v>22</v>
      </c>
      <c r="B3" s="446" t="s">
        <v>23</v>
      </c>
      <c r="C3" s="446" t="s">
        <v>100</v>
      </c>
      <c r="D3" s="446" t="s">
        <v>25</v>
      </c>
      <c r="E3" s="446" t="s">
        <v>101</v>
      </c>
      <c r="F3" s="447" t="s">
        <v>26</v>
      </c>
      <c r="G3" s="446" t="s">
        <v>27</v>
      </c>
      <c r="H3" s="446" t="s">
        <v>102</v>
      </c>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row>
    <row r="4" spans="1:248" s="437" customFormat="1" ht="24.95" customHeight="1">
      <c r="A4" s="490" t="s">
        <v>30</v>
      </c>
      <c r="B4" s="491">
        <v>16785340</v>
      </c>
      <c r="C4" s="491">
        <v>16785340</v>
      </c>
      <c r="D4" s="491">
        <v>17277475</v>
      </c>
      <c r="E4" s="492">
        <v>1.0293193346098441</v>
      </c>
      <c r="F4" s="491">
        <v>16140440</v>
      </c>
      <c r="G4" s="492">
        <v>7.0446344709313991E-2</v>
      </c>
      <c r="H4" s="493">
        <v>2.931933460984415E-2</v>
      </c>
    </row>
    <row r="5" spans="1:248" s="436" customFormat="1" ht="24.95" customHeight="1">
      <c r="A5" s="494" t="s">
        <v>32</v>
      </c>
      <c r="B5" s="495">
        <v>6250000</v>
      </c>
      <c r="C5" s="495">
        <v>6250000</v>
      </c>
      <c r="D5" s="495">
        <v>6692229</v>
      </c>
      <c r="E5" s="496">
        <v>1.0707566399999999</v>
      </c>
      <c r="F5" s="495">
        <v>5860783</v>
      </c>
      <c r="G5" s="496">
        <v>0.14186602711617202</v>
      </c>
      <c r="H5" s="497">
        <v>7.0756639999999926E-2</v>
      </c>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row>
    <row r="6" spans="1:248" s="436" customFormat="1" ht="24.95" customHeight="1">
      <c r="A6" s="494" t="s">
        <v>34</v>
      </c>
      <c r="B6" s="495">
        <v>5160000</v>
      </c>
      <c r="C6" s="495">
        <v>5160000</v>
      </c>
      <c r="D6" s="495">
        <v>5186058</v>
      </c>
      <c r="E6" s="496">
        <v>1.00505</v>
      </c>
      <c r="F6" s="495">
        <v>4692905</v>
      </c>
      <c r="G6" s="496">
        <v>0.10508480354918759</v>
      </c>
      <c r="H6" s="497">
        <v>5.0499999999999989E-3</v>
      </c>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row>
    <row r="7" spans="1:248" s="436" customFormat="1" ht="24.95" customHeight="1">
      <c r="A7" s="494" t="s">
        <v>36</v>
      </c>
      <c r="B7" s="495">
        <v>1920000</v>
      </c>
      <c r="C7" s="495">
        <v>1920000</v>
      </c>
      <c r="D7" s="495">
        <v>1766991</v>
      </c>
      <c r="E7" s="496">
        <v>0.92030781250000004</v>
      </c>
      <c r="F7" s="495">
        <v>2254601</v>
      </c>
      <c r="G7" s="496">
        <v>-0.21627330068601935</v>
      </c>
      <c r="H7" s="497">
        <v>-7.9692187499999956E-2</v>
      </c>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row>
    <row r="8" spans="1:248" s="436" customFormat="1" ht="24.95" customHeight="1">
      <c r="A8" s="494" t="s">
        <v>38</v>
      </c>
      <c r="B8" s="495">
        <v>40</v>
      </c>
      <c r="C8" s="495">
        <v>40</v>
      </c>
      <c r="D8" s="495">
        <v>36</v>
      </c>
      <c r="E8" s="496">
        <v>0.9</v>
      </c>
      <c r="F8" s="495">
        <v>35</v>
      </c>
      <c r="G8" s="496">
        <v>2.857142857142847E-2</v>
      </c>
      <c r="H8" s="497">
        <v>-9.9999999999999978E-2</v>
      </c>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row>
    <row r="9" spans="1:248" s="436" customFormat="1" ht="24.95" customHeight="1">
      <c r="A9" s="494" t="s">
        <v>40</v>
      </c>
      <c r="B9" s="495"/>
      <c r="C9" s="495"/>
      <c r="D9" s="495">
        <v>-43</v>
      </c>
      <c r="E9" s="496"/>
      <c r="F9" s="495">
        <v>-159</v>
      </c>
      <c r="G9" s="496">
        <v>-0.72955974842767302</v>
      </c>
      <c r="H9" s="497"/>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row>
    <row r="10" spans="1:248" s="436" customFormat="1" ht="24.95" customHeight="1">
      <c r="A10" s="494" t="s">
        <v>42</v>
      </c>
      <c r="B10" s="495">
        <v>450000</v>
      </c>
      <c r="C10" s="495">
        <v>450000</v>
      </c>
      <c r="D10" s="495">
        <v>350019</v>
      </c>
      <c r="E10" s="496">
        <v>0.77781999999999996</v>
      </c>
      <c r="F10" s="495">
        <v>430218</v>
      </c>
      <c r="G10" s="496">
        <v>-0.18641479436006858</v>
      </c>
      <c r="H10" s="497">
        <v>-0.22218000000000004</v>
      </c>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row>
    <row r="11" spans="1:248" s="436" customFormat="1" ht="24.95" customHeight="1">
      <c r="A11" s="494" t="s">
        <v>44</v>
      </c>
      <c r="B11" s="495"/>
      <c r="C11" s="495"/>
      <c r="D11" s="495">
        <v>7</v>
      </c>
      <c r="E11" s="496"/>
      <c r="F11" s="495">
        <v>51</v>
      </c>
      <c r="G11" s="496">
        <v>-0.86274509803921573</v>
      </c>
      <c r="H11" s="497"/>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row>
    <row r="12" spans="1:248" s="436" customFormat="1" ht="24.95" customHeight="1">
      <c r="A12" s="494" t="s">
        <v>46</v>
      </c>
      <c r="B12" s="495">
        <v>1920000</v>
      </c>
      <c r="C12" s="495">
        <v>1920000</v>
      </c>
      <c r="D12" s="495"/>
      <c r="E12" s="496">
        <v>0</v>
      </c>
      <c r="F12" s="495">
        <v>3</v>
      </c>
      <c r="G12" s="496">
        <v>-1</v>
      </c>
      <c r="H12" s="497">
        <v>-1</v>
      </c>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row>
    <row r="13" spans="1:248" s="436" customFormat="1" ht="24.95" customHeight="1">
      <c r="A13" s="494" t="s">
        <v>48</v>
      </c>
      <c r="B13" s="495"/>
      <c r="C13" s="495"/>
      <c r="D13" s="495">
        <v>2249324</v>
      </c>
      <c r="E13" s="496"/>
      <c r="F13" s="495">
        <v>1878653</v>
      </c>
      <c r="G13" s="496">
        <v>0.19730679375062876</v>
      </c>
      <c r="H13" s="497"/>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row>
    <row r="14" spans="1:248" s="436" customFormat="1" ht="24.95" customHeight="1">
      <c r="A14" s="494" t="s">
        <v>50</v>
      </c>
      <c r="B14" s="495">
        <v>160000</v>
      </c>
      <c r="C14" s="495">
        <v>160000</v>
      </c>
      <c r="D14" s="495">
        <v>144193</v>
      </c>
      <c r="E14" s="496">
        <v>0.90120624999999999</v>
      </c>
      <c r="F14" s="495">
        <v>145938</v>
      </c>
      <c r="G14" s="496">
        <v>-1.1957132480916566E-2</v>
      </c>
      <c r="H14" s="497">
        <v>-9.8793750000000014E-2</v>
      </c>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row>
    <row r="15" spans="1:248" s="436" customFormat="1" ht="24.95" customHeight="1">
      <c r="A15" s="494" t="s">
        <v>52</v>
      </c>
      <c r="B15" s="495">
        <v>1300</v>
      </c>
      <c r="C15" s="495">
        <v>1300</v>
      </c>
      <c r="D15" s="495">
        <v>2431</v>
      </c>
      <c r="E15" s="496">
        <v>1.87</v>
      </c>
      <c r="F15" s="495">
        <v>1202</v>
      </c>
      <c r="G15" s="496">
        <v>1.0224625623960066</v>
      </c>
      <c r="H15" s="497">
        <v>0.87000000000000011</v>
      </c>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row>
    <row r="16" spans="1:248" s="436" customFormat="1" ht="24.95" customHeight="1">
      <c r="A16" s="494" t="s">
        <v>54</v>
      </c>
      <c r="B16" s="495">
        <v>920000</v>
      </c>
      <c r="C16" s="495">
        <v>920000</v>
      </c>
      <c r="D16" s="495">
        <v>870366</v>
      </c>
      <c r="E16" s="496">
        <v>0.94604999999999995</v>
      </c>
      <c r="F16" s="495">
        <v>872444</v>
      </c>
      <c r="G16" s="496">
        <v>-2.3818147640422005E-3</v>
      </c>
      <c r="H16" s="497">
        <v>-5.3950000000000053E-2</v>
      </c>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row>
    <row r="17" spans="1:248" s="436" customFormat="1" ht="24.95" customHeight="1">
      <c r="A17" s="494" t="s">
        <v>123</v>
      </c>
      <c r="B17" s="495"/>
      <c r="C17" s="495"/>
      <c r="D17" s="495"/>
      <c r="E17" s="496"/>
      <c r="F17" s="495"/>
      <c r="G17" s="496"/>
      <c r="H17" s="497"/>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row>
    <row r="18" spans="1:248" s="436" customFormat="1" ht="24.95" customHeight="1">
      <c r="A18" s="494" t="s">
        <v>56</v>
      </c>
      <c r="B18" s="495">
        <v>4000</v>
      </c>
      <c r="C18" s="495">
        <v>4000</v>
      </c>
      <c r="D18" s="495">
        <v>5915</v>
      </c>
      <c r="E18" s="496">
        <v>1.47875</v>
      </c>
      <c r="F18" s="495">
        <v>3766</v>
      </c>
      <c r="G18" s="496">
        <v>0.57063197026022294</v>
      </c>
      <c r="H18" s="497">
        <v>0.47875000000000001</v>
      </c>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row>
    <row r="19" spans="1:248" s="436" customFormat="1" ht="24.95" customHeight="1">
      <c r="A19" s="494" t="s">
        <v>58</v>
      </c>
      <c r="B19" s="495"/>
      <c r="C19" s="495"/>
      <c r="D19" s="495">
        <v>9949</v>
      </c>
      <c r="E19" s="496"/>
      <c r="F19" s="495"/>
      <c r="G19" s="496"/>
      <c r="H19" s="497"/>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row>
    <row r="20" spans="1:248" s="436" customFormat="1" ht="24.95" customHeight="1">
      <c r="A20" s="370" t="s">
        <v>60</v>
      </c>
      <c r="B20" s="371">
        <v>5314660</v>
      </c>
      <c r="C20" s="371">
        <v>5314660</v>
      </c>
      <c r="D20" s="371">
        <v>6363993</v>
      </c>
      <c r="E20" s="492">
        <v>1.1974412286016416</v>
      </c>
      <c r="F20" s="371">
        <v>5760893</v>
      </c>
      <c r="G20" s="492">
        <v>0.10468863073832479</v>
      </c>
      <c r="H20" s="493">
        <v>0.19744122860164159</v>
      </c>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row>
    <row r="21" spans="1:248" s="436" customFormat="1" ht="24.95" customHeight="1">
      <c r="A21" s="373" t="s">
        <v>62</v>
      </c>
      <c r="B21" s="374">
        <v>3600000</v>
      </c>
      <c r="C21" s="374">
        <v>3600000</v>
      </c>
      <c r="D21" s="374">
        <v>3414537</v>
      </c>
      <c r="E21" s="496">
        <v>0.94848250000000001</v>
      </c>
      <c r="F21" s="374">
        <v>3891221</v>
      </c>
      <c r="G21" s="496">
        <v>-0.12250242276139034</v>
      </c>
      <c r="H21" s="497">
        <v>-5.1517499999999994E-2</v>
      </c>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row>
    <row r="22" spans="1:248" s="436" customFormat="1" ht="24.95" customHeight="1">
      <c r="A22" s="373" t="s">
        <v>64</v>
      </c>
      <c r="B22" s="374">
        <v>250000</v>
      </c>
      <c r="C22" s="374">
        <v>250000</v>
      </c>
      <c r="D22" s="374">
        <v>294095</v>
      </c>
      <c r="E22" s="496">
        <v>1.17638</v>
      </c>
      <c r="F22" s="374">
        <v>267871</v>
      </c>
      <c r="G22" s="496">
        <v>9.7897868750256745E-2</v>
      </c>
      <c r="H22" s="497">
        <v>0.17637999999999998</v>
      </c>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row>
    <row r="23" spans="1:248" s="436" customFormat="1" ht="24.95" customHeight="1">
      <c r="A23" s="373" t="s">
        <v>66</v>
      </c>
      <c r="B23" s="374">
        <v>300000</v>
      </c>
      <c r="C23" s="374">
        <v>300000</v>
      </c>
      <c r="D23" s="374">
        <v>333143</v>
      </c>
      <c r="E23" s="496">
        <v>1.1104766666666666</v>
      </c>
      <c r="F23" s="374">
        <v>365899</v>
      </c>
      <c r="G23" s="496">
        <v>-8.9521971910281217E-2</v>
      </c>
      <c r="H23" s="497">
        <v>0.11047666666666656</v>
      </c>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row>
    <row r="24" spans="1:248" s="436" customFormat="1" ht="24.95" customHeight="1">
      <c r="A24" s="373" t="s">
        <v>68</v>
      </c>
      <c r="B24" s="374">
        <v>130000</v>
      </c>
      <c r="C24" s="374">
        <v>130000</v>
      </c>
      <c r="D24" s="374">
        <v>513103</v>
      </c>
      <c r="E24" s="496">
        <v>3.9469461538461537</v>
      </c>
      <c r="F24" s="374">
        <v>126858</v>
      </c>
      <c r="G24" s="496">
        <v>3.0447035267779725</v>
      </c>
      <c r="H24" s="497">
        <v>2.9469461538461537</v>
      </c>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row>
    <row r="25" spans="1:248" s="436" customFormat="1" ht="24.95" customHeight="1">
      <c r="A25" s="498" t="s">
        <v>129</v>
      </c>
      <c r="B25" s="374">
        <v>600000</v>
      </c>
      <c r="C25" s="374">
        <v>600000</v>
      </c>
      <c r="D25" s="374">
        <v>1199268</v>
      </c>
      <c r="E25" s="496">
        <v>1.99878</v>
      </c>
      <c r="F25" s="374">
        <v>666954</v>
      </c>
      <c r="G25" s="496">
        <v>0.79812700725987096</v>
      </c>
      <c r="H25" s="497">
        <v>0.99878</v>
      </c>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row>
    <row r="26" spans="1:248" s="436" customFormat="1" ht="24.95" customHeight="1">
      <c r="A26" s="373" t="s">
        <v>74</v>
      </c>
      <c r="B26" s="374">
        <v>220000</v>
      </c>
      <c r="C26" s="374">
        <v>220000</v>
      </c>
      <c r="D26" s="374">
        <v>357124</v>
      </c>
      <c r="E26" s="496">
        <v>1.6232909090909091</v>
      </c>
      <c r="F26" s="374"/>
      <c r="G26" s="496"/>
      <c r="H26" s="497">
        <v>0.62329090909090912</v>
      </c>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row>
    <row r="27" spans="1:248" s="436" customFormat="1" ht="24.95" customHeight="1">
      <c r="A27" s="373" t="s">
        <v>76</v>
      </c>
      <c r="B27" s="374">
        <v>214660</v>
      </c>
      <c r="C27" s="374">
        <v>214660</v>
      </c>
      <c r="D27" s="374">
        <v>252723</v>
      </c>
      <c r="E27" s="496">
        <v>1.1773176185595826</v>
      </c>
      <c r="F27" s="374">
        <v>442090</v>
      </c>
      <c r="G27" s="496">
        <v>-0.4283449071456038</v>
      </c>
      <c r="H27" s="497">
        <v>0.17731761855958261</v>
      </c>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row>
    <row r="28" spans="1:248" s="436" customFormat="1" ht="24.95" customHeight="1">
      <c r="A28" s="499"/>
      <c r="B28" s="499"/>
      <c r="C28" s="499"/>
      <c r="D28" s="499"/>
      <c r="E28" s="499"/>
      <c r="F28" s="499"/>
      <c r="G28" s="499"/>
      <c r="H28" s="383"/>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c r="IN28" s="102"/>
    </row>
    <row r="29" spans="1:248" s="436" customFormat="1" ht="24.95" customHeight="1">
      <c r="A29" s="478" t="s">
        <v>79</v>
      </c>
      <c r="B29" s="283">
        <v>22100000</v>
      </c>
      <c r="C29" s="283">
        <v>22100000</v>
      </c>
      <c r="D29" s="283">
        <v>23641468</v>
      </c>
      <c r="E29" s="336">
        <v>1.0697496832579185</v>
      </c>
      <c r="F29" s="283">
        <v>21901333</v>
      </c>
      <c r="G29" s="336">
        <v>7.9453383042940917E-2</v>
      </c>
      <c r="H29" s="493">
        <v>6.9749683257918527E-2</v>
      </c>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c r="II29" s="102"/>
      <c r="IJ29" s="102"/>
      <c r="IK29" s="102"/>
      <c r="IL29" s="102"/>
      <c r="IM29" s="102"/>
      <c r="IN29" s="102"/>
    </row>
    <row r="30" spans="1:248" s="436" customFormat="1" ht="24.95" customHeight="1">
      <c r="A30" s="500" t="s">
        <v>81</v>
      </c>
      <c r="B30" s="283">
        <v>8500000</v>
      </c>
      <c r="C30" s="283">
        <v>10328624</v>
      </c>
      <c r="D30" s="283">
        <v>11854489</v>
      </c>
      <c r="E30" s="336">
        <v>1.1477316823615615</v>
      </c>
      <c r="F30" s="283">
        <v>10488989</v>
      </c>
      <c r="G30" s="336">
        <v>0.13018413881452262</v>
      </c>
      <c r="H30" s="493">
        <v>0.39464576470588231</v>
      </c>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02"/>
      <c r="II30" s="102"/>
      <c r="IJ30" s="102"/>
      <c r="IK30" s="102"/>
      <c r="IL30" s="102"/>
      <c r="IM30" s="102"/>
      <c r="IN30" s="102"/>
    </row>
    <row r="31" spans="1:248" s="436" customFormat="1" ht="24.95" customHeight="1">
      <c r="A31" s="501" t="s">
        <v>83</v>
      </c>
      <c r="B31" s="276">
        <v>2515000</v>
      </c>
      <c r="C31" s="276">
        <v>2515000</v>
      </c>
      <c r="D31" s="276">
        <v>3707599</v>
      </c>
      <c r="E31" s="339">
        <v>1.4741944333996024</v>
      </c>
      <c r="F31" s="276">
        <v>2868138</v>
      </c>
      <c r="G31" s="339">
        <v>0.29268501027495897</v>
      </c>
      <c r="H31" s="497">
        <v>0.47419443339960243</v>
      </c>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row>
    <row r="32" spans="1:248" s="436" customFormat="1" ht="24.95" customHeight="1">
      <c r="A32" s="501" t="s">
        <v>85</v>
      </c>
      <c r="B32" s="276">
        <v>70000</v>
      </c>
      <c r="C32" s="276">
        <v>70000</v>
      </c>
      <c r="D32" s="276">
        <v>399410</v>
      </c>
      <c r="E32" s="339">
        <v>5.705857142857143</v>
      </c>
      <c r="F32" s="276">
        <v>324980</v>
      </c>
      <c r="G32" s="339">
        <v>0.22902947873715296</v>
      </c>
      <c r="H32" s="497">
        <v>4.705857142857143</v>
      </c>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c r="II32" s="102"/>
      <c r="IJ32" s="102"/>
      <c r="IK32" s="102"/>
      <c r="IL32" s="102"/>
      <c r="IM32" s="102"/>
      <c r="IN32" s="102"/>
    </row>
    <row r="33" spans="1:248" s="440" customFormat="1" ht="24.95" customHeight="1">
      <c r="A33" s="501" t="s">
        <v>1234</v>
      </c>
      <c r="B33" s="276">
        <v>700000</v>
      </c>
      <c r="C33" s="276">
        <v>1275973</v>
      </c>
      <c r="D33" s="276">
        <v>1279829</v>
      </c>
      <c r="E33" s="339">
        <v>1.003022007518968</v>
      </c>
      <c r="F33" s="276">
        <v>1402530</v>
      </c>
      <c r="G33" s="339">
        <v>-8.74854726815113E-2</v>
      </c>
      <c r="H33" s="497">
        <v>0.82832714285714282</v>
      </c>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436"/>
      <c r="BV33" s="436"/>
      <c r="BW33" s="436"/>
      <c r="BX33" s="436"/>
      <c r="BY33" s="436"/>
      <c r="BZ33" s="436"/>
      <c r="CA33" s="436"/>
      <c r="CB33" s="436"/>
      <c r="CC33" s="436"/>
      <c r="CD33" s="436"/>
      <c r="CE33" s="436"/>
      <c r="CF33" s="436"/>
      <c r="CG33" s="436"/>
      <c r="CH33" s="436"/>
      <c r="CI33" s="436"/>
      <c r="CJ33" s="436"/>
      <c r="CK33" s="436"/>
      <c r="CL33" s="436"/>
      <c r="CM33" s="436"/>
      <c r="CN33" s="436"/>
      <c r="CO33" s="436"/>
      <c r="CP33" s="436"/>
      <c r="CQ33" s="436"/>
      <c r="CR33" s="436"/>
      <c r="CS33" s="436"/>
      <c r="CT33" s="436"/>
      <c r="CU33" s="436"/>
      <c r="CV33" s="436"/>
      <c r="CW33" s="436"/>
      <c r="CX33" s="436"/>
      <c r="CY33" s="436"/>
      <c r="CZ33" s="436"/>
      <c r="DA33" s="436"/>
      <c r="DB33" s="436"/>
      <c r="DC33" s="436"/>
      <c r="DD33" s="436"/>
      <c r="DE33" s="436"/>
      <c r="DF33" s="436"/>
      <c r="DG33" s="436"/>
      <c r="DH33" s="436"/>
      <c r="DI33" s="436"/>
      <c r="DJ33" s="436"/>
      <c r="DK33" s="436"/>
      <c r="DL33" s="436"/>
      <c r="DM33" s="436"/>
      <c r="DN33" s="436"/>
      <c r="DO33" s="436"/>
      <c r="DP33" s="436"/>
      <c r="DQ33" s="436"/>
      <c r="DR33" s="436"/>
      <c r="DS33" s="436"/>
      <c r="DT33" s="436"/>
      <c r="DU33" s="436"/>
      <c r="DV33" s="436"/>
      <c r="DW33" s="436"/>
      <c r="DX33" s="436"/>
      <c r="DY33" s="436"/>
      <c r="DZ33" s="436"/>
      <c r="EA33" s="436"/>
      <c r="EB33" s="436"/>
      <c r="EC33" s="436"/>
      <c r="ED33" s="436"/>
      <c r="EE33" s="436"/>
      <c r="EF33" s="436"/>
      <c r="EG33" s="436"/>
      <c r="EH33" s="436"/>
      <c r="EI33" s="436"/>
      <c r="EJ33" s="436"/>
      <c r="EK33" s="436"/>
      <c r="EL33" s="436"/>
      <c r="EM33" s="436"/>
      <c r="EN33" s="436"/>
      <c r="EO33" s="436"/>
      <c r="EP33" s="436"/>
      <c r="EQ33" s="436"/>
      <c r="ER33" s="436"/>
      <c r="ES33" s="436"/>
      <c r="ET33" s="436"/>
      <c r="EU33" s="436"/>
      <c r="EV33" s="436"/>
      <c r="EW33" s="436"/>
      <c r="EX33" s="436"/>
      <c r="EY33" s="436"/>
      <c r="EZ33" s="436"/>
      <c r="FA33" s="436"/>
      <c r="FB33" s="436"/>
      <c r="FC33" s="436"/>
      <c r="FD33" s="436"/>
      <c r="FE33" s="436"/>
      <c r="FF33" s="436"/>
      <c r="FG33" s="436"/>
      <c r="FH33" s="436"/>
      <c r="FI33" s="436"/>
      <c r="FJ33" s="436"/>
      <c r="FK33" s="436"/>
      <c r="FL33" s="436"/>
      <c r="FM33" s="436"/>
      <c r="FN33" s="436"/>
      <c r="FO33" s="436"/>
      <c r="FP33" s="436"/>
      <c r="FQ33" s="436"/>
      <c r="FR33" s="436"/>
      <c r="FS33" s="436"/>
      <c r="FT33" s="436"/>
      <c r="FU33" s="436"/>
      <c r="FV33" s="436"/>
      <c r="FW33" s="436"/>
      <c r="FX33" s="436"/>
      <c r="FY33" s="436"/>
      <c r="FZ33" s="436"/>
      <c r="GA33" s="436"/>
      <c r="GB33" s="436"/>
      <c r="GC33" s="436"/>
      <c r="GD33" s="436"/>
      <c r="GE33" s="436"/>
      <c r="GF33" s="436"/>
      <c r="GG33" s="436"/>
      <c r="GH33" s="436"/>
      <c r="GI33" s="436"/>
      <c r="GJ33" s="436"/>
      <c r="GK33" s="436"/>
      <c r="GL33" s="436"/>
      <c r="GM33" s="436"/>
      <c r="GN33" s="436"/>
      <c r="GO33" s="436"/>
      <c r="GP33" s="436"/>
      <c r="GQ33" s="436"/>
      <c r="GR33" s="436"/>
      <c r="GS33" s="436"/>
      <c r="GT33" s="436"/>
      <c r="GU33" s="436"/>
      <c r="GV33" s="436"/>
      <c r="GW33" s="436"/>
      <c r="GX33" s="436"/>
      <c r="GY33" s="436"/>
      <c r="GZ33" s="436"/>
      <c r="HA33" s="436"/>
      <c r="HB33" s="436"/>
      <c r="HC33" s="436"/>
      <c r="HD33" s="436"/>
      <c r="HE33" s="436"/>
      <c r="HF33" s="436"/>
      <c r="HG33" s="436"/>
      <c r="HH33" s="436"/>
      <c r="HI33" s="436"/>
      <c r="HJ33" s="436"/>
      <c r="HK33" s="436"/>
      <c r="HL33" s="436"/>
    </row>
    <row r="34" spans="1:248" s="440" customFormat="1" ht="24.95" customHeight="1">
      <c r="A34" s="501" t="s">
        <v>87</v>
      </c>
      <c r="B34" s="276">
        <v>90000</v>
      </c>
      <c r="C34" s="276">
        <v>110000</v>
      </c>
      <c r="D34" s="276">
        <v>110000</v>
      </c>
      <c r="E34" s="339">
        <v>1</v>
      </c>
      <c r="F34" s="276">
        <v>130000</v>
      </c>
      <c r="G34" s="339"/>
      <c r="H34" s="497">
        <v>0.22222222222222232</v>
      </c>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c r="BA34" s="436"/>
      <c r="BB34" s="436"/>
      <c r="BC34" s="436"/>
      <c r="BD34" s="436"/>
      <c r="BE34" s="436"/>
      <c r="BF34" s="436"/>
      <c r="BG34" s="436"/>
      <c r="BH34" s="436"/>
      <c r="BI34" s="436"/>
      <c r="BJ34" s="436"/>
      <c r="BK34" s="436"/>
      <c r="BL34" s="436"/>
      <c r="BM34" s="436"/>
      <c r="BN34" s="436"/>
      <c r="BO34" s="436"/>
      <c r="BP34" s="436"/>
      <c r="BQ34" s="436"/>
      <c r="BR34" s="436"/>
      <c r="BS34" s="436"/>
      <c r="BT34" s="436"/>
      <c r="BU34" s="436"/>
      <c r="BV34" s="436"/>
      <c r="BW34" s="436"/>
      <c r="BX34" s="436"/>
      <c r="BY34" s="436"/>
      <c r="BZ34" s="436"/>
      <c r="CA34" s="436"/>
      <c r="CB34" s="436"/>
      <c r="CC34" s="436"/>
      <c r="CD34" s="436"/>
      <c r="CE34" s="436"/>
      <c r="CF34" s="436"/>
      <c r="CG34" s="436"/>
      <c r="CH34" s="436"/>
      <c r="CI34" s="436"/>
      <c r="CJ34" s="436"/>
      <c r="CK34" s="436"/>
      <c r="CL34" s="436"/>
      <c r="CM34" s="436"/>
      <c r="CN34" s="436"/>
      <c r="CO34" s="436"/>
      <c r="CP34" s="436"/>
      <c r="CQ34" s="436"/>
      <c r="CR34" s="436"/>
      <c r="CS34" s="436"/>
      <c r="CT34" s="436"/>
      <c r="CU34" s="436"/>
      <c r="CV34" s="436"/>
      <c r="CW34" s="436"/>
      <c r="CX34" s="436"/>
      <c r="CY34" s="436"/>
      <c r="CZ34" s="436"/>
      <c r="DA34" s="436"/>
      <c r="DB34" s="436"/>
      <c r="DC34" s="436"/>
      <c r="DD34" s="436"/>
      <c r="DE34" s="436"/>
      <c r="DF34" s="436"/>
      <c r="DG34" s="436"/>
      <c r="DH34" s="436"/>
      <c r="DI34" s="436"/>
      <c r="DJ34" s="436"/>
      <c r="DK34" s="436"/>
      <c r="DL34" s="436"/>
      <c r="DM34" s="436"/>
      <c r="DN34" s="436"/>
      <c r="DO34" s="436"/>
      <c r="DP34" s="436"/>
      <c r="DQ34" s="436"/>
      <c r="DR34" s="436"/>
      <c r="DS34" s="436"/>
      <c r="DT34" s="436"/>
      <c r="DU34" s="436"/>
      <c r="DV34" s="436"/>
      <c r="DW34" s="436"/>
      <c r="DX34" s="436"/>
      <c r="DY34" s="436"/>
      <c r="DZ34" s="436"/>
      <c r="EA34" s="436"/>
      <c r="EB34" s="436"/>
      <c r="EC34" s="436"/>
      <c r="ED34" s="436"/>
      <c r="EE34" s="436"/>
      <c r="EF34" s="436"/>
      <c r="EG34" s="436"/>
      <c r="EH34" s="436"/>
      <c r="EI34" s="436"/>
      <c r="EJ34" s="436"/>
      <c r="EK34" s="436"/>
      <c r="EL34" s="436"/>
      <c r="EM34" s="436"/>
      <c r="EN34" s="436"/>
      <c r="EO34" s="436"/>
      <c r="EP34" s="436"/>
      <c r="EQ34" s="436"/>
      <c r="ER34" s="436"/>
      <c r="ES34" s="436"/>
      <c r="ET34" s="436"/>
      <c r="EU34" s="436"/>
      <c r="EV34" s="436"/>
      <c r="EW34" s="436"/>
      <c r="EX34" s="436"/>
      <c r="EY34" s="436"/>
      <c r="EZ34" s="436"/>
      <c r="FA34" s="436"/>
      <c r="FB34" s="436"/>
      <c r="FC34" s="436"/>
      <c r="FD34" s="436"/>
      <c r="FE34" s="436"/>
      <c r="FF34" s="436"/>
      <c r="FG34" s="436"/>
      <c r="FH34" s="436"/>
      <c r="FI34" s="436"/>
      <c r="FJ34" s="436"/>
      <c r="FK34" s="436"/>
      <c r="FL34" s="436"/>
      <c r="FM34" s="436"/>
      <c r="FN34" s="436"/>
      <c r="FO34" s="436"/>
      <c r="FP34" s="436"/>
      <c r="FQ34" s="436"/>
      <c r="FR34" s="436"/>
      <c r="FS34" s="436"/>
      <c r="FT34" s="436"/>
      <c r="FU34" s="436"/>
      <c r="FV34" s="436"/>
      <c r="FW34" s="436"/>
      <c r="FX34" s="436"/>
      <c r="FY34" s="436"/>
      <c r="FZ34" s="436"/>
      <c r="GA34" s="436"/>
      <c r="GB34" s="436"/>
      <c r="GC34" s="436"/>
      <c r="GD34" s="436"/>
      <c r="GE34" s="436"/>
      <c r="GF34" s="436"/>
      <c r="GG34" s="436"/>
      <c r="GH34" s="436"/>
      <c r="GI34" s="436"/>
      <c r="GJ34" s="436"/>
      <c r="GK34" s="436"/>
      <c r="GL34" s="436"/>
      <c r="GM34" s="436"/>
      <c r="GN34" s="436"/>
      <c r="GO34" s="436"/>
      <c r="GP34" s="436"/>
      <c r="GQ34" s="436"/>
      <c r="GR34" s="436"/>
      <c r="GS34" s="436"/>
      <c r="GT34" s="436"/>
      <c r="GU34" s="436"/>
      <c r="GV34" s="436"/>
      <c r="GW34" s="436"/>
      <c r="GX34" s="436"/>
      <c r="GY34" s="436"/>
      <c r="GZ34" s="436"/>
      <c r="HA34" s="436"/>
      <c r="HB34" s="436"/>
      <c r="HC34" s="436"/>
      <c r="HD34" s="436"/>
      <c r="HE34" s="436"/>
      <c r="HF34" s="436"/>
      <c r="HG34" s="436"/>
      <c r="HH34" s="436"/>
      <c r="HI34" s="436"/>
      <c r="HJ34" s="436"/>
      <c r="HK34" s="436"/>
      <c r="HL34" s="436"/>
    </row>
    <row r="35" spans="1:248" s="440" customFormat="1" ht="24.95" customHeight="1">
      <c r="A35" s="501" t="s">
        <v>89</v>
      </c>
      <c r="B35" s="276">
        <v>1850000</v>
      </c>
      <c r="C35" s="276">
        <v>2850000</v>
      </c>
      <c r="D35" s="276">
        <v>2850000</v>
      </c>
      <c r="E35" s="339">
        <v>1</v>
      </c>
      <c r="F35" s="276">
        <v>1706000</v>
      </c>
      <c r="G35" s="339">
        <v>0.67057444314185233</v>
      </c>
      <c r="H35" s="497">
        <v>0.54054054054054057</v>
      </c>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6"/>
      <c r="BG35" s="436"/>
      <c r="BH35" s="436"/>
      <c r="BI35" s="436"/>
      <c r="BJ35" s="436"/>
      <c r="BK35" s="436"/>
      <c r="BL35" s="436"/>
      <c r="BM35" s="436"/>
      <c r="BN35" s="436"/>
      <c r="BO35" s="436"/>
      <c r="BP35" s="436"/>
      <c r="BQ35" s="436"/>
      <c r="BR35" s="436"/>
      <c r="BS35" s="436"/>
      <c r="BT35" s="436"/>
      <c r="BU35" s="436"/>
      <c r="BV35" s="436"/>
      <c r="BW35" s="436"/>
      <c r="BX35" s="436"/>
      <c r="BY35" s="436"/>
      <c r="BZ35" s="436"/>
      <c r="CA35" s="436"/>
      <c r="CB35" s="436"/>
      <c r="CC35" s="436"/>
      <c r="CD35" s="436"/>
      <c r="CE35" s="436"/>
      <c r="CF35" s="436"/>
      <c r="CG35" s="436"/>
      <c r="CH35" s="436"/>
      <c r="CI35" s="436"/>
      <c r="CJ35" s="436"/>
      <c r="CK35" s="436"/>
      <c r="CL35" s="436"/>
      <c r="CM35" s="436"/>
      <c r="CN35" s="436"/>
      <c r="CO35" s="436"/>
      <c r="CP35" s="436"/>
      <c r="CQ35" s="436"/>
      <c r="CR35" s="436"/>
      <c r="CS35" s="436"/>
      <c r="CT35" s="436"/>
      <c r="CU35" s="436"/>
      <c r="CV35" s="436"/>
      <c r="CW35" s="436"/>
      <c r="CX35" s="436"/>
      <c r="CY35" s="436"/>
      <c r="CZ35" s="436"/>
      <c r="DA35" s="436"/>
      <c r="DB35" s="436"/>
      <c r="DC35" s="436"/>
      <c r="DD35" s="436"/>
      <c r="DE35" s="436"/>
      <c r="DF35" s="436"/>
      <c r="DG35" s="436"/>
      <c r="DH35" s="436"/>
      <c r="DI35" s="436"/>
      <c r="DJ35" s="436"/>
      <c r="DK35" s="436"/>
      <c r="DL35" s="436"/>
      <c r="DM35" s="436"/>
      <c r="DN35" s="436"/>
      <c r="DO35" s="436"/>
      <c r="DP35" s="436"/>
      <c r="DQ35" s="436"/>
      <c r="DR35" s="436"/>
      <c r="DS35" s="436"/>
      <c r="DT35" s="436"/>
      <c r="DU35" s="436"/>
      <c r="DV35" s="436"/>
      <c r="DW35" s="436"/>
      <c r="DX35" s="436"/>
      <c r="DY35" s="436"/>
      <c r="DZ35" s="436"/>
      <c r="EA35" s="436"/>
      <c r="EB35" s="436"/>
      <c r="EC35" s="436"/>
      <c r="ED35" s="436"/>
      <c r="EE35" s="436"/>
      <c r="EF35" s="436"/>
      <c r="EG35" s="436"/>
      <c r="EH35" s="436"/>
      <c r="EI35" s="436"/>
      <c r="EJ35" s="436"/>
      <c r="EK35" s="436"/>
      <c r="EL35" s="436"/>
      <c r="EM35" s="436"/>
      <c r="EN35" s="436"/>
      <c r="EO35" s="436"/>
      <c r="EP35" s="436"/>
      <c r="EQ35" s="436"/>
      <c r="ER35" s="436"/>
      <c r="ES35" s="436"/>
      <c r="ET35" s="436"/>
      <c r="EU35" s="436"/>
      <c r="EV35" s="436"/>
      <c r="EW35" s="436"/>
      <c r="EX35" s="436"/>
      <c r="EY35" s="436"/>
      <c r="EZ35" s="436"/>
      <c r="FA35" s="436"/>
      <c r="FB35" s="436"/>
      <c r="FC35" s="436"/>
      <c r="FD35" s="436"/>
      <c r="FE35" s="436"/>
      <c r="FF35" s="436"/>
      <c r="FG35" s="436"/>
      <c r="FH35" s="436"/>
      <c r="FI35" s="436"/>
      <c r="FJ35" s="436"/>
      <c r="FK35" s="436"/>
      <c r="FL35" s="436"/>
      <c r="FM35" s="436"/>
      <c r="FN35" s="436"/>
      <c r="FO35" s="436"/>
      <c r="FP35" s="436"/>
      <c r="FQ35" s="436"/>
      <c r="FR35" s="436"/>
      <c r="FS35" s="436"/>
      <c r="FT35" s="436"/>
      <c r="FU35" s="436"/>
      <c r="FV35" s="436"/>
      <c r="FW35" s="436"/>
      <c r="FX35" s="436"/>
      <c r="FY35" s="436"/>
      <c r="FZ35" s="436"/>
      <c r="GA35" s="436"/>
      <c r="GB35" s="436"/>
      <c r="GC35" s="436"/>
      <c r="GD35" s="436"/>
      <c r="GE35" s="436"/>
      <c r="GF35" s="436"/>
      <c r="GG35" s="436"/>
      <c r="GH35" s="436"/>
      <c r="GI35" s="436"/>
      <c r="GJ35" s="436"/>
      <c r="GK35" s="436"/>
      <c r="GL35" s="436"/>
      <c r="GM35" s="436"/>
      <c r="GN35" s="436"/>
      <c r="GO35" s="436"/>
      <c r="GP35" s="436"/>
      <c r="GQ35" s="436"/>
      <c r="GR35" s="436"/>
      <c r="GS35" s="436"/>
      <c r="GT35" s="436"/>
      <c r="GU35" s="436"/>
      <c r="GV35" s="436"/>
      <c r="GW35" s="436"/>
      <c r="GX35" s="436"/>
      <c r="GY35" s="436"/>
      <c r="GZ35" s="436"/>
      <c r="HA35" s="436"/>
      <c r="HB35" s="436"/>
      <c r="HC35" s="436"/>
      <c r="HD35" s="436"/>
      <c r="HE35" s="436"/>
      <c r="HF35" s="436"/>
      <c r="HG35" s="436"/>
      <c r="HH35" s="436"/>
      <c r="HI35" s="436"/>
      <c r="HJ35" s="436"/>
      <c r="HK35" s="436"/>
      <c r="HL35" s="436"/>
    </row>
    <row r="36" spans="1:248" s="440" customFormat="1" ht="24.95" customHeight="1">
      <c r="A36" s="501" t="s">
        <v>91</v>
      </c>
      <c r="B36" s="276">
        <v>2355000</v>
      </c>
      <c r="C36" s="276">
        <v>2587651</v>
      </c>
      <c r="D36" s="276">
        <v>2587651</v>
      </c>
      <c r="E36" s="339">
        <v>1</v>
      </c>
      <c r="F36" s="276">
        <v>3026955</v>
      </c>
      <c r="G36" s="339">
        <v>-0.14513066761811788</v>
      </c>
      <c r="H36" s="497">
        <v>9.8790233545647643E-2</v>
      </c>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c r="BE36" s="436"/>
      <c r="BF36" s="436"/>
      <c r="BG36" s="436"/>
      <c r="BH36" s="436"/>
      <c r="BI36" s="436"/>
      <c r="BJ36" s="436"/>
      <c r="BK36" s="436"/>
      <c r="BL36" s="436"/>
      <c r="BM36" s="436"/>
      <c r="BN36" s="436"/>
      <c r="BO36" s="436"/>
      <c r="BP36" s="436"/>
      <c r="BQ36" s="436"/>
      <c r="BR36" s="436"/>
      <c r="BS36" s="436"/>
      <c r="BT36" s="436"/>
      <c r="BU36" s="436"/>
      <c r="BV36" s="436"/>
      <c r="BW36" s="436"/>
      <c r="BX36" s="436"/>
      <c r="BY36" s="436"/>
      <c r="BZ36" s="436"/>
      <c r="CA36" s="436"/>
      <c r="CB36" s="436"/>
      <c r="CC36" s="436"/>
      <c r="CD36" s="436"/>
      <c r="CE36" s="436"/>
      <c r="CF36" s="436"/>
      <c r="CG36" s="436"/>
      <c r="CH36" s="436"/>
      <c r="CI36" s="436"/>
      <c r="CJ36" s="436"/>
      <c r="CK36" s="436"/>
      <c r="CL36" s="436"/>
      <c r="CM36" s="436"/>
      <c r="CN36" s="436"/>
      <c r="CO36" s="436"/>
      <c r="CP36" s="436"/>
      <c r="CQ36" s="436"/>
      <c r="CR36" s="436"/>
      <c r="CS36" s="436"/>
      <c r="CT36" s="436"/>
      <c r="CU36" s="436"/>
      <c r="CV36" s="436"/>
      <c r="CW36" s="436"/>
      <c r="CX36" s="436"/>
      <c r="CY36" s="436"/>
      <c r="CZ36" s="436"/>
      <c r="DA36" s="436"/>
      <c r="DB36" s="436"/>
      <c r="DC36" s="436"/>
      <c r="DD36" s="436"/>
      <c r="DE36" s="436"/>
      <c r="DF36" s="436"/>
      <c r="DG36" s="436"/>
      <c r="DH36" s="436"/>
      <c r="DI36" s="436"/>
      <c r="DJ36" s="436"/>
      <c r="DK36" s="436"/>
      <c r="DL36" s="436"/>
      <c r="DM36" s="436"/>
      <c r="DN36" s="436"/>
      <c r="DO36" s="436"/>
      <c r="DP36" s="436"/>
      <c r="DQ36" s="436"/>
      <c r="DR36" s="436"/>
      <c r="DS36" s="436"/>
      <c r="DT36" s="436"/>
      <c r="DU36" s="436"/>
      <c r="DV36" s="436"/>
      <c r="DW36" s="436"/>
      <c r="DX36" s="436"/>
      <c r="DY36" s="436"/>
      <c r="DZ36" s="436"/>
      <c r="EA36" s="436"/>
      <c r="EB36" s="436"/>
      <c r="EC36" s="436"/>
      <c r="ED36" s="436"/>
      <c r="EE36" s="436"/>
      <c r="EF36" s="436"/>
      <c r="EG36" s="436"/>
      <c r="EH36" s="436"/>
      <c r="EI36" s="436"/>
      <c r="EJ36" s="436"/>
      <c r="EK36" s="436"/>
      <c r="EL36" s="436"/>
      <c r="EM36" s="436"/>
      <c r="EN36" s="436"/>
      <c r="EO36" s="436"/>
      <c r="EP36" s="436"/>
      <c r="EQ36" s="436"/>
      <c r="ER36" s="436"/>
      <c r="ES36" s="436"/>
      <c r="ET36" s="436"/>
      <c r="EU36" s="436"/>
      <c r="EV36" s="436"/>
      <c r="EW36" s="436"/>
      <c r="EX36" s="436"/>
      <c r="EY36" s="436"/>
      <c r="EZ36" s="436"/>
      <c r="FA36" s="436"/>
      <c r="FB36" s="436"/>
      <c r="FC36" s="436"/>
      <c r="FD36" s="436"/>
      <c r="FE36" s="436"/>
      <c r="FF36" s="436"/>
      <c r="FG36" s="436"/>
      <c r="FH36" s="436"/>
      <c r="FI36" s="436"/>
      <c r="FJ36" s="436"/>
      <c r="FK36" s="436"/>
      <c r="FL36" s="436"/>
      <c r="FM36" s="436"/>
      <c r="FN36" s="436"/>
      <c r="FO36" s="436"/>
      <c r="FP36" s="436"/>
      <c r="FQ36" s="436"/>
      <c r="FR36" s="436"/>
      <c r="FS36" s="436"/>
      <c r="FT36" s="436"/>
      <c r="FU36" s="436"/>
      <c r="FV36" s="436"/>
      <c r="FW36" s="436"/>
      <c r="FX36" s="436"/>
      <c r="FY36" s="436"/>
      <c r="FZ36" s="436"/>
      <c r="GA36" s="436"/>
      <c r="GB36" s="436"/>
      <c r="GC36" s="436"/>
      <c r="GD36" s="436"/>
      <c r="GE36" s="436"/>
      <c r="GF36" s="436"/>
      <c r="GG36" s="436"/>
      <c r="GH36" s="436"/>
      <c r="GI36" s="436"/>
      <c r="GJ36" s="436"/>
      <c r="GK36" s="436"/>
      <c r="GL36" s="436"/>
      <c r="GM36" s="436"/>
      <c r="GN36" s="436"/>
      <c r="GO36" s="436"/>
      <c r="GP36" s="436"/>
      <c r="GQ36" s="436"/>
      <c r="GR36" s="436"/>
      <c r="GS36" s="436"/>
      <c r="GT36" s="436"/>
      <c r="GU36" s="436"/>
      <c r="GV36" s="436"/>
      <c r="GW36" s="436"/>
      <c r="GX36" s="436"/>
      <c r="GY36" s="436"/>
      <c r="GZ36" s="436"/>
      <c r="HA36" s="436"/>
      <c r="HB36" s="436"/>
      <c r="HC36" s="436"/>
      <c r="HD36" s="436"/>
      <c r="HE36" s="436"/>
      <c r="HF36" s="436"/>
      <c r="HG36" s="436"/>
      <c r="HH36" s="436"/>
      <c r="HI36" s="436"/>
      <c r="HJ36" s="436"/>
      <c r="HK36" s="436"/>
      <c r="HL36" s="436"/>
    </row>
    <row r="37" spans="1:248" s="440" customFormat="1" ht="24.95" customHeight="1">
      <c r="A37" s="501" t="s">
        <v>93</v>
      </c>
      <c r="B37" s="276">
        <v>920000</v>
      </c>
      <c r="C37" s="276">
        <v>920000</v>
      </c>
      <c r="D37" s="276">
        <v>920000</v>
      </c>
      <c r="E37" s="339">
        <v>1</v>
      </c>
      <c r="F37" s="276">
        <v>1030386</v>
      </c>
      <c r="G37" s="339">
        <v>-0.10713072576684857</v>
      </c>
      <c r="H37" s="497">
        <v>0</v>
      </c>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6"/>
      <c r="BH37" s="436"/>
      <c r="BI37" s="436"/>
      <c r="BJ37" s="436"/>
      <c r="BK37" s="436"/>
      <c r="BL37" s="436"/>
      <c r="BM37" s="436"/>
      <c r="BN37" s="436"/>
      <c r="BO37" s="436"/>
      <c r="BP37" s="436"/>
      <c r="BQ37" s="436"/>
      <c r="BR37" s="436"/>
      <c r="BS37" s="436"/>
      <c r="BT37" s="436"/>
      <c r="BU37" s="436"/>
      <c r="BV37" s="436"/>
      <c r="BW37" s="436"/>
      <c r="BX37" s="436"/>
      <c r="BY37" s="436"/>
      <c r="BZ37" s="436"/>
      <c r="CA37" s="436"/>
      <c r="CB37" s="436"/>
      <c r="CC37" s="436"/>
      <c r="CD37" s="436"/>
      <c r="CE37" s="436"/>
      <c r="CF37" s="436"/>
      <c r="CG37" s="436"/>
      <c r="CH37" s="436"/>
      <c r="CI37" s="436"/>
      <c r="CJ37" s="436"/>
      <c r="CK37" s="436"/>
      <c r="CL37" s="436"/>
      <c r="CM37" s="436"/>
      <c r="CN37" s="436"/>
      <c r="CO37" s="436"/>
      <c r="CP37" s="436"/>
      <c r="CQ37" s="436"/>
      <c r="CR37" s="436"/>
      <c r="CS37" s="436"/>
      <c r="CT37" s="436"/>
      <c r="CU37" s="436"/>
      <c r="CV37" s="436"/>
      <c r="CW37" s="436"/>
      <c r="CX37" s="436"/>
      <c r="CY37" s="436"/>
      <c r="CZ37" s="436"/>
      <c r="DA37" s="436"/>
      <c r="DB37" s="436"/>
      <c r="DC37" s="436"/>
      <c r="DD37" s="436"/>
      <c r="DE37" s="436"/>
      <c r="DF37" s="436"/>
      <c r="DG37" s="436"/>
      <c r="DH37" s="436"/>
      <c r="DI37" s="436"/>
      <c r="DJ37" s="436"/>
      <c r="DK37" s="436"/>
      <c r="DL37" s="436"/>
      <c r="DM37" s="436"/>
      <c r="DN37" s="436"/>
      <c r="DO37" s="436"/>
      <c r="DP37" s="436"/>
      <c r="DQ37" s="436"/>
      <c r="DR37" s="436"/>
      <c r="DS37" s="436"/>
      <c r="DT37" s="436"/>
      <c r="DU37" s="436"/>
      <c r="DV37" s="436"/>
      <c r="DW37" s="436"/>
      <c r="DX37" s="436"/>
      <c r="DY37" s="436"/>
      <c r="DZ37" s="436"/>
      <c r="EA37" s="436"/>
      <c r="EB37" s="436"/>
      <c r="EC37" s="436"/>
      <c r="ED37" s="436"/>
      <c r="EE37" s="436"/>
      <c r="EF37" s="436"/>
      <c r="EG37" s="436"/>
      <c r="EH37" s="436"/>
      <c r="EI37" s="436"/>
      <c r="EJ37" s="436"/>
      <c r="EK37" s="436"/>
      <c r="EL37" s="436"/>
      <c r="EM37" s="436"/>
      <c r="EN37" s="436"/>
      <c r="EO37" s="436"/>
      <c r="EP37" s="436"/>
      <c r="EQ37" s="436"/>
      <c r="ER37" s="436"/>
      <c r="ES37" s="436"/>
      <c r="ET37" s="436"/>
      <c r="EU37" s="436"/>
      <c r="EV37" s="436"/>
      <c r="EW37" s="436"/>
      <c r="EX37" s="436"/>
      <c r="EY37" s="436"/>
      <c r="EZ37" s="436"/>
      <c r="FA37" s="436"/>
      <c r="FB37" s="436"/>
      <c r="FC37" s="436"/>
      <c r="FD37" s="436"/>
      <c r="FE37" s="436"/>
      <c r="FF37" s="436"/>
      <c r="FG37" s="436"/>
      <c r="FH37" s="436"/>
      <c r="FI37" s="436"/>
      <c r="FJ37" s="436"/>
      <c r="FK37" s="436"/>
      <c r="FL37" s="436"/>
      <c r="FM37" s="436"/>
      <c r="FN37" s="436"/>
      <c r="FO37" s="436"/>
      <c r="FP37" s="436"/>
      <c r="FQ37" s="436"/>
      <c r="FR37" s="436"/>
      <c r="FS37" s="436"/>
      <c r="FT37" s="436"/>
      <c r="FU37" s="436"/>
      <c r="FV37" s="436"/>
      <c r="FW37" s="436"/>
      <c r="FX37" s="436"/>
      <c r="FY37" s="436"/>
      <c r="FZ37" s="436"/>
      <c r="GA37" s="436"/>
      <c r="GB37" s="436"/>
      <c r="GC37" s="436"/>
      <c r="GD37" s="436"/>
      <c r="GE37" s="436"/>
      <c r="GF37" s="436"/>
      <c r="GG37" s="436"/>
      <c r="GH37" s="436"/>
      <c r="GI37" s="436"/>
      <c r="GJ37" s="436"/>
      <c r="GK37" s="436"/>
      <c r="GL37" s="436"/>
      <c r="GM37" s="436"/>
      <c r="GN37" s="436"/>
      <c r="GO37" s="436"/>
      <c r="GP37" s="436"/>
      <c r="GQ37" s="436"/>
      <c r="GR37" s="436"/>
      <c r="GS37" s="436"/>
      <c r="GT37" s="436"/>
      <c r="GU37" s="436"/>
      <c r="GV37" s="436"/>
      <c r="GW37" s="436"/>
      <c r="GX37" s="436"/>
      <c r="GY37" s="436"/>
      <c r="GZ37" s="436"/>
      <c r="HA37" s="436"/>
      <c r="HB37" s="436"/>
      <c r="HC37" s="436"/>
      <c r="HD37" s="436"/>
      <c r="HE37" s="436"/>
      <c r="HF37" s="436"/>
      <c r="HG37" s="436"/>
      <c r="HH37" s="436"/>
      <c r="HI37" s="436"/>
      <c r="HJ37" s="436"/>
      <c r="HK37" s="436"/>
      <c r="HL37" s="436"/>
    </row>
    <row r="38" spans="1:248" s="440" customFormat="1" ht="24.95" customHeight="1">
      <c r="A38" s="500"/>
      <c r="B38" s="500"/>
      <c r="C38" s="500"/>
      <c r="D38" s="500"/>
      <c r="E38" s="502"/>
      <c r="F38" s="500"/>
      <c r="G38" s="502"/>
      <c r="H38" s="497"/>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436"/>
      <c r="AV38" s="436"/>
      <c r="AW38" s="436"/>
      <c r="AX38" s="436"/>
      <c r="AY38" s="436"/>
      <c r="AZ38" s="436"/>
      <c r="BA38" s="436"/>
      <c r="BB38" s="436"/>
      <c r="BC38" s="436"/>
      <c r="BD38" s="436"/>
      <c r="BE38" s="436"/>
      <c r="BF38" s="436"/>
      <c r="BG38" s="436"/>
      <c r="BH38" s="436"/>
      <c r="BI38" s="436"/>
      <c r="BJ38" s="436"/>
      <c r="BK38" s="436"/>
      <c r="BL38" s="436"/>
      <c r="BM38" s="436"/>
      <c r="BN38" s="436"/>
      <c r="BO38" s="436"/>
      <c r="BP38" s="436"/>
      <c r="BQ38" s="436"/>
      <c r="BR38" s="436"/>
      <c r="BS38" s="436"/>
      <c r="BT38" s="436"/>
      <c r="BU38" s="436"/>
      <c r="BV38" s="436"/>
      <c r="BW38" s="436"/>
      <c r="BX38" s="436"/>
      <c r="BY38" s="436"/>
      <c r="BZ38" s="436"/>
      <c r="CA38" s="436"/>
      <c r="CB38" s="436"/>
      <c r="CC38" s="436"/>
      <c r="CD38" s="436"/>
      <c r="CE38" s="436"/>
      <c r="CF38" s="436"/>
      <c r="CG38" s="436"/>
      <c r="CH38" s="436"/>
      <c r="CI38" s="436"/>
      <c r="CJ38" s="436"/>
      <c r="CK38" s="436"/>
      <c r="CL38" s="436"/>
      <c r="CM38" s="436"/>
      <c r="CN38" s="436"/>
      <c r="CO38" s="436"/>
      <c r="CP38" s="436"/>
      <c r="CQ38" s="436"/>
      <c r="CR38" s="436"/>
      <c r="CS38" s="436"/>
      <c r="CT38" s="436"/>
      <c r="CU38" s="436"/>
      <c r="CV38" s="436"/>
      <c r="CW38" s="436"/>
      <c r="CX38" s="436"/>
      <c r="CY38" s="436"/>
      <c r="CZ38" s="436"/>
      <c r="DA38" s="436"/>
      <c r="DB38" s="436"/>
      <c r="DC38" s="436"/>
      <c r="DD38" s="436"/>
      <c r="DE38" s="436"/>
      <c r="DF38" s="436"/>
      <c r="DG38" s="436"/>
      <c r="DH38" s="436"/>
      <c r="DI38" s="436"/>
      <c r="DJ38" s="436"/>
      <c r="DK38" s="436"/>
      <c r="DL38" s="436"/>
      <c r="DM38" s="436"/>
      <c r="DN38" s="436"/>
      <c r="DO38" s="436"/>
      <c r="DP38" s="436"/>
      <c r="DQ38" s="436"/>
      <c r="DR38" s="436"/>
      <c r="DS38" s="436"/>
      <c r="DT38" s="436"/>
      <c r="DU38" s="436"/>
      <c r="DV38" s="436"/>
      <c r="DW38" s="436"/>
      <c r="DX38" s="436"/>
      <c r="DY38" s="436"/>
      <c r="DZ38" s="436"/>
      <c r="EA38" s="436"/>
      <c r="EB38" s="436"/>
      <c r="EC38" s="436"/>
      <c r="ED38" s="436"/>
      <c r="EE38" s="436"/>
      <c r="EF38" s="436"/>
      <c r="EG38" s="436"/>
      <c r="EH38" s="436"/>
      <c r="EI38" s="436"/>
      <c r="EJ38" s="436"/>
      <c r="EK38" s="436"/>
      <c r="EL38" s="436"/>
      <c r="EM38" s="436"/>
      <c r="EN38" s="436"/>
      <c r="EO38" s="436"/>
      <c r="EP38" s="436"/>
      <c r="EQ38" s="436"/>
      <c r="ER38" s="436"/>
      <c r="ES38" s="436"/>
      <c r="ET38" s="436"/>
      <c r="EU38" s="436"/>
      <c r="EV38" s="436"/>
      <c r="EW38" s="436"/>
      <c r="EX38" s="436"/>
      <c r="EY38" s="436"/>
      <c r="EZ38" s="436"/>
      <c r="FA38" s="436"/>
      <c r="FB38" s="436"/>
      <c r="FC38" s="436"/>
      <c r="FD38" s="436"/>
      <c r="FE38" s="436"/>
      <c r="FF38" s="436"/>
      <c r="FG38" s="436"/>
      <c r="FH38" s="436"/>
      <c r="FI38" s="436"/>
      <c r="FJ38" s="436"/>
      <c r="FK38" s="436"/>
      <c r="FL38" s="436"/>
      <c r="FM38" s="436"/>
      <c r="FN38" s="436"/>
      <c r="FO38" s="436"/>
      <c r="FP38" s="436"/>
      <c r="FQ38" s="436"/>
      <c r="FR38" s="436"/>
      <c r="FS38" s="436"/>
      <c r="FT38" s="436"/>
      <c r="FU38" s="436"/>
      <c r="FV38" s="436"/>
      <c r="FW38" s="436"/>
      <c r="FX38" s="436"/>
      <c r="FY38" s="436"/>
      <c r="FZ38" s="436"/>
      <c r="GA38" s="436"/>
      <c r="GB38" s="436"/>
      <c r="GC38" s="436"/>
      <c r="GD38" s="436"/>
      <c r="GE38" s="436"/>
      <c r="GF38" s="436"/>
      <c r="GG38" s="436"/>
      <c r="GH38" s="436"/>
      <c r="GI38" s="436"/>
      <c r="GJ38" s="436"/>
      <c r="GK38" s="436"/>
      <c r="GL38" s="436"/>
      <c r="GM38" s="436"/>
      <c r="GN38" s="436"/>
      <c r="GO38" s="436"/>
      <c r="GP38" s="436"/>
      <c r="GQ38" s="436"/>
      <c r="GR38" s="436"/>
      <c r="GS38" s="436"/>
      <c r="GT38" s="436"/>
      <c r="GU38" s="436"/>
      <c r="GV38" s="436"/>
      <c r="GW38" s="436"/>
      <c r="GX38" s="436"/>
      <c r="GY38" s="436"/>
      <c r="GZ38" s="436"/>
      <c r="HA38" s="436"/>
      <c r="HB38" s="436"/>
      <c r="HC38" s="436"/>
      <c r="HD38" s="436"/>
      <c r="HE38" s="436"/>
      <c r="HF38" s="436"/>
      <c r="HG38" s="436"/>
      <c r="HH38" s="436"/>
      <c r="HI38" s="436"/>
      <c r="HJ38" s="436"/>
      <c r="HK38" s="436"/>
      <c r="HL38" s="436"/>
    </row>
    <row r="39" spans="1:248" s="440" customFormat="1" ht="24.95" customHeight="1">
      <c r="A39" s="500"/>
      <c r="B39" s="500"/>
      <c r="C39" s="500"/>
      <c r="D39" s="500"/>
      <c r="E39" s="502"/>
      <c r="F39" s="500"/>
      <c r="G39" s="502"/>
      <c r="H39" s="497"/>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6"/>
      <c r="AY39" s="436"/>
      <c r="AZ39" s="436"/>
      <c r="BA39" s="436"/>
      <c r="BB39" s="436"/>
      <c r="BC39" s="436"/>
      <c r="BD39" s="436"/>
      <c r="BE39" s="436"/>
      <c r="BF39" s="436"/>
      <c r="BG39" s="436"/>
      <c r="BH39" s="436"/>
      <c r="BI39" s="436"/>
      <c r="BJ39" s="436"/>
      <c r="BK39" s="436"/>
      <c r="BL39" s="436"/>
      <c r="BM39" s="436"/>
      <c r="BN39" s="436"/>
      <c r="BO39" s="436"/>
      <c r="BP39" s="436"/>
      <c r="BQ39" s="436"/>
      <c r="BR39" s="436"/>
      <c r="BS39" s="436"/>
      <c r="BT39" s="436"/>
      <c r="BU39" s="436"/>
      <c r="BV39" s="436"/>
      <c r="BW39" s="436"/>
      <c r="BX39" s="436"/>
      <c r="BY39" s="436"/>
      <c r="BZ39" s="436"/>
      <c r="CA39" s="436"/>
      <c r="CB39" s="436"/>
      <c r="CC39" s="436"/>
      <c r="CD39" s="436"/>
      <c r="CE39" s="436"/>
      <c r="CF39" s="436"/>
      <c r="CG39" s="436"/>
      <c r="CH39" s="436"/>
      <c r="CI39" s="436"/>
      <c r="CJ39" s="436"/>
      <c r="CK39" s="436"/>
      <c r="CL39" s="436"/>
      <c r="CM39" s="436"/>
      <c r="CN39" s="436"/>
      <c r="CO39" s="436"/>
      <c r="CP39" s="436"/>
      <c r="CQ39" s="436"/>
      <c r="CR39" s="436"/>
      <c r="CS39" s="436"/>
      <c r="CT39" s="436"/>
      <c r="CU39" s="436"/>
      <c r="CV39" s="436"/>
      <c r="CW39" s="436"/>
      <c r="CX39" s="436"/>
      <c r="CY39" s="436"/>
      <c r="CZ39" s="436"/>
      <c r="DA39" s="436"/>
      <c r="DB39" s="436"/>
      <c r="DC39" s="436"/>
      <c r="DD39" s="436"/>
      <c r="DE39" s="436"/>
      <c r="DF39" s="436"/>
      <c r="DG39" s="436"/>
      <c r="DH39" s="436"/>
      <c r="DI39" s="436"/>
      <c r="DJ39" s="436"/>
      <c r="DK39" s="436"/>
      <c r="DL39" s="436"/>
      <c r="DM39" s="436"/>
      <c r="DN39" s="436"/>
      <c r="DO39" s="436"/>
      <c r="DP39" s="436"/>
      <c r="DQ39" s="436"/>
      <c r="DR39" s="436"/>
      <c r="DS39" s="436"/>
      <c r="DT39" s="436"/>
      <c r="DU39" s="436"/>
      <c r="DV39" s="436"/>
      <c r="DW39" s="436"/>
      <c r="DX39" s="436"/>
      <c r="DY39" s="436"/>
      <c r="DZ39" s="436"/>
      <c r="EA39" s="436"/>
      <c r="EB39" s="436"/>
      <c r="EC39" s="436"/>
      <c r="ED39" s="436"/>
      <c r="EE39" s="436"/>
      <c r="EF39" s="436"/>
      <c r="EG39" s="436"/>
      <c r="EH39" s="436"/>
      <c r="EI39" s="436"/>
      <c r="EJ39" s="436"/>
      <c r="EK39" s="436"/>
      <c r="EL39" s="436"/>
      <c r="EM39" s="436"/>
      <c r="EN39" s="436"/>
      <c r="EO39" s="436"/>
      <c r="EP39" s="436"/>
      <c r="EQ39" s="436"/>
      <c r="ER39" s="436"/>
      <c r="ES39" s="436"/>
      <c r="ET39" s="436"/>
      <c r="EU39" s="436"/>
      <c r="EV39" s="436"/>
      <c r="EW39" s="436"/>
      <c r="EX39" s="436"/>
      <c r="EY39" s="436"/>
      <c r="EZ39" s="436"/>
      <c r="FA39" s="436"/>
      <c r="FB39" s="436"/>
      <c r="FC39" s="436"/>
      <c r="FD39" s="436"/>
      <c r="FE39" s="436"/>
      <c r="FF39" s="436"/>
      <c r="FG39" s="436"/>
      <c r="FH39" s="436"/>
      <c r="FI39" s="436"/>
      <c r="FJ39" s="436"/>
      <c r="FK39" s="436"/>
      <c r="FL39" s="436"/>
      <c r="FM39" s="436"/>
      <c r="FN39" s="436"/>
      <c r="FO39" s="436"/>
      <c r="FP39" s="436"/>
      <c r="FQ39" s="436"/>
      <c r="FR39" s="436"/>
      <c r="FS39" s="436"/>
      <c r="FT39" s="436"/>
      <c r="FU39" s="436"/>
      <c r="FV39" s="436"/>
      <c r="FW39" s="436"/>
      <c r="FX39" s="436"/>
      <c r="FY39" s="436"/>
      <c r="FZ39" s="436"/>
      <c r="GA39" s="436"/>
      <c r="GB39" s="436"/>
      <c r="GC39" s="436"/>
      <c r="GD39" s="436"/>
      <c r="GE39" s="436"/>
      <c r="GF39" s="436"/>
      <c r="GG39" s="436"/>
      <c r="GH39" s="436"/>
      <c r="GI39" s="436"/>
      <c r="GJ39" s="436"/>
      <c r="GK39" s="436"/>
      <c r="GL39" s="436"/>
      <c r="GM39" s="436"/>
      <c r="GN39" s="436"/>
      <c r="GO39" s="436"/>
      <c r="GP39" s="436"/>
      <c r="GQ39" s="436"/>
      <c r="GR39" s="436"/>
      <c r="GS39" s="436"/>
      <c r="GT39" s="436"/>
      <c r="GU39" s="436"/>
      <c r="GV39" s="436"/>
      <c r="GW39" s="436"/>
      <c r="GX39" s="436"/>
      <c r="GY39" s="436"/>
      <c r="GZ39" s="436"/>
      <c r="HA39" s="436"/>
      <c r="HB39" s="436"/>
      <c r="HC39" s="436"/>
      <c r="HD39" s="436"/>
      <c r="HE39" s="436"/>
      <c r="HF39" s="436"/>
      <c r="HG39" s="436"/>
      <c r="HH39" s="436"/>
      <c r="HI39" s="436"/>
      <c r="HJ39" s="436"/>
      <c r="HK39" s="436"/>
      <c r="HL39" s="436"/>
    </row>
    <row r="40" spans="1:248" s="440" customFormat="1" ht="24.95" customHeight="1">
      <c r="A40" s="499"/>
      <c r="B40" s="499"/>
      <c r="C40" s="499"/>
      <c r="D40" s="499"/>
      <c r="E40" s="503"/>
      <c r="F40" s="499"/>
      <c r="G40" s="503"/>
      <c r="H40" s="497"/>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436"/>
      <c r="AV40" s="436"/>
      <c r="AW40" s="436"/>
      <c r="AX40" s="436"/>
      <c r="AY40" s="436"/>
      <c r="AZ40" s="436"/>
      <c r="BA40" s="436"/>
      <c r="BB40" s="436"/>
      <c r="BC40" s="436"/>
      <c r="BD40" s="436"/>
      <c r="BE40" s="436"/>
      <c r="BF40" s="436"/>
      <c r="BG40" s="436"/>
      <c r="BH40" s="436"/>
      <c r="BI40" s="436"/>
      <c r="BJ40" s="436"/>
      <c r="BK40" s="436"/>
      <c r="BL40" s="436"/>
      <c r="BM40" s="436"/>
      <c r="BN40" s="436"/>
      <c r="BO40" s="436"/>
      <c r="BP40" s="436"/>
      <c r="BQ40" s="436"/>
      <c r="BR40" s="436"/>
      <c r="BS40" s="436"/>
      <c r="BT40" s="436"/>
      <c r="BU40" s="436"/>
      <c r="BV40" s="436"/>
      <c r="BW40" s="436"/>
      <c r="BX40" s="436"/>
      <c r="BY40" s="436"/>
      <c r="BZ40" s="436"/>
      <c r="CA40" s="436"/>
      <c r="CB40" s="436"/>
      <c r="CC40" s="436"/>
      <c r="CD40" s="436"/>
      <c r="CE40" s="436"/>
      <c r="CF40" s="436"/>
      <c r="CG40" s="436"/>
      <c r="CH40" s="436"/>
      <c r="CI40" s="436"/>
      <c r="CJ40" s="436"/>
      <c r="CK40" s="436"/>
      <c r="CL40" s="436"/>
      <c r="CM40" s="436"/>
      <c r="CN40" s="436"/>
      <c r="CO40" s="436"/>
      <c r="CP40" s="436"/>
      <c r="CQ40" s="436"/>
      <c r="CR40" s="436"/>
      <c r="CS40" s="436"/>
      <c r="CT40" s="436"/>
      <c r="CU40" s="436"/>
      <c r="CV40" s="436"/>
      <c r="CW40" s="436"/>
      <c r="CX40" s="436"/>
      <c r="CY40" s="436"/>
      <c r="CZ40" s="436"/>
      <c r="DA40" s="436"/>
      <c r="DB40" s="436"/>
      <c r="DC40" s="436"/>
      <c r="DD40" s="436"/>
      <c r="DE40" s="436"/>
      <c r="DF40" s="436"/>
      <c r="DG40" s="436"/>
      <c r="DH40" s="436"/>
      <c r="DI40" s="436"/>
      <c r="DJ40" s="436"/>
      <c r="DK40" s="436"/>
      <c r="DL40" s="436"/>
      <c r="DM40" s="436"/>
      <c r="DN40" s="436"/>
      <c r="DO40" s="436"/>
      <c r="DP40" s="436"/>
      <c r="DQ40" s="436"/>
      <c r="DR40" s="436"/>
      <c r="DS40" s="436"/>
      <c r="DT40" s="436"/>
      <c r="DU40" s="436"/>
      <c r="DV40" s="436"/>
      <c r="DW40" s="436"/>
      <c r="DX40" s="436"/>
      <c r="DY40" s="436"/>
      <c r="DZ40" s="436"/>
      <c r="EA40" s="436"/>
      <c r="EB40" s="436"/>
      <c r="EC40" s="436"/>
      <c r="ED40" s="436"/>
      <c r="EE40" s="436"/>
      <c r="EF40" s="436"/>
      <c r="EG40" s="436"/>
      <c r="EH40" s="436"/>
      <c r="EI40" s="436"/>
      <c r="EJ40" s="436"/>
      <c r="EK40" s="436"/>
      <c r="EL40" s="436"/>
      <c r="EM40" s="436"/>
      <c r="EN40" s="436"/>
      <c r="EO40" s="436"/>
      <c r="EP40" s="436"/>
      <c r="EQ40" s="436"/>
      <c r="ER40" s="436"/>
      <c r="ES40" s="436"/>
      <c r="ET40" s="436"/>
      <c r="EU40" s="436"/>
      <c r="EV40" s="436"/>
      <c r="EW40" s="436"/>
      <c r="EX40" s="436"/>
      <c r="EY40" s="436"/>
      <c r="EZ40" s="436"/>
      <c r="FA40" s="436"/>
      <c r="FB40" s="436"/>
      <c r="FC40" s="436"/>
      <c r="FD40" s="436"/>
      <c r="FE40" s="436"/>
      <c r="FF40" s="436"/>
      <c r="FG40" s="436"/>
      <c r="FH40" s="436"/>
      <c r="FI40" s="436"/>
      <c r="FJ40" s="436"/>
      <c r="FK40" s="436"/>
      <c r="FL40" s="436"/>
      <c r="FM40" s="436"/>
      <c r="FN40" s="436"/>
      <c r="FO40" s="436"/>
      <c r="FP40" s="436"/>
      <c r="FQ40" s="436"/>
      <c r="FR40" s="436"/>
      <c r="FS40" s="436"/>
      <c r="FT40" s="436"/>
      <c r="FU40" s="436"/>
      <c r="FV40" s="436"/>
      <c r="FW40" s="436"/>
      <c r="FX40" s="436"/>
      <c r="FY40" s="436"/>
      <c r="FZ40" s="436"/>
      <c r="GA40" s="436"/>
      <c r="GB40" s="436"/>
      <c r="GC40" s="436"/>
      <c r="GD40" s="436"/>
      <c r="GE40" s="436"/>
      <c r="GF40" s="436"/>
      <c r="GG40" s="436"/>
      <c r="GH40" s="436"/>
      <c r="GI40" s="436"/>
      <c r="GJ40" s="436"/>
      <c r="GK40" s="436"/>
      <c r="GL40" s="436"/>
      <c r="GM40" s="436"/>
      <c r="GN40" s="436"/>
      <c r="GO40" s="436"/>
      <c r="GP40" s="436"/>
      <c r="GQ40" s="436"/>
      <c r="GR40" s="436"/>
      <c r="GS40" s="436"/>
      <c r="GT40" s="436"/>
      <c r="GU40" s="436"/>
      <c r="GV40" s="436"/>
      <c r="GW40" s="436"/>
      <c r="GX40" s="436"/>
      <c r="GY40" s="436"/>
      <c r="GZ40" s="436"/>
      <c r="HA40" s="436"/>
      <c r="HB40" s="436"/>
      <c r="HC40" s="436"/>
      <c r="HD40" s="436"/>
      <c r="HE40" s="436"/>
      <c r="HF40" s="436"/>
      <c r="HG40" s="436"/>
      <c r="HH40" s="436"/>
      <c r="HI40" s="436"/>
      <c r="HJ40" s="436"/>
      <c r="HK40" s="436"/>
      <c r="HL40" s="436"/>
    </row>
    <row r="41" spans="1:248" s="440" customFormat="1" ht="24.95" customHeight="1">
      <c r="A41" s="487" t="s">
        <v>96</v>
      </c>
      <c r="B41" s="283">
        <v>30600000</v>
      </c>
      <c r="C41" s="283">
        <v>32428624</v>
      </c>
      <c r="D41" s="283">
        <v>35495957</v>
      </c>
      <c r="E41" s="336">
        <v>1.0945872078938657</v>
      </c>
      <c r="F41" s="504">
        <v>32390322</v>
      </c>
      <c r="G41" s="336">
        <v>9.588157227952232E-2</v>
      </c>
      <c r="H41" s="493">
        <v>0.1599985947712419</v>
      </c>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436"/>
      <c r="AR41" s="436"/>
      <c r="AS41" s="436"/>
      <c r="AT41" s="436"/>
      <c r="AU41" s="436"/>
      <c r="AV41" s="436"/>
      <c r="AW41" s="436"/>
      <c r="AX41" s="436"/>
      <c r="AY41" s="436"/>
      <c r="AZ41" s="436"/>
      <c r="BA41" s="436"/>
      <c r="BB41" s="436"/>
      <c r="BC41" s="436"/>
      <c r="BD41" s="436"/>
      <c r="BE41" s="436"/>
      <c r="BF41" s="436"/>
      <c r="BG41" s="436"/>
      <c r="BH41" s="436"/>
      <c r="BI41" s="436"/>
      <c r="BJ41" s="436"/>
      <c r="BK41" s="436"/>
      <c r="BL41" s="436"/>
      <c r="BM41" s="436"/>
      <c r="BN41" s="436"/>
      <c r="BO41" s="436"/>
      <c r="BP41" s="436"/>
      <c r="BQ41" s="436"/>
      <c r="BR41" s="436"/>
      <c r="BS41" s="436"/>
      <c r="BT41" s="436"/>
      <c r="BU41" s="436"/>
      <c r="BV41" s="436"/>
      <c r="BW41" s="436"/>
      <c r="BX41" s="436"/>
      <c r="BY41" s="436"/>
      <c r="BZ41" s="436"/>
      <c r="CA41" s="436"/>
      <c r="CB41" s="436"/>
      <c r="CC41" s="436"/>
      <c r="CD41" s="436"/>
      <c r="CE41" s="436"/>
      <c r="CF41" s="436"/>
      <c r="CG41" s="436"/>
      <c r="CH41" s="436"/>
      <c r="CI41" s="436"/>
      <c r="CJ41" s="436"/>
      <c r="CK41" s="436"/>
      <c r="CL41" s="436"/>
      <c r="CM41" s="436"/>
      <c r="CN41" s="436"/>
      <c r="CO41" s="436"/>
      <c r="CP41" s="436"/>
      <c r="CQ41" s="436"/>
      <c r="CR41" s="436"/>
      <c r="CS41" s="436"/>
      <c r="CT41" s="436"/>
      <c r="CU41" s="436"/>
      <c r="CV41" s="436"/>
      <c r="CW41" s="436"/>
      <c r="CX41" s="436"/>
      <c r="CY41" s="436"/>
      <c r="CZ41" s="436"/>
      <c r="DA41" s="436"/>
      <c r="DB41" s="436"/>
      <c r="DC41" s="436"/>
      <c r="DD41" s="436"/>
      <c r="DE41" s="436"/>
      <c r="DF41" s="436"/>
      <c r="DG41" s="436"/>
      <c r="DH41" s="436"/>
      <c r="DI41" s="436"/>
      <c r="DJ41" s="436"/>
      <c r="DK41" s="436"/>
      <c r="DL41" s="436"/>
      <c r="DM41" s="436"/>
      <c r="DN41" s="436"/>
      <c r="DO41" s="436"/>
      <c r="DP41" s="436"/>
      <c r="DQ41" s="436"/>
      <c r="DR41" s="436"/>
      <c r="DS41" s="436"/>
      <c r="DT41" s="436"/>
      <c r="DU41" s="436"/>
      <c r="DV41" s="436"/>
      <c r="DW41" s="436"/>
      <c r="DX41" s="436"/>
      <c r="DY41" s="436"/>
      <c r="DZ41" s="436"/>
      <c r="EA41" s="436"/>
      <c r="EB41" s="436"/>
      <c r="EC41" s="436"/>
      <c r="ED41" s="436"/>
      <c r="EE41" s="436"/>
      <c r="EF41" s="436"/>
      <c r="EG41" s="436"/>
      <c r="EH41" s="436"/>
      <c r="EI41" s="436"/>
      <c r="EJ41" s="436"/>
      <c r="EK41" s="436"/>
      <c r="EL41" s="436"/>
      <c r="EM41" s="436"/>
      <c r="EN41" s="436"/>
      <c r="EO41" s="436"/>
      <c r="EP41" s="436"/>
      <c r="EQ41" s="436"/>
      <c r="ER41" s="436"/>
      <c r="ES41" s="436"/>
      <c r="ET41" s="436"/>
      <c r="EU41" s="436"/>
      <c r="EV41" s="436"/>
      <c r="EW41" s="436"/>
      <c r="EX41" s="436"/>
      <c r="EY41" s="436"/>
      <c r="EZ41" s="436"/>
      <c r="FA41" s="436"/>
      <c r="FB41" s="436"/>
      <c r="FC41" s="436"/>
      <c r="FD41" s="436"/>
      <c r="FE41" s="436"/>
      <c r="FF41" s="436"/>
      <c r="FG41" s="436"/>
      <c r="FH41" s="436"/>
      <c r="FI41" s="436"/>
      <c r="FJ41" s="436"/>
      <c r="FK41" s="436"/>
      <c r="FL41" s="436"/>
      <c r="FM41" s="436"/>
      <c r="FN41" s="436"/>
      <c r="FO41" s="436"/>
      <c r="FP41" s="436"/>
      <c r="FQ41" s="436"/>
      <c r="FR41" s="436"/>
      <c r="FS41" s="436"/>
      <c r="FT41" s="436"/>
      <c r="FU41" s="436"/>
      <c r="FV41" s="436"/>
      <c r="FW41" s="436"/>
      <c r="FX41" s="436"/>
      <c r="FY41" s="436"/>
      <c r="FZ41" s="436"/>
      <c r="GA41" s="436"/>
      <c r="GB41" s="436"/>
      <c r="GC41" s="436"/>
      <c r="GD41" s="436"/>
      <c r="GE41" s="436"/>
      <c r="GF41" s="436"/>
      <c r="GG41" s="436"/>
      <c r="GH41" s="436"/>
      <c r="GI41" s="436"/>
      <c r="GJ41" s="436"/>
      <c r="GK41" s="436"/>
      <c r="GL41" s="436"/>
      <c r="GM41" s="436"/>
      <c r="GN41" s="436"/>
      <c r="GO41" s="436"/>
      <c r="GP41" s="436"/>
      <c r="GQ41" s="436"/>
      <c r="GR41" s="436"/>
      <c r="GS41" s="436"/>
      <c r="GT41" s="436"/>
      <c r="GU41" s="436"/>
      <c r="GV41" s="436"/>
      <c r="GW41" s="436"/>
      <c r="GX41" s="436"/>
      <c r="GY41" s="436"/>
      <c r="GZ41" s="436"/>
      <c r="HA41" s="436"/>
      <c r="HB41" s="436"/>
      <c r="HC41" s="436"/>
      <c r="HD41" s="436"/>
      <c r="HE41" s="436"/>
      <c r="HF41" s="436"/>
      <c r="HG41" s="436"/>
      <c r="HH41" s="436"/>
      <c r="HI41" s="436"/>
      <c r="HJ41" s="436"/>
      <c r="HK41" s="436"/>
      <c r="HL41" s="436"/>
    </row>
    <row r="42" spans="1:248" s="436" customFormat="1" ht="24.95" customHeight="1">
      <c r="D42" s="505"/>
      <c r="H42" s="489"/>
      <c r="HM42" s="102"/>
      <c r="HN42" s="102"/>
      <c r="HO42" s="102"/>
      <c r="HP42" s="102"/>
      <c r="HQ42" s="102"/>
      <c r="HR42" s="102"/>
      <c r="HS42" s="102"/>
      <c r="HT42" s="102"/>
      <c r="HU42" s="102"/>
      <c r="HV42" s="102"/>
      <c r="HW42" s="102"/>
      <c r="HX42" s="102"/>
      <c r="HY42" s="102"/>
      <c r="HZ42" s="102"/>
      <c r="IA42" s="102"/>
      <c r="IB42" s="102"/>
      <c r="IC42" s="102"/>
      <c r="ID42" s="102"/>
      <c r="IE42" s="102"/>
      <c r="IF42" s="102"/>
      <c r="IG42" s="102"/>
      <c r="IH42" s="102"/>
      <c r="II42" s="102"/>
      <c r="IJ42" s="102"/>
      <c r="IK42" s="102"/>
      <c r="IL42" s="102"/>
      <c r="IM42" s="102"/>
      <c r="IN42" s="102"/>
    </row>
  </sheetData>
  <mergeCells count="1">
    <mergeCell ref="A1:H1"/>
  </mergeCells>
  <phoneticPr fontId="68"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dimension ref="A1:IN1393"/>
  <sheetViews>
    <sheetView topLeftCell="A1352" zoomScaleSheetLayoutView="100" workbookViewId="0">
      <selection sqref="A1:H1"/>
    </sheetView>
  </sheetViews>
  <sheetFormatPr defaultRowHeight="14.25"/>
  <cols>
    <col min="1" max="1" width="39.375" style="436" customWidth="1"/>
    <col min="2" max="4" width="13.125" style="436" customWidth="1"/>
    <col min="5" max="5" width="13.125" style="436" hidden="1" customWidth="1"/>
    <col min="6" max="7" width="13.125" style="436" customWidth="1"/>
    <col min="8" max="8" width="36.5" style="441" customWidth="1"/>
    <col min="9" max="220" width="9" style="436"/>
    <col min="221" max="248" width="9" style="102"/>
  </cols>
  <sheetData>
    <row r="1" spans="1:248" s="436" customFormat="1" ht="34.5" customHeight="1">
      <c r="A1" s="593" t="s">
        <v>1237</v>
      </c>
      <c r="B1" s="593"/>
      <c r="C1" s="593"/>
      <c r="D1" s="593"/>
      <c r="E1" s="593"/>
      <c r="F1" s="593"/>
      <c r="G1" s="593"/>
      <c r="H1" s="593"/>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row>
    <row r="2" spans="1:248" s="436" customFormat="1" ht="15" customHeight="1">
      <c r="A2" s="109"/>
      <c r="B2" s="442"/>
      <c r="C2" s="442"/>
      <c r="D2" s="442"/>
      <c r="E2" s="442"/>
      <c r="F2" s="443"/>
      <c r="G2" s="443"/>
      <c r="H2" s="444" t="s">
        <v>21</v>
      </c>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row>
    <row r="3" spans="1:248" s="436" customFormat="1" ht="37.9" customHeight="1">
      <c r="A3" s="445" t="s">
        <v>103</v>
      </c>
      <c r="B3" s="446" t="s">
        <v>23</v>
      </c>
      <c r="C3" s="446" t="s">
        <v>100</v>
      </c>
      <c r="D3" s="446" t="s">
        <v>25</v>
      </c>
      <c r="E3" s="447" t="s">
        <v>26</v>
      </c>
      <c r="F3" s="446" t="s">
        <v>27</v>
      </c>
      <c r="G3" s="446" t="s">
        <v>102</v>
      </c>
      <c r="H3" s="333" t="s">
        <v>108</v>
      </c>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row>
    <row r="4" spans="1:248" s="437" customFormat="1" ht="143.1" customHeight="1">
      <c r="A4" s="448" t="s">
        <v>31</v>
      </c>
      <c r="B4" s="449">
        <v>1832951.7163046382</v>
      </c>
      <c r="C4" s="449">
        <v>2446628</v>
      </c>
      <c r="D4" s="449">
        <v>2441728</v>
      </c>
      <c r="E4" s="449">
        <v>1251634</v>
      </c>
      <c r="F4" s="450">
        <v>0.95083227205397103</v>
      </c>
      <c r="G4" s="450">
        <v>0.33212892531762828</v>
      </c>
      <c r="H4" s="451" t="s">
        <v>109</v>
      </c>
    </row>
    <row r="5" spans="1:248" s="436" customFormat="1" ht="53.1" customHeight="1">
      <c r="A5" s="452" t="s">
        <v>110</v>
      </c>
      <c r="B5" s="449">
        <v>5604</v>
      </c>
      <c r="C5" s="449">
        <v>8865</v>
      </c>
      <c r="D5" s="449">
        <v>8843</v>
      </c>
      <c r="E5" s="449">
        <v>6764</v>
      </c>
      <c r="F5" s="453">
        <v>0.3073625073920756</v>
      </c>
      <c r="G5" s="453">
        <v>0.5779800142755176</v>
      </c>
      <c r="H5" s="451" t="s">
        <v>111</v>
      </c>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row>
    <row r="6" spans="1:248" s="436" customFormat="1" ht="18" customHeight="1">
      <c r="A6" s="454" t="s">
        <v>112</v>
      </c>
      <c r="B6" s="455">
        <v>3336</v>
      </c>
      <c r="C6" s="455"/>
      <c r="D6" s="455">
        <v>4519</v>
      </c>
      <c r="E6" s="455">
        <v>3311</v>
      </c>
      <c r="F6" s="450">
        <v>0.36484445786771369</v>
      </c>
      <c r="G6" s="450">
        <v>0.35461630695443636</v>
      </c>
      <c r="H6" s="451"/>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row>
    <row r="7" spans="1:248" s="436" customFormat="1" ht="18" customHeight="1">
      <c r="A7" s="454" t="s">
        <v>113</v>
      </c>
      <c r="B7" s="455">
        <v>0</v>
      </c>
      <c r="C7" s="455"/>
      <c r="D7" s="455">
        <v>1</v>
      </c>
      <c r="E7" s="455">
        <v>0</v>
      </c>
      <c r="F7" s="450"/>
      <c r="G7" s="450"/>
      <c r="H7" s="451"/>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row>
    <row r="8" spans="1:248" s="436" customFormat="1" ht="18" customHeight="1">
      <c r="A8" s="456" t="s">
        <v>114</v>
      </c>
      <c r="B8" s="455">
        <v>265</v>
      </c>
      <c r="C8" s="455"/>
      <c r="D8" s="455">
        <v>29</v>
      </c>
      <c r="E8" s="457">
        <v>-25</v>
      </c>
      <c r="F8" s="450">
        <v>-2.16</v>
      </c>
      <c r="G8" s="450">
        <v>-0.89056603773584908</v>
      </c>
      <c r="H8" s="451"/>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row>
    <row r="9" spans="1:248" s="436" customFormat="1" ht="18" customHeight="1">
      <c r="A9" s="456" t="s">
        <v>115</v>
      </c>
      <c r="B9" s="455">
        <v>285</v>
      </c>
      <c r="C9" s="455"/>
      <c r="D9" s="455">
        <v>285</v>
      </c>
      <c r="E9" s="455">
        <v>273</v>
      </c>
      <c r="F9" s="450">
        <v>4.3956043956044022E-2</v>
      </c>
      <c r="G9" s="450">
        <v>0</v>
      </c>
      <c r="H9" s="451"/>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row>
    <row r="10" spans="1:248" s="436" customFormat="1" ht="18" customHeight="1">
      <c r="A10" s="456" t="s">
        <v>116</v>
      </c>
      <c r="B10" s="455">
        <v>270</v>
      </c>
      <c r="C10" s="455"/>
      <c r="D10" s="455">
        <v>265</v>
      </c>
      <c r="E10" s="455">
        <v>245</v>
      </c>
      <c r="F10" s="450">
        <v>8.163265306122458E-2</v>
      </c>
      <c r="G10" s="450">
        <v>-1.851851851851849E-2</v>
      </c>
      <c r="H10" s="451"/>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row>
    <row r="11" spans="1:248" s="436" customFormat="1" ht="18" customHeight="1">
      <c r="A11" s="350" t="s">
        <v>117</v>
      </c>
      <c r="B11" s="455">
        <v>165</v>
      </c>
      <c r="C11" s="455"/>
      <c r="D11" s="455">
        <v>1023</v>
      </c>
      <c r="E11" s="455">
        <v>117</v>
      </c>
      <c r="F11" s="450">
        <v>7.7435897435897427</v>
      </c>
      <c r="G11" s="450">
        <v>5.2</v>
      </c>
      <c r="H11" s="451"/>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row>
    <row r="12" spans="1:248" s="436" customFormat="1" ht="18" customHeight="1">
      <c r="A12" s="350" t="s">
        <v>118</v>
      </c>
      <c r="B12" s="455">
        <v>0</v>
      </c>
      <c r="C12" s="455"/>
      <c r="D12" s="455">
        <v>0</v>
      </c>
      <c r="E12" s="455">
        <v>0</v>
      </c>
      <c r="F12" s="450"/>
      <c r="G12" s="450"/>
      <c r="H12" s="451"/>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row>
    <row r="13" spans="1:248" s="436" customFormat="1" ht="18" customHeight="1">
      <c r="A13" s="350" t="s">
        <v>119</v>
      </c>
      <c r="B13" s="455">
        <v>590</v>
      </c>
      <c r="C13" s="455"/>
      <c r="D13" s="455">
        <v>638</v>
      </c>
      <c r="E13" s="455">
        <v>583</v>
      </c>
      <c r="F13" s="450">
        <v>9.4339622641509413E-2</v>
      </c>
      <c r="G13" s="450">
        <v>8.135593220338988E-2</v>
      </c>
      <c r="H13" s="451"/>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row>
    <row r="14" spans="1:248" s="436" customFormat="1" ht="18" customHeight="1">
      <c r="A14" s="350" t="s">
        <v>120</v>
      </c>
      <c r="B14" s="455">
        <v>6</v>
      </c>
      <c r="C14" s="455"/>
      <c r="D14" s="455">
        <v>5</v>
      </c>
      <c r="E14" s="455">
        <v>7</v>
      </c>
      <c r="F14" s="450">
        <v>-0.2857142857142857</v>
      </c>
      <c r="G14" s="450">
        <v>-0.16666666666666663</v>
      </c>
      <c r="H14" s="451"/>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row>
    <row r="15" spans="1:248" s="436" customFormat="1" ht="18" customHeight="1">
      <c r="A15" s="350" t="s">
        <v>121</v>
      </c>
      <c r="B15" s="455">
        <v>0</v>
      </c>
      <c r="C15" s="455"/>
      <c r="D15" s="455">
        <v>0</v>
      </c>
      <c r="E15" s="455">
        <v>0</v>
      </c>
      <c r="F15" s="450"/>
      <c r="G15" s="450"/>
      <c r="H15" s="451"/>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row>
    <row r="16" spans="1:248" s="436" customFormat="1" ht="18" customHeight="1">
      <c r="A16" s="350" t="s">
        <v>122</v>
      </c>
      <c r="B16" s="455">
        <v>687</v>
      </c>
      <c r="C16" s="455"/>
      <c r="D16" s="455">
        <v>2078</v>
      </c>
      <c r="E16" s="455">
        <v>2253</v>
      </c>
      <c r="F16" s="450">
        <v>-7.7674212161562339E-2</v>
      </c>
      <c r="G16" s="450">
        <v>2.024745269286754</v>
      </c>
      <c r="H16" s="451"/>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row>
    <row r="17" spans="1:248" s="436" customFormat="1" ht="51" customHeight="1">
      <c r="A17" s="452" t="s">
        <v>124</v>
      </c>
      <c r="B17" s="458">
        <v>5140.1020033300001</v>
      </c>
      <c r="C17" s="458">
        <v>7099</v>
      </c>
      <c r="D17" s="458">
        <v>7054</v>
      </c>
      <c r="E17" s="458">
        <v>6226</v>
      </c>
      <c r="F17" s="450">
        <v>0.13299068422743332</v>
      </c>
      <c r="G17" s="450">
        <v>0.37234630663556612</v>
      </c>
      <c r="H17" s="451" t="s">
        <v>125</v>
      </c>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row>
    <row r="18" spans="1:248" s="436" customFormat="1" ht="18" customHeight="1">
      <c r="A18" s="454" t="s">
        <v>112</v>
      </c>
      <c r="B18" s="281">
        <v>2551</v>
      </c>
      <c r="C18" s="281"/>
      <c r="D18" s="281">
        <v>3531</v>
      </c>
      <c r="E18" s="281">
        <v>2569</v>
      </c>
      <c r="F18" s="450">
        <v>0.37446477228493569</v>
      </c>
      <c r="G18" s="450">
        <v>0.38416307330458643</v>
      </c>
      <c r="H18" s="451"/>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row>
    <row r="19" spans="1:248" s="436" customFormat="1" ht="18" customHeight="1">
      <c r="A19" s="454" t="s">
        <v>113</v>
      </c>
      <c r="B19" s="281">
        <v>186</v>
      </c>
      <c r="C19" s="281"/>
      <c r="D19" s="281">
        <v>172</v>
      </c>
      <c r="E19" s="281">
        <v>274</v>
      </c>
      <c r="F19" s="450">
        <v>-0.37226277372262773</v>
      </c>
      <c r="G19" s="450">
        <v>-7.5268817204301119E-2</v>
      </c>
      <c r="H19" s="451"/>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row>
    <row r="20" spans="1:248" s="436" customFormat="1" ht="18" customHeight="1">
      <c r="A20" s="456" t="s">
        <v>114</v>
      </c>
      <c r="B20" s="281">
        <v>50</v>
      </c>
      <c r="C20" s="281"/>
      <c r="D20" s="281">
        <v>39</v>
      </c>
      <c r="E20" s="281">
        <v>42</v>
      </c>
      <c r="F20" s="450">
        <v>-7.1428571428571397E-2</v>
      </c>
      <c r="G20" s="450">
        <v>-0.21999999999999997</v>
      </c>
      <c r="H20" s="451"/>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row>
    <row r="21" spans="1:248" s="436" customFormat="1" ht="18" customHeight="1">
      <c r="A21" s="456" t="s">
        <v>126</v>
      </c>
      <c r="B21" s="281">
        <v>279</v>
      </c>
      <c r="C21" s="281"/>
      <c r="D21" s="281">
        <v>279</v>
      </c>
      <c r="E21" s="281">
        <v>279</v>
      </c>
      <c r="F21" s="450">
        <v>0</v>
      </c>
      <c r="G21" s="450">
        <v>0</v>
      </c>
      <c r="H21" s="451"/>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row>
    <row r="22" spans="1:248" s="436" customFormat="1" ht="18" customHeight="1">
      <c r="A22" s="456" t="s">
        <v>127</v>
      </c>
      <c r="B22" s="281">
        <v>285</v>
      </c>
      <c r="C22" s="281"/>
      <c r="D22" s="281">
        <v>254</v>
      </c>
      <c r="E22" s="281">
        <v>284</v>
      </c>
      <c r="F22" s="450">
        <v>-0.10563380281690138</v>
      </c>
      <c r="G22" s="450">
        <v>-0.10877192982456141</v>
      </c>
      <c r="H22" s="451"/>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row>
    <row r="23" spans="1:248" s="436" customFormat="1" ht="18" customHeight="1">
      <c r="A23" s="456" t="s">
        <v>128</v>
      </c>
      <c r="B23" s="281">
        <v>959</v>
      </c>
      <c r="C23" s="281"/>
      <c r="D23" s="281">
        <v>928</v>
      </c>
      <c r="E23" s="281">
        <v>679</v>
      </c>
      <c r="F23" s="450">
        <v>0.36671575846833582</v>
      </c>
      <c r="G23" s="450">
        <v>-3.2325338894681921E-2</v>
      </c>
      <c r="H23" s="451"/>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row>
    <row r="24" spans="1:248" s="436" customFormat="1" ht="18" customHeight="1">
      <c r="A24" s="456" t="s">
        <v>121</v>
      </c>
      <c r="B24" s="281">
        <v>0</v>
      </c>
      <c r="C24" s="281"/>
      <c r="D24" s="281">
        <v>0</v>
      </c>
      <c r="E24" s="281">
        <v>0</v>
      </c>
      <c r="F24" s="450"/>
      <c r="G24" s="450"/>
      <c r="H24" s="451"/>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row>
    <row r="25" spans="1:248" s="436" customFormat="1" ht="27" customHeight="1">
      <c r="A25" s="456" t="s">
        <v>130</v>
      </c>
      <c r="B25" s="281">
        <v>830.10200333</v>
      </c>
      <c r="C25" s="281"/>
      <c r="D25" s="281">
        <v>1851</v>
      </c>
      <c r="E25" s="281">
        <v>2099</v>
      </c>
      <c r="F25" s="450">
        <v>-0.11815150071462599</v>
      </c>
      <c r="G25" s="450">
        <v>1.2298464436594676</v>
      </c>
      <c r="H25" s="451"/>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row>
    <row r="26" spans="1:248" s="436" customFormat="1" ht="64.5" customHeight="1">
      <c r="A26" s="452" t="s">
        <v>131</v>
      </c>
      <c r="B26" s="458">
        <v>71356.598577833996</v>
      </c>
      <c r="C26" s="458">
        <v>60100</v>
      </c>
      <c r="D26" s="458">
        <v>60100</v>
      </c>
      <c r="E26" s="458">
        <v>35853</v>
      </c>
      <c r="F26" s="453">
        <v>0.67628929238836366</v>
      </c>
      <c r="G26" s="450">
        <v>-0.1577513334741647</v>
      </c>
      <c r="H26" s="451"/>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row>
    <row r="27" spans="1:248" s="436" customFormat="1" ht="18" customHeight="1">
      <c r="A27" s="454" t="s">
        <v>112</v>
      </c>
      <c r="B27" s="281">
        <v>4431</v>
      </c>
      <c r="C27" s="281"/>
      <c r="D27" s="281">
        <v>5497</v>
      </c>
      <c r="E27" s="281">
        <v>4488</v>
      </c>
      <c r="F27" s="450">
        <v>0.22482174688057044</v>
      </c>
      <c r="G27" s="450">
        <v>0.24057774768675233</v>
      </c>
      <c r="H27" s="451"/>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row>
    <row r="28" spans="1:248" s="436" customFormat="1" ht="18" customHeight="1">
      <c r="A28" s="454" t="s">
        <v>113</v>
      </c>
      <c r="B28" s="281">
        <v>2634</v>
      </c>
      <c r="C28" s="281"/>
      <c r="D28" s="281">
        <v>10744</v>
      </c>
      <c r="E28" s="281">
        <v>2488</v>
      </c>
      <c r="F28" s="450">
        <v>3.318327974276527</v>
      </c>
      <c r="G28" s="450">
        <v>3.0789673500379653</v>
      </c>
      <c r="H28" s="451"/>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c r="IN28" s="102"/>
    </row>
    <row r="29" spans="1:248" s="436" customFormat="1" ht="18" customHeight="1">
      <c r="A29" s="456" t="s">
        <v>114</v>
      </c>
      <c r="B29" s="281">
        <v>23510.824977834</v>
      </c>
      <c r="C29" s="281"/>
      <c r="D29" s="281">
        <v>272</v>
      </c>
      <c r="E29" s="281">
        <v>798</v>
      </c>
      <c r="F29" s="450">
        <v>-0.65914786967418548</v>
      </c>
      <c r="G29" s="450">
        <v>-0.98843086109243539</v>
      </c>
      <c r="H29" s="451"/>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c r="II29" s="102"/>
      <c r="IJ29" s="102"/>
      <c r="IK29" s="102"/>
      <c r="IL29" s="102"/>
      <c r="IM29" s="102"/>
      <c r="IN29" s="102"/>
    </row>
    <row r="30" spans="1:248" s="436" customFormat="1" ht="18" customHeight="1">
      <c r="A30" s="456" t="s">
        <v>132</v>
      </c>
      <c r="B30" s="281">
        <v>21</v>
      </c>
      <c r="C30" s="281"/>
      <c r="D30" s="281">
        <v>17</v>
      </c>
      <c r="E30" s="281">
        <v>17</v>
      </c>
      <c r="F30" s="450">
        <v>0</v>
      </c>
      <c r="G30" s="450">
        <v>-0.19047619047619047</v>
      </c>
      <c r="H30" s="451"/>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02"/>
      <c r="II30" s="102"/>
      <c r="IJ30" s="102"/>
      <c r="IK30" s="102"/>
      <c r="IL30" s="102"/>
      <c r="IM30" s="102"/>
      <c r="IN30" s="102"/>
    </row>
    <row r="31" spans="1:248" s="436" customFormat="1" ht="18" customHeight="1">
      <c r="A31" s="456" t="s">
        <v>133</v>
      </c>
      <c r="B31" s="281">
        <v>729</v>
      </c>
      <c r="C31" s="281"/>
      <c r="D31" s="281">
        <v>24</v>
      </c>
      <c r="E31" s="281">
        <v>1335</v>
      </c>
      <c r="F31" s="450">
        <v>-0.98202247191011238</v>
      </c>
      <c r="G31" s="450">
        <v>-0.96707818930041156</v>
      </c>
      <c r="H31" s="451"/>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row>
    <row r="32" spans="1:248" s="436" customFormat="1" ht="18" customHeight="1">
      <c r="A32" s="454" t="s">
        <v>134</v>
      </c>
      <c r="B32" s="281"/>
      <c r="C32" s="281"/>
      <c r="D32" s="281">
        <v>0</v>
      </c>
      <c r="E32" s="281">
        <v>18</v>
      </c>
      <c r="F32" s="450">
        <v>-1</v>
      </c>
      <c r="G32" s="450"/>
      <c r="H32" s="451"/>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c r="II32" s="102"/>
      <c r="IJ32" s="102"/>
      <c r="IK32" s="102"/>
      <c r="IL32" s="102"/>
      <c r="IM32" s="102"/>
      <c r="IN32" s="102"/>
    </row>
    <row r="33" spans="1:248" s="436" customFormat="1" ht="18" customHeight="1">
      <c r="A33" s="454" t="s">
        <v>135</v>
      </c>
      <c r="B33" s="281">
        <v>14617.402400000001</v>
      </c>
      <c r="C33" s="281"/>
      <c r="D33" s="281">
        <v>8279</v>
      </c>
      <c r="E33" s="281">
        <v>11740</v>
      </c>
      <c r="F33" s="450">
        <v>-0.29480408858603069</v>
      </c>
      <c r="G33" s="450">
        <v>-0.43362029904848209</v>
      </c>
      <c r="H33" s="451"/>
      <c r="HM33" s="102"/>
      <c r="HN33" s="102"/>
      <c r="HO33" s="102"/>
      <c r="HP33" s="102"/>
      <c r="HQ33" s="102"/>
      <c r="HR33" s="102"/>
      <c r="HS33" s="102"/>
      <c r="HT33" s="102"/>
      <c r="HU33" s="102"/>
      <c r="HV33" s="102"/>
      <c r="HW33" s="102"/>
      <c r="HX33" s="102"/>
      <c r="HY33" s="102"/>
      <c r="HZ33" s="102"/>
      <c r="IA33" s="102"/>
      <c r="IB33" s="102"/>
      <c r="IC33" s="102"/>
      <c r="ID33" s="102"/>
      <c r="IE33" s="102"/>
      <c r="IF33" s="102"/>
      <c r="IG33" s="102"/>
      <c r="IH33" s="102"/>
      <c r="II33" s="102"/>
      <c r="IJ33" s="102"/>
      <c r="IK33" s="102"/>
      <c r="IL33" s="102"/>
      <c r="IM33" s="102"/>
      <c r="IN33" s="102"/>
    </row>
    <row r="34" spans="1:248" s="436" customFormat="1" ht="18" customHeight="1">
      <c r="A34" s="454" t="s">
        <v>136</v>
      </c>
      <c r="B34" s="281"/>
      <c r="C34" s="281"/>
      <c r="D34" s="281">
        <v>0</v>
      </c>
      <c r="E34" s="281">
        <v>0</v>
      </c>
      <c r="F34" s="450"/>
      <c r="G34" s="450"/>
      <c r="H34" s="451"/>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row>
    <row r="35" spans="1:248" s="436" customFormat="1" ht="18" customHeight="1">
      <c r="A35" s="456" t="s">
        <v>121</v>
      </c>
      <c r="B35" s="281">
        <v>9356.56</v>
      </c>
      <c r="C35" s="281"/>
      <c r="D35" s="281">
        <v>0</v>
      </c>
      <c r="E35" s="281">
        <v>0</v>
      </c>
      <c r="F35" s="450"/>
      <c r="G35" s="450">
        <v>-1</v>
      </c>
      <c r="H35" s="451"/>
      <c r="HM35" s="102"/>
      <c r="HN35" s="102"/>
      <c r="HO35" s="102"/>
      <c r="HP35" s="102"/>
      <c r="HQ35" s="102"/>
      <c r="HR35" s="102"/>
      <c r="HS35" s="102"/>
      <c r="HT35" s="102"/>
      <c r="HU35" s="102"/>
      <c r="HV35" s="102"/>
      <c r="HW35" s="102"/>
      <c r="HX35" s="102"/>
      <c r="HY35" s="102"/>
      <c r="HZ35" s="102"/>
      <c r="IA35" s="102"/>
      <c r="IB35" s="102"/>
      <c r="IC35" s="102"/>
      <c r="ID35" s="102"/>
      <c r="IE35" s="102"/>
      <c r="IF35" s="102"/>
      <c r="IG35" s="102"/>
      <c r="IH35" s="102"/>
      <c r="II35" s="102"/>
      <c r="IJ35" s="102"/>
      <c r="IK35" s="102"/>
      <c r="IL35" s="102"/>
      <c r="IM35" s="102"/>
      <c r="IN35" s="102"/>
    </row>
    <row r="36" spans="1:248" s="436" customFormat="1" ht="18" customHeight="1">
      <c r="A36" s="456" t="s">
        <v>137</v>
      </c>
      <c r="B36" s="281">
        <v>16056.8112</v>
      </c>
      <c r="C36" s="281"/>
      <c r="D36" s="281">
        <v>35267</v>
      </c>
      <c r="E36" s="281">
        <v>14969</v>
      </c>
      <c r="F36" s="450">
        <v>1.3560024049702717</v>
      </c>
      <c r="G36" s="450">
        <v>1.1963887823505082</v>
      </c>
      <c r="H36" s="451"/>
      <c r="HM36" s="102"/>
      <c r="HN36" s="102"/>
      <c r="HO36" s="102"/>
      <c r="HP36" s="102"/>
      <c r="HQ36" s="102"/>
      <c r="HR36" s="102"/>
      <c r="HS36" s="102"/>
      <c r="HT36" s="102"/>
      <c r="HU36" s="102"/>
      <c r="HV36" s="102"/>
      <c r="HW36" s="102"/>
      <c r="HX36" s="102"/>
      <c r="HY36" s="102"/>
      <c r="HZ36" s="102"/>
      <c r="IA36" s="102"/>
      <c r="IB36" s="102"/>
      <c r="IC36" s="102"/>
      <c r="ID36" s="102"/>
      <c r="IE36" s="102"/>
      <c r="IF36" s="102"/>
      <c r="IG36" s="102"/>
      <c r="IH36" s="102"/>
      <c r="II36" s="102"/>
      <c r="IJ36" s="102"/>
      <c r="IK36" s="102"/>
      <c r="IL36" s="102"/>
      <c r="IM36" s="102"/>
      <c r="IN36" s="102"/>
    </row>
    <row r="37" spans="1:248" s="436" customFormat="1" ht="27" customHeight="1">
      <c r="A37" s="459" t="s">
        <v>138</v>
      </c>
      <c r="B37" s="458">
        <v>32264.631719999998</v>
      </c>
      <c r="C37" s="458">
        <v>22255</v>
      </c>
      <c r="D37" s="458">
        <v>22255</v>
      </c>
      <c r="E37" s="458">
        <v>13323</v>
      </c>
      <c r="F37" s="453">
        <v>0.67041957517075734</v>
      </c>
      <c r="G37" s="450">
        <v>-0.31023542456228592</v>
      </c>
      <c r="H37" s="451" t="s">
        <v>139</v>
      </c>
      <c r="HM37" s="102"/>
      <c r="HN37" s="102"/>
      <c r="HO37" s="102"/>
      <c r="HP37" s="102"/>
      <c r="HQ37" s="102"/>
      <c r="HR37" s="102"/>
      <c r="HS37" s="102"/>
      <c r="HT37" s="102"/>
      <c r="HU37" s="102"/>
      <c r="HV37" s="102"/>
      <c r="HW37" s="102"/>
      <c r="HX37" s="102"/>
      <c r="HY37" s="102"/>
      <c r="HZ37" s="102"/>
      <c r="IA37" s="102"/>
      <c r="IB37" s="102"/>
      <c r="IC37" s="102"/>
      <c r="ID37" s="102"/>
      <c r="IE37" s="102"/>
      <c r="IF37" s="102"/>
      <c r="IG37" s="102"/>
      <c r="IH37" s="102"/>
      <c r="II37" s="102"/>
      <c r="IJ37" s="102"/>
      <c r="IK37" s="102"/>
      <c r="IL37" s="102"/>
      <c r="IM37" s="102"/>
      <c r="IN37" s="102"/>
    </row>
    <row r="38" spans="1:248" s="436" customFormat="1" ht="18" customHeight="1">
      <c r="A38" s="454" t="s">
        <v>112</v>
      </c>
      <c r="B38" s="281">
        <v>3564</v>
      </c>
      <c r="C38" s="281"/>
      <c r="D38" s="281">
        <v>4069</v>
      </c>
      <c r="E38" s="281">
        <v>3198</v>
      </c>
      <c r="F38" s="450">
        <v>0.27235772357723587</v>
      </c>
      <c r="G38" s="450">
        <v>0.14169472502805847</v>
      </c>
      <c r="H38" s="451"/>
      <c r="HM38" s="102"/>
      <c r="HN38" s="102"/>
      <c r="HO38" s="102"/>
      <c r="HP38" s="102"/>
      <c r="HQ38" s="102"/>
      <c r="HR38" s="102"/>
      <c r="HS38" s="102"/>
      <c r="HT38" s="102"/>
      <c r="HU38" s="102"/>
      <c r="HV38" s="102"/>
      <c r="HW38" s="102"/>
      <c r="HX38" s="102"/>
      <c r="HY38" s="102"/>
      <c r="HZ38" s="102"/>
      <c r="IA38" s="102"/>
      <c r="IB38" s="102"/>
      <c r="IC38" s="102"/>
      <c r="ID38" s="102"/>
      <c r="IE38" s="102"/>
      <c r="IF38" s="102"/>
      <c r="IG38" s="102"/>
      <c r="IH38" s="102"/>
      <c r="II38" s="102"/>
      <c r="IJ38" s="102"/>
      <c r="IK38" s="102"/>
      <c r="IL38" s="102"/>
      <c r="IM38" s="102"/>
      <c r="IN38" s="102"/>
    </row>
    <row r="39" spans="1:248" s="436" customFormat="1" ht="18" customHeight="1">
      <c r="A39" s="454" t="s">
        <v>113</v>
      </c>
      <c r="B39" s="281">
        <v>3675.28</v>
      </c>
      <c r="C39" s="281"/>
      <c r="D39" s="281">
        <v>1058</v>
      </c>
      <c r="E39" s="281">
        <v>845</v>
      </c>
      <c r="F39" s="450">
        <v>0.25207100591715981</v>
      </c>
      <c r="G39" s="450">
        <v>-0.71213077643063927</v>
      </c>
      <c r="H39" s="451"/>
      <c r="HM39" s="102"/>
      <c r="HN39" s="102"/>
      <c r="HO39" s="102"/>
      <c r="HP39" s="102"/>
      <c r="HQ39" s="102"/>
      <c r="HR39" s="102"/>
      <c r="HS39" s="102"/>
      <c r="HT39" s="102"/>
      <c r="HU39" s="102"/>
      <c r="HV39" s="102"/>
      <c r="HW39" s="102"/>
      <c r="HX39" s="102"/>
      <c r="HY39" s="102"/>
      <c r="HZ39" s="102"/>
      <c r="IA39" s="102"/>
      <c r="IB39" s="102"/>
      <c r="IC39" s="102"/>
      <c r="ID39" s="102"/>
      <c r="IE39" s="102"/>
      <c r="IF39" s="102"/>
      <c r="IG39" s="102"/>
      <c r="IH39" s="102"/>
      <c r="II39" s="102"/>
      <c r="IJ39" s="102"/>
      <c r="IK39" s="102"/>
      <c r="IL39" s="102"/>
      <c r="IM39" s="102"/>
      <c r="IN39" s="102"/>
    </row>
    <row r="40" spans="1:248" s="436" customFormat="1" ht="18" customHeight="1">
      <c r="A40" s="454" t="s">
        <v>114</v>
      </c>
      <c r="B40" s="281">
        <v>10889.1</v>
      </c>
      <c r="C40" s="281"/>
      <c r="D40" s="281">
        <v>0</v>
      </c>
      <c r="E40" s="281">
        <v>0</v>
      </c>
      <c r="F40" s="450"/>
      <c r="G40" s="450">
        <v>-1</v>
      </c>
      <c r="H40" s="451"/>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row>
    <row r="41" spans="1:248" s="436" customFormat="1" ht="29.1" customHeight="1">
      <c r="A41" s="456" t="s">
        <v>140</v>
      </c>
      <c r="B41" s="281">
        <v>1021.69</v>
      </c>
      <c r="C41" s="281"/>
      <c r="D41" s="281">
        <v>275</v>
      </c>
      <c r="E41" s="281">
        <v>64</v>
      </c>
      <c r="F41" s="450">
        <v>3.296875</v>
      </c>
      <c r="G41" s="450">
        <v>-0.73083812115220859</v>
      </c>
      <c r="H41" s="451"/>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row>
    <row r="42" spans="1:248" s="436" customFormat="1" ht="18" customHeight="1">
      <c r="A42" s="456" t="s">
        <v>141</v>
      </c>
      <c r="B42" s="281">
        <v>1389.7</v>
      </c>
      <c r="C42" s="281"/>
      <c r="D42" s="281">
        <v>740</v>
      </c>
      <c r="E42" s="281">
        <v>579</v>
      </c>
      <c r="F42" s="450">
        <v>0.27806563039723664</v>
      </c>
      <c r="G42" s="450">
        <v>-0.46751097359142257</v>
      </c>
      <c r="H42" s="451"/>
      <c r="HM42" s="102"/>
      <c r="HN42" s="102"/>
      <c r="HO42" s="102"/>
      <c r="HP42" s="102"/>
      <c r="HQ42" s="102"/>
      <c r="HR42" s="102"/>
      <c r="HS42" s="102"/>
      <c r="HT42" s="102"/>
      <c r="HU42" s="102"/>
      <c r="HV42" s="102"/>
      <c r="HW42" s="102"/>
      <c r="HX42" s="102"/>
      <c r="HY42" s="102"/>
      <c r="HZ42" s="102"/>
      <c r="IA42" s="102"/>
      <c r="IB42" s="102"/>
      <c r="IC42" s="102"/>
      <c r="ID42" s="102"/>
      <c r="IE42" s="102"/>
      <c r="IF42" s="102"/>
      <c r="IG42" s="102"/>
      <c r="IH42" s="102"/>
      <c r="II42" s="102"/>
      <c r="IJ42" s="102"/>
      <c r="IK42" s="102"/>
      <c r="IL42" s="102"/>
      <c r="IM42" s="102"/>
      <c r="IN42" s="102"/>
    </row>
    <row r="43" spans="1:248" s="436" customFormat="1" ht="18" customHeight="1">
      <c r="A43" s="456" t="s">
        <v>142</v>
      </c>
      <c r="B43" s="281">
        <v>214.96</v>
      </c>
      <c r="C43" s="281"/>
      <c r="D43" s="281">
        <v>117</v>
      </c>
      <c r="E43" s="281">
        <v>13</v>
      </c>
      <c r="F43" s="450">
        <v>8</v>
      </c>
      <c r="G43" s="450">
        <v>-0.45571269073315968</v>
      </c>
      <c r="H43" s="451"/>
      <c r="HM43" s="102"/>
      <c r="HN43" s="102"/>
      <c r="HO43" s="102"/>
      <c r="HP43" s="102"/>
      <c r="HQ43" s="102"/>
      <c r="HR43" s="102"/>
      <c r="HS43" s="102"/>
      <c r="HT43" s="102"/>
      <c r="HU43" s="102"/>
      <c r="HV43" s="102"/>
      <c r="HW43" s="102"/>
      <c r="HX43" s="102"/>
      <c r="HY43" s="102"/>
      <c r="HZ43" s="102"/>
      <c r="IA43" s="102"/>
      <c r="IB43" s="102"/>
      <c r="IC43" s="102"/>
      <c r="ID43" s="102"/>
      <c r="IE43" s="102"/>
      <c r="IF43" s="102"/>
      <c r="IG43" s="102"/>
      <c r="IH43" s="102"/>
      <c r="II43" s="102"/>
      <c r="IJ43" s="102"/>
      <c r="IK43" s="102"/>
      <c r="IL43" s="102"/>
      <c r="IM43" s="102"/>
      <c r="IN43" s="102"/>
    </row>
    <row r="44" spans="1:248" s="436" customFormat="1" ht="18" customHeight="1">
      <c r="A44" s="454" t="s">
        <v>143</v>
      </c>
      <c r="B44" s="281">
        <v>1233</v>
      </c>
      <c r="C44" s="281"/>
      <c r="D44" s="281">
        <v>1036</v>
      </c>
      <c r="E44" s="281">
        <v>0</v>
      </c>
      <c r="F44" s="450"/>
      <c r="G44" s="450">
        <v>-0.15977291159772911</v>
      </c>
      <c r="H44" s="451"/>
      <c r="HM44" s="102"/>
      <c r="HN44" s="102"/>
      <c r="HO44" s="102"/>
      <c r="HP44" s="102"/>
      <c r="HQ44" s="102"/>
      <c r="HR44" s="102"/>
      <c r="HS44" s="102"/>
      <c r="HT44" s="102"/>
      <c r="HU44" s="102"/>
      <c r="HV44" s="102"/>
      <c r="HW44" s="102"/>
      <c r="HX44" s="102"/>
      <c r="HY44" s="102"/>
      <c r="HZ44" s="102"/>
      <c r="IA44" s="102"/>
      <c r="IB44" s="102"/>
      <c r="IC44" s="102"/>
      <c r="ID44" s="102"/>
      <c r="IE44" s="102"/>
      <c r="IF44" s="102"/>
      <c r="IG44" s="102"/>
      <c r="IH44" s="102"/>
      <c r="II44" s="102"/>
      <c r="IJ44" s="102"/>
      <c r="IK44" s="102"/>
      <c r="IL44" s="102"/>
      <c r="IM44" s="102"/>
      <c r="IN44" s="102"/>
    </row>
    <row r="45" spans="1:248" s="436" customFormat="1" ht="18" customHeight="1">
      <c r="A45" s="454" t="s">
        <v>144</v>
      </c>
      <c r="B45" s="281">
        <v>867.09999999999991</v>
      </c>
      <c r="C45" s="281"/>
      <c r="D45" s="281">
        <v>631</v>
      </c>
      <c r="E45" s="281">
        <v>704</v>
      </c>
      <c r="F45" s="450">
        <v>-0.10369318181818177</v>
      </c>
      <c r="G45" s="450">
        <v>-0.27228693345634869</v>
      </c>
      <c r="H45" s="451"/>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row>
    <row r="46" spans="1:248" s="436" customFormat="1" ht="18" customHeight="1">
      <c r="A46" s="454" t="s">
        <v>121</v>
      </c>
      <c r="B46" s="281">
        <v>40.6</v>
      </c>
      <c r="C46" s="281"/>
      <c r="D46" s="281">
        <v>40</v>
      </c>
      <c r="E46" s="281">
        <v>40</v>
      </c>
      <c r="F46" s="450">
        <v>0</v>
      </c>
      <c r="G46" s="450">
        <v>-1.4778325123152691E-2</v>
      </c>
      <c r="H46" s="451"/>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row>
    <row r="47" spans="1:248" s="436" customFormat="1" ht="18" customHeight="1">
      <c r="A47" s="454" t="s">
        <v>145</v>
      </c>
      <c r="B47" s="281">
        <v>9369.2017199999991</v>
      </c>
      <c r="C47" s="281"/>
      <c r="D47" s="281">
        <v>14289</v>
      </c>
      <c r="E47" s="281">
        <v>7880</v>
      </c>
      <c r="F47" s="450">
        <v>0.81332487309644663</v>
      </c>
      <c r="G47" s="450">
        <v>0.52510325073884756</v>
      </c>
      <c r="H47" s="451"/>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row>
    <row r="48" spans="1:248" s="436" customFormat="1" ht="48">
      <c r="A48" s="452" t="s">
        <v>146</v>
      </c>
      <c r="B48" s="458">
        <v>6808</v>
      </c>
      <c r="C48" s="458">
        <v>9780</v>
      </c>
      <c r="D48" s="458">
        <v>9780</v>
      </c>
      <c r="E48" s="458">
        <v>11263</v>
      </c>
      <c r="F48" s="450">
        <v>-0.13167007014117016</v>
      </c>
      <c r="G48" s="450">
        <v>0.43654524089306701</v>
      </c>
      <c r="H48" s="451" t="s">
        <v>125</v>
      </c>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row>
    <row r="49" spans="1:248" s="436" customFormat="1" ht="18" customHeight="1">
      <c r="A49" s="456" t="s">
        <v>112</v>
      </c>
      <c r="B49" s="281">
        <v>2024</v>
      </c>
      <c r="C49" s="281"/>
      <c r="D49" s="281">
        <v>2960</v>
      </c>
      <c r="E49" s="281">
        <v>2047</v>
      </c>
      <c r="F49" s="450">
        <v>0.44601856375183191</v>
      </c>
      <c r="G49" s="450">
        <v>0.46245059288537549</v>
      </c>
      <c r="H49" s="451"/>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row>
    <row r="50" spans="1:248" s="436" customFormat="1" ht="18" customHeight="1">
      <c r="A50" s="456" t="s">
        <v>113</v>
      </c>
      <c r="B50" s="281">
        <v>1060</v>
      </c>
      <c r="C50" s="281"/>
      <c r="D50" s="281">
        <v>1141</v>
      </c>
      <c r="E50" s="281">
        <v>1972</v>
      </c>
      <c r="F50" s="450">
        <v>-0.42139959432048679</v>
      </c>
      <c r="G50" s="450">
        <v>7.641509433962268E-2</v>
      </c>
      <c r="H50" s="451"/>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row>
    <row r="51" spans="1:248" s="436" customFormat="1" ht="18" customHeight="1">
      <c r="A51" s="456" t="s">
        <v>114</v>
      </c>
      <c r="B51" s="281">
        <v>0</v>
      </c>
      <c r="C51" s="281"/>
      <c r="D51" s="281">
        <v>0</v>
      </c>
      <c r="E51" s="281">
        <v>0</v>
      </c>
      <c r="F51" s="450"/>
      <c r="G51" s="450"/>
      <c r="H51" s="451"/>
      <c r="HM51" s="102"/>
      <c r="HN51" s="102"/>
      <c r="HO51" s="102"/>
      <c r="HP51" s="102"/>
      <c r="HQ51" s="102"/>
      <c r="HR51" s="102"/>
      <c r="HS51" s="102"/>
      <c r="HT51" s="102"/>
      <c r="HU51" s="102"/>
      <c r="HV51" s="102"/>
      <c r="HW51" s="102"/>
      <c r="HX51" s="102"/>
      <c r="HY51" s="102"/>
      <c r="HZ51" s="102"/>
      <c r="IA51" s="102"/>
      <c r="IB51" s="102"/>
      <c r="IC51" s="102"/>
      <c r="ID51" s="102"/>
      <c r="IE51" s="102"/>
      <c r="IF51" s="102"/>
      <c r="IG51" s="102"/>
      <c r="IH51" s="102"/>
      <c r="II51" s="102"/>
      <c r="IJ51" s="102"/>
      <c r="IK51" s="102"/>
      <c r="IL51" s="102"/>
      <c r="IM51" s="102"/>
      <c r="IN51" s="102"/>
    </row>
    <row r="52" spans="1:248" s="436" customFormat="1" ht="18" customHeight="1">
      <c r="A52" s="350" t="s">
        <v>147</v>
      </c>
      <c r="B52" s="281">
        <v>145</v>
      </c>
      <c r="C52" s="281"/>
      <c r="D52" s="281">
        <v>115</v>
      </c>
      <c r="E52" s="281">
        <v>120</v>
      </c>
      <c r="F52" s="450">
        <v>-4.166666666666663E-2</v>
      </c>
      <c r="G52" s="450">
        <v>-0.2068965517241379</v>
      </c>
      <c r="H52" s="451"/>
      <c r="HM52" s="102"/>
      <c r="HN52" s="102"/>
      <c r="HO52" s="102"/>
      <c r="HP52" s="102"/>
      <c r="HQ52" s="102"/>
      <c r="HR52" s="102"/>
      <c r="HS52" s="102"/>
      <c r="HT52" s="102"/>
      <c r="HU52" s="102"/>
      <c r="HV52" s="102"/>
      <c r="HW52" s="102"/>
      <c r="HX52" s="102"/>
      <c r="HY52" s="102"/>
      <c r="HZ52" s="102"/>
      <c r="IA52" s="102"/>
      <c r="IB52" s="102"/>
      <c r="IC52" s="102"/>
      <c r="ID52" s="102"/>
      <c r="IE52" s="102"/>
      <c r="IF52" s="102"/>
      <c r="IG52" s="102"/>
      <c r="IH52" s="102"/>
      <c r="II52" s="102"/>
      <c r="IJ52" s="102"/>
      <c r="IK52" s="102"/>
      <c r="IL52" s="102"/>
      <c r="IM52" s="102"/>
      <c r="IN52" s="102"/>
    </row>
    <row r="53" spans="1:248" s="436" customFormat="1" ht="18" customHeight="1">
      <c r="A53" s="454" t="s">
        <v>148</v>
      </c>
      <c r="B53" s="281">
        <v>827</v>
      </c>
      <c r="C53" s="281"/>
      <c r="D53" s="281">
        <v>889</v>
      </c>
      <c r="E53" s="281">
        <v>1133</v>
      </c>
      <c r="F53" s="450">
        <v>-0.21535745807590467</v>
      </c>
      <c r="G53" s="450">
        <v>7.4969770253929813E-2</v>
      </c>
      <c r="H53" s="451"/>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row>
    <row r="54" spans="1:248" s="436" customFormat="1" ht="18" customHeight="1">
      <c r="A54" s="454" t="s">
        <v>149</v>
      </c>
      <c r="B54" s="281">
        <v>396</v>
      </c>
      <c r="C54" s="281"/>
      <c r="D54" s="281">
        <v>1347</v>
      </c>
      <c r="E54" s="281">
        <v>2011</v>
      </c>
      <c r="F54" s="450">
        <v>-0.33018398806563898</v>
      </c>
      <c r="G54" s="450">
        <v>2.4015151515151514</v>
      </c>
      <c r="H54" s="451"/>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row>
    <row r="55" spans="1:248" s="436" customFormat="1" ht="18" customHeight="1">
      <c r="A55" s="454" t="s">
        <v>150</v>
      </c>
      <c r="B55" s="281">
        <v>296</v>
      </c>
      <c r="C55" s="281"/>
      <c r="D55" s="281">
        <v>434</v>
      </c>
      <c r="E55" s="281">
        <v>1778</v>
      </c>
      <c r="F55" s="450">
        <v>-0.75590551181102361</v>
      </c>
      <c r="G55" s="450">
        <v>0.46621621621621623</v>
      </c>
      <c r="H55" s="451"/>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row>
    <row r="56" spans="1:248" s="436" customFormat="1" ht="18" customHeight="1">
      <c r="A56" s="456" t="s">
        <v>151</v>
      </c>
      <c r="B56" s="281">
        <v>875</v>
      </c>
      <c r="C56" s="281"/>
      <c r="D56" s="281">
        <v>1444</v>
      </c>
      <c r="E56" s="281">
        <v>1214</v>
      </c>
      <c r="F56" s="450">
        <v>0.18945634266886335</v>
      </c>
      <c r="G56" s="450">
        <v>0.65028571428571436</v>
      </c>
      <c r="H56" s="451"/>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row>
    <row r="57" spans="1:248" s="436" customFormat="1" ht="18" customHeight="1">
      <c r="A57" s="456" t="s">
        <v>121</v>
      </c>
      <c r="B57" s="281">
        <v>881</v>
      </c>
      <c r="C57" s="281"/>
      <c r="D57" s="281">
        <v>1166</v>
      </c>
      <c r="E57" s="281">
        <v>962</v>
      </c>
      <c r="F57" s="450">
        <v>0.21205821205821196</v>
      </c>
      <c r="G57" s="450">
        <v>0.32349602724177062</v>
      </c>
      <c r="H57" s="451"/>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row>
    <row r="58" spans="1:248" s="436" customFormat="1" ht="18" customHeight="1">
      <c r="A58" s="456" t="s">
        <v>152</v>
      </c>
      <c r="B58" s="281">
        <v>304</v>
      </c>
      <c r="C58" s="281"/>
      <c r="D58" s="281">
        <v>284</v>
      </c>
      <c r="E58" s="281">
        <v>26</v>
      </c>
      <c r="F58" s="450">
        <v>9.9230769230769234</v>
      </c>
      <c r="G58" s="450">
        <v>-6.5789473684210509E-2</v>
      </c>
      <c r="H58" s="451"/>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row>
    <row r="59" spans="1:248" s="436" customFormat="1" ht="24">
      <c r="A59" s="452" t="s">
        <v>153</v>
      </c>
      <c r="B59" s="458">
        <v>19065.142563000001</v>
      </c>
      <c r="C59" s="458">
        <v>23794</v>
      </c>
      <c r="D59" s="458">
        <v>23794</v>
      </c>
      <c r="E59" s="458">
        <v>16712</v>
      </c>
      <c r="F59" s="453">
        <v>0.42376735280038291</v>
      </c>
      <c r="G59" s="450">
        <v>0.24803682539344662</v>
      </c>
      <c r="H59" s="451" t="s">
        <v>154</v>
      </c>
      <c r="HM59" s="102"/>
      <c r="HN59" s="102"/>
      <c r="HO59" s="102"/>
      <c r="HP59" s="102"/>
      <c r="HQ59" s="102"/>
      <c r="HR59" s="102"/>
      <c r="HS59" s="102"/>
      <c r="HT59" s="102"/>
      <c r="HU59" s="102"/>
      <c r="HV59" s="102"/>
      <c r="HW59" s="102"/>
      <c r="HX59" s="102"/>
      <c r="HY59" s="102"/>
      <c r="HZ59" s="102"/>
      <c r="IA59" s="102"/>
      <c r="IB59" s="102"/>
      <c r="IC59" s="102"/>
      <c r="ID59" s="102"/>
      <c r="IE59" s="102"/>
      <c r="IF59" s="102"/>
      <c r="IG59" s="102"/>
      <c r="IH59" s="102"/>
      <c r="II59" s="102"/>
      <c r="IJ59" s="102"/>
      <c r="IK59" s="102"/>
      <c r="IL59" s="102"/>
      <c r="IM59" s="102"/>
      <c r="IN59" s="102"/>
    </row>
    <row r="60" spans="1:248" s="436" customFormat="1" ht="18" customHeight="1">
      <c r="A60" s="454" t="s">
        <v>112</v>
      </c>
      <c r="B60" s="281">
        <v>4588</v>
      </c>
      <c r="C60" s="281"/>
      <c r="D60" s="281">
        <v>6466</v>
      </c>
      <c r="E60" s="281">
        <v>4606</v>
      </c>
      <c r="F60" s="450">
        <v>0.40382110290924889</v>
      </c>
      <c r="G60" s="450">
        <v>0.40932868352223184</v>
      </c>
      <c r="H60" s="451"/>
      <c r="HM60" s="102"/>
      <c r="HN60" s="102"/>
      <c r="HO60" s="102"/>
      <c r="HP60" s="102"/>
      <c r="HQ60" s="102"/>
      <c r="HR60" s="102"/>
      <c r="HS60" s="102"/>
      <c r="HT60" s="102"/>
      <c r="HU60" s="102"/>
      <c r="HV60" s="102"/>
      <c r="HW60" s="102"/>
      <c r="HX60" s="102"/>
      <c r="HY60" s="102"/>
      <c r="HZ60" s="102"/>
      <c r="IA60" s="102"/>
      <c r="IB60" s="102"/>
      <c r="IC60" s="102"/>
      <c r="ID60" s="102"/>
      <c r="IE60" s="102"/>
      <c r="IF60" s="102"/>
      <c r="IG60" s="102"/>
      <c r="IH60" s="102"/>
      <c r="II60" s="102"/>
      <c r="IJ60" s="102"/>
      <c r="IK60" s="102"/>
      <c r="IL60" s="102"/>
      <c r="IM60" s="102"/>
      <c r="IN60" s="102"/>
    </row>
    <row r="61" spans="1:248" s="436" customFormat="1" ht="18" customHeight="1">
      <c r="A61" s="454" t="s">
        <v>113</v>
      </c>
      <c r="B61" s="281">
        <v>6760</v>
      </c>
      <c r="C61" s="281"/>
      <c r="D61" s="281">
        <v>4894</v>
      </c>
      <c r="E61" s="281">
        <v>3171</v>
      </c>
      <c r="F61" s="450">
        <v>0.54336171554714596</v>
      </c>
      <c r="G61" s="450">
        <v>-0.27603550295857993</v>
      </c>
      <c r="H61" s="451"/>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row>
    <row r="62" spans="1:248" s="436" customFormat="1" ht="18" customHeight="1">
      <c r="A62" s="456" t="s">
        <v>114</v>
      </c>
      <c r="B62" s="281">
        <v>864</v>
      </c>
      <c r="C62" s="281"/>
      <c r="D62" s="281">
        <v>910</v>
      </c>
      <c r="E62" s="281">
        <v>678</v>
      </c>
      <c r="F62" s="450">
        <v>0.34218289085545717</v>
      </c>
      <c r="G62" s="450">
        <v>5.32407407407407E-2</v>
      </c>
      <c r="H62" s="451"/>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row>
    <row r="63" spans="1:248" s="436" customFormat="1" ht="18" customHeight="1">
      <c r="A63" s="350" t="s">
        <v>155</v>
      </c>
      <c r="B63" s="281">
        <v>0</v>
      </c>
      <c r="C63" s="281"/>
      <c r="D63" s="281">
        <v>0</v>
      </c>
      <c r="E63" s="281">
        <v>0</v>
      </c>
      <c r="F63" s="450"/>
      <c r="G63" s="450"/>
      <c r="H63" s="451"/>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row>
    <row r="64" spans="1:248" s="436" customFormat="1" ht="18" customHeight="1">
      <c r="A64" s="350" t="s">
        <v>156</v>
      </c>
      <c r="B64" s="281">
        <v>0</v>
      </c>
      <c r="C64" s="281"/>
      <c r="D64" s="281">
        <v>0</v>
      </c>
      <c r="E64" s="281">
        <v>72</v>
      </c>
      <c r="F64" s="450">
        <v>-1</v>
      </c>
      <c r="G64" s="450"/>
      <c r="H64" s="451"/>
      <c r="HM64" s="102"/>
      <c r="HN64" s="102"/>
      <c r="HO64" s="102"/>
      <c r="HP64" s="102"/>
      <c r="HQ64" s="102"/>
      <c r="HR64" s="102"/>
      <c r="HS64" s="102"/>
      <c r="HT64" s="102"/>
      <c r="HU64" s="102"/>
      <c r="HV64" s="102"/>
      <c r="HW64" s="102"/>
      <c r="HX64" s="102"/>
      <c r="HY64" s="102"/>
      <c r="HZ64" s="102"/>
      <c r="IA64" s="102"/>
      <c r="IB64" s="102"/>
      <c r="IC64" s="102"/>
      <c r="ID64" s="102"/>
      <c r="IE64" s="102"/>
      <c r="IF64" s="102"/>
      <c r="IG64" s="102"/>
      <c r="IH64" s="102"/>
      <c r="II64" s="102"/>
      <c r="IJ64" s="102"/>
      <c r="IK64" s="102"/>
      <c r="IL64" s="102"/>
      <c r="IM64" s="102"/>
      <c r="IN64" s="102"/>
    </row>
    <row r="65" spans="1:248" s="436" customFormat="1" ht="18" customHeight="1">
      <c r="A65" s="350" t="s">
        <v>157</v>
      </c>
      <c r="B65" s="281">
        <v>677.65711299999998</v>
      </c>
      <c r="C65" s="281"/>
      <c r="D65" s="281">
        <v>362</v>
      </c>
      <c r="E65" s="281">
        <v>456</v>
      </c>
      <c r="F65" s="450">
        <v>-0.20614035087719296</v>
      </c>
      <c r="G65" s="450">
        <v>-0.46580653688202334</v>
      </c>
      <c r="H65" s="451"/>
      <c r="HM65" s="102"/>
      <c r="HN65" s="102"/>
      <c r="HO65" s="102"/>
      <c r="HP65" s="102"/>
      <c r="HQ65" s="102"/>
      <c r="HR65" s="102"/>
      <c r="HS65" s="102"/>
      <c r="HT65" s="102"/>
      <c r="HU65" s="102"/>
      <c r="HV65" s="102"/>
      <c r="HW65" s="102"/>
      <c r="HX65" s="102"/>
      <c r="HY65" s="102"/>
      <c r="HZ65" s="102"/>
      <c r="IA65" s="102"/>
      <c r="IB65" s="102"/>
      <c r="IC65" s="102"/>
      <c r="ID65" s="102"/>
      <c r="IE65" s="102"/>
      <c r="IF65" s="102"/>
      <c r="IG65" s="102"/>
      <c r="IH65" s="102"/>
      <c r="II65" s="102"/>
      <c r="IJ65" s="102"/>
      <c r="IK65" s="102"/>
      <c r="IL65" s="102"/>
      <c r="IM65" s="102"/>
      <c r="IN65" s="102"/>
    </row>
    <row r="66" spans="1:248" s="436" customFormat="1" ht="18" customHeight="1">
      <c r="A66" s="350" t="s">
        <v>158</v>
      </c>
      <c r="B66" s="281">
        <v>2446</v>
      </c>
      <c r="C66" s="281"/>
      <c r="D66" s="281">
        <v>7038</v>
      </c>
      <c r="E66" s="281">
        <v>2763</v>
      </c>
      <c r="F66" s="450">
        <v>1.547231270358306</v>
      </c>
      <c r="G66" s="450">
        <v>1.8773507767784139</v>
      </c>
      <c r="H66" s="451"/>
      <c r="HM66" s="102"/>
      <c r="HN66" s="102"/>
      <c r="HO66" s="102"/>
      <c r="HP66" s="102"/>
      <c r="HQ66" s="102"/>
      <c r="HR66" s="102"/>
      <c r="HS66" s="102"/>
      <c r="HT66" s="102"/>
      <c r="HU66" s="102"/>
      <c r="HV66" s="102"/>
      <c r="HW66" s="102"/>
      <c r="HX66" s="102"/>
      <c r="HY66" s="102"/>
      <c r="HZ66" s="102"/>
      <c r="IA66" s="102"/>
      <c r="IB66" s="102"/>
      <c r="IC66" s="102"/>
      <c r="ID66" s="102"/>
      <c r="IE66" s="102"/>
      <c r="IF66" s="102"/>
      <c r="IG66" s="102"/>
      <c r="IH66" s="102"/>
      <c r="II66" s="102"/>
      <c r="IJ66" s="102"/>
      <c r="IK66" s="102"/>
      <c r="IL66" s="102"/>
      <c r="IM66" s="102"/>
      <c r="IN66" s="102"/>
    </row>
    <row r="67" spans="1:248" s="436" customFormat="1" ht="18" customHeight="1">
      <c r="A67" s="350" t="s">
        <v>159</v>
      </c>
      <c r="B67" s="281">
        <v>0</v>
      </c>
      <c r="C67" s="281"/>
      <c r="D67" s="281">
        <v>0</v>
      </c>
      <c r="E67" s="281">
        <v>29</v>
      </c>
      <c r="F67" s="450">
        <v>-1</v>
      </c>
      <c r="G67" s="450"/>
      <c r="H67" s="451"/>
      <c r="HM67" s="102"/>
      <c r="HN67" s="102"/>
      <c r="HO67" s="102"/>
      <c r="HP67" s="102"/>
      <c r="HQ67" s="102"/>
      <c r="HR67" s="102"/>
      <c r="HS67" s="102"/>
      <c r="HT67" s="102"/>
      <c r="HU67" s="102"/>
      <c r="HV67" s="102"/>
      <c r="HW67" s="102"/>
      <c r="HX67" s="102"/>
      <c r="HY67" s="102"/>
      <c r="HZ67" s="102"/>
      <c r="IA67" s="102"/>
      <c r="IB67" s="102"/>
      <c r="IC67" s="102"/>
      <c r="ID67" s="102"/>
      <c r="IE67" s="102"/>
      <c r="IF67" s="102"/>
      <c r="IG67" s="102"/>
      <c r="IH67" s="102"/>
      <c r="II67" s="102"/>
      <c r="IJ67" s="102"/>
      <c r="IK67" s="102"/>
      <c r="IL67" s="102"/>
      <c r="IM67" s="102"/>
      <c r="IN67" s="102"/>
    </row>
    <row r="68" spans="1:248" s="436" customFormat="1" ht="18" customHeight="1">
      <c r="A68" s="454" t="s">
        <v>121</v>
      </c>
      <c r="B68" s="281">
        <v>0</v>
      </c>
      <c r="C68" s="281"/>
      <c r="D68" s="281">
        <v>0</v>
      </c>
      <c r="E68" s="281">
        <v>0</v>
      </c>
      <c r="F68" s="450"/>
      <c r="G68" s="450"/>
      <c r="H68" s="451"/>
      <c r="HM68" s="102"/>
      <c r="HN68" s="102"/>
      <c r="HO68" s="102"/>
      <c r="HP68" s="102"/>
      <c r="HQ68" s="102"/>
      <c r="HR68" s="102"/>
      <c r="HS68" s="102"/>
      <c r="HT68" s="102"/>
      <c r="HU68" s="102"/>
      <c r="HV68" s="102"/>
      <c r="HW68" s="102"/>
      <c r="HX68" s="102"/>
      <c r="HY68" s="102"/>
      <c r="HZ68" s="102"/>
      <c r="IA68" s="102"/>
      <c r="IB68" s="102"/>
      <c r="IC68" s="102"/>
      <c r="ID68" s="102"/>
      <c r="IE68" s="102"/>
      <c r="IF68" s="102"/>
      <c r="IG68" s="102"/>
      <c r="IH68" s="102"/>
      <c r="II68" s="102"/>
      <c r="IJ68" s="102"/>
      <c r="IK68" s="102"/>
      <c r="IL68" s="102"/>
      <c r="IM68" s="102"/>
      <c r="IN68" s="102"/>
    </row>
    <row r="69" spans="1:248" s="436" customFormat="1" ht="18" customHeight="1">
      <c r="A69" s="456" t="s">
        <v>160</v>
      </c>
      <c r="B69" s="281">
        <v>3729.4854500000001</v>
      </c>
      <c r="C69" s="281"/>
      <c r="D69" s="281">
        <v>4124</v>
      </c>
      <c r="E69" s="281">
        <v>4937</v>
      </c>
      <c r="F69" s="450">
        <v>-0.16467490378772531</v>
      </c>
      <c r="G69" s="450">
        <v>0.10578256847737522</v>
      </c>
      <c r="H69" s="451"/>
      <c r="HM69" s="102"/>
      <c r="HN69" s="102"/>
      <c r="HO69" s="102"/>
      <c r="HP69" s="102"/>
      <c r="HQ69" s="102"/>
      <c r="HR69" s="102"/>
      <c r="HS69" s="102"/>
      <c r="HT69" s="102"/>
      <c r="HU69" s="102"/>
      <c r="HV69" s="102"/>
      <c r="HW69" s="102"/>
      <c r="HX69" s="102"/>
      <c r="HY69" s="102"/>
      <c r="HZ69" s="102"/>
      <c r="IA69" s="102"/>
      <c r="IB69" s="102"/>
      <c r="IC69" s="102"/>
      <c r="ID69" s="102"/>
      <c r="IE69" s="102"/>
      <c r="IF69" s="102"/>
      <c r="IG69" s="102"/>
      <c r="IH69" s="102"/>
      <c r="II69" s="102"/>
      <c r="IJ69" s="102"/>
      <c r="IK69" s="102"/>
      <c r="IL69" s="102"/>
      <c r="IM69" s="102"/>
      <c r="IN69" s="102"/>
    </row>
    <row r="70" spans="1:248" s="436" customFormat="1" ht="36">
      <c r="A70" s="459" t="s">
        <v>161</v>
      </c>
      <c r="B70" s="458">
        <v>333153.80599999998</v>
      </c>
      <c r="C70" s="458">
        <v>538499</v>
      </c>
      <c r="D70" s="458">
        <v>538499</v>
      </c>
      <c r="E70" s="458">
        <v>296067</v>
      </c>
      <c r="F70" s="453">
        <v>0.81884168110596578</v>
      </c>
      <c r="G70" s="450">
        <v>0.61636754646591085</v>
      </c>
      <c r="H70" s="451" t="s">
        <v>162</v>
      </c>
      <c r="HM70" s="102"/>
      <c r="HN70" s="102"/>
      <c r="HO70" s="102"/>
      <c r="HP70" s="102"/>
      <c r="HQ70" s="102"/>
      <c r="HR70" s="102"/>
      <c r="HS70" s="102"/>
      <c r="HT70" s="102"/>
      <c r="HU70" s="102"/>
      <c r="HV70" s="102"/>
      <c r="HW70" s="102"/>
      <c r="HX70" s="102"/>
      <c r="HY70" s="102"/>
      <c r="HZ70" s="102"/>
      <c r="IA70" s="102"/>
      <c r="IB70" s="102"/>
      <c r="IC70" s="102"/>
      <c r="ID70" s="102"/>
      <c r="IE70" s="102"/>
      <c r="IF70" s="102"/>
      <c r="IG70" s="102"/>
      <c r="IH70" s="102"/>
      <c r="II70" s="102"/>
      <c r="IJ70" s="102"/>
      <c r="IK70" s="102"/>
      <c r="IL70" s="102"/>
      <c r="IM70" s="102"/>
      <c r="IN70" s="102"/>
    </row>
    <row r="71" spans="1:248" s="436" customFormat="1" ht="18" customHeight="1">
      <c r="A71" s="456" t="s">
        <v>112</v>
      </c>
      <c r="B71" s="281">
        <v>0</v>
      </c>
      <c r="C71" s="281"/>
      <c r="D71" s="281">
        <v>-1</v>
      </c>
      <c r="E71" s="281">
        <v>62259</v>
      </c>
      <c r="F71" s="450">
        <v>-1.0000160619348206</v>
      </c>
      <c r="G71" s="450"/>
      <c r="H71" s="451"/>
      <c r="HM71" s="102"/>
      <c r="HN71" s="102"/>
      <c r="HO71" s="102"/>
      <c r="HP71" s="102"/>
      <c r="HQ71" s="102"/>
      <c r="HR71" s="102"/>
      <c r="HS71" s="102"/>
      <c r="HT71" s="102"/>
      <c r="HU71" s="102"/>
      <c r="HV71" s="102"/>
      <c r="HW71" s="102"/>
      <c r="HX71" s="102"/>
      <c r="HY71" s="102"/>
      <c r="HZ71" s="102"/>
      <c r="IA71" s="102"/>
      <c r="IB71" s="102"/>
      <c r="IC71" s="102"/>
      <c r="ID71" s="102"/>
      <c r="IE71" s="102"/>
      <c r="IF71" s="102"/>
      <c r="IG71" s="102"/>
      <c r="IH71" s="102"/>
      <c r="II71" s="102"/>
      <c r="IJ71" s="102"/>
      <c r="IK71" s="102"/>
      <c r="IL71" s="102"/>
      <c r="IM71" s="102"/>
      <c r="IN71" s="102"/>
    </row>
    <row r="72" spans="1:248" s="436" customFormat="1" ht="18" customHeight="1">
      <c r="A72" s="454" t="s">
        <v>113</v>
      </c>
      <c r="B72" s="281">
        <v>0</v>
      </c>
      <c r="C72" s="281"/>
      <c r="D72" s="281">
        <v>0</v>
      </c>
      <c r="E72" s="281">
        <v>4552</v>
      </c>
      <c r="F72" s="450">
        <v>-1</v>
      </c>
      <c r="G72" s="450"/>
      <c r="H72" s="451"/>
      <c r="HM72" s="102"/>
      <c r="HN72" s="102"/>
      <c r="HO72" s="102"/>
      <c r="HP72" s="102"/>
      <c r="HQ72" s="102"/>
      <c r="HR72" s="102"/>
      <c r="HS72" s="102"/>
      <c r="HT72" s="102"/>
      <c r="HU72" s="102"/>
      <c r="HV72" s="102"/>
      <c r="HW72" s="102"/>
      <c r="HX72" s="102"/>
      <c r="HY72" s="102"/>
      <c r="HZ72" s="102"/>
      <c r="IA72" s="102"/>
      <c r="IB72" s="102"/>
      <c r="IC72" s="102"/>
      <c r="ID72" s="102"/>
      <c r="IE72" s="102"/>
      <c r="IF72" s="102"/>
      <c r="IG72" s="102"/>
      <c r="IH72" s="102"/>
      <c r="II72" s="102"/>
      <c r="IJ72" s="102"/>
      <c r="IK72" s="102"/>
      <c r="IL72" s="102"/>
      <c r="IM72" s="102"/>
      <c r="IN72" s="102"/>
    </row>
    <row r="73" spans="1:248" s="436" customFormat="1" ht="18" customHeight="1">
      <c r="A73" s="454" t="s">
        <v>114</v>
      </c>
      <c r="B73" s="281">
        <v>0</v>
      </c>
      <c r="C73" s="281"/>
      <c r="D73" s="281">
        <v>0</v>
      </c>
      <c r="E73" s="281">
        <v>5655</v>
      </c>
      <c r="F73" s="450">
        <v>-1</v>
      </c>
      <c r="G73" s="450"/>
      <c r="H73" s="451"/>
      <c r="HM73" s="102"/>
      <c r="HN73" s="102"/>
      <c r="HO73" s="102"/>
      <c r="HP73" s="102"/>
      <c r="HQ73" s="102"/>
      <c r="HR73" s="102"/>
      <c r="HS73" s="102"/>
      <c r="HT73" s="102"/>
      <c r="HU73" s="102"/>
      <c r="HV73" s="102"/>
      <c r="HW73" s="102"/>
      <c r="HX73" s="102"/>
      <c r="HY73" s="102"/>
      <c r="HZ73" s="102"/>
      <c r="IA73" s="102"/>
      <c r="IB73" s="102"/>
      <c r="IC73" s="102"/>
      <c r="ID73" s="102"/>
      <c r="IE73" s="102"/>
      <c r="IF73" s="102"/>
      <c r="IG73" s="102"/>
      <c r="IH73" s="102"/>
      <c r="II73" s="102"/>
      <c r="IJ73" s="102"/>
      <c r="IK73" s="102"/>
      <c r="IL73" s="102"/>
      <c r="IM73" s="102"/>
      <c r="IN73" s="102"/>
    </row>
    <row r="74" spans="1:248" s="436" customFormat="1" ht="18" customHeight="1">
      <c r="A74" s="454" t="s">
        <v>163</v>
      </c>
      <c r="B74" s="281">
        <v>0</v>
      </c>
      <c r="C74" s="281"/>
      <c r="D74" s="281">
        <v>0</v>
      </c>
      <c r="E74" s="281">
        <v>1401</v>
      </c>
      <c r="F74" s="450">
        <v>-1</v>
      </c>
      <c r="G74" s="450"/>
      <c r="H74" s="451"/>
      <c r="HM74" s="102"/>
      <c r="HN74" s="102"/>
      <c r="HO74" s="102"/>
      <c r="HP74" s="102"/>
      <c r="HQ74" s="102"/>
      <c r="HR74" s="102"/>
      <c r="HS74" s="102"/>
      <c r="HT74" s="102"/>
      <c r="HU74" s="102"/>
      <c r="HV74" s="102"/>
      <c r="HW74" s="102"/>
      <c r="HX74" s="102"/>
      <c r="HY74" s="102"/>
      <c r="HZ74" s="102"/>
      <c r="IA74" s="102"/>
      <c r="IB74" s="102"/>
      <c r="IC74" s="102"/>
      <c r="ID74" s="102"/>
      <c r="IE74" s="102"/>
      <c r="IF74" s="102"/>
      <c r="IG74" s="102"/>
      <c r="IH74" s="102"/>
      <c r="II74" s="102"/>
      <c r="IJ74" s="102"/>
      <c r="IK74" s="102"/>
      <c r="IL74" s="102"/>
      <c r="IM74" s="102"/>
      <c r="IN74" s="102"/>
    </row>
    <row r="75" spans="1:248" s="436" customFormat="1" ht="18" customHeight="1">
      <c r="A75" s="456" t="s">
        <v>164</v>
      </c>
      <c r="B75" s="281">
        <v>0</v>
      </c>
      <c r="C75" s="281"/>
      <c r="D75" s="281">
        <v>0</v>
      </c>
      <c r="E75" s="281">
        <v>0</v>
      </c>
      <c r="F75" s="450"/>
      <c r="G75" s="450"/>
      <c r="H75" s="451"/>
      <c r="HM75" s="102"/>
      <c r="HN75" s="102"/>
      <c r="HO75" s="102"/>
      <c r="HP75" s="102"/>
      <c r="HQ75" s="102"/>
      <c r="HR75" s="102"/>
      <c r="HS75" s="102"/>
      <c r="HT75" s="102"/>
      <c r="HU75" s="102"/>
      <c r="HV75" s="102"/>
      <c r="HW75" s="102"/>
      <c r="HX75" s="102"/>
      <c r="HY75" s="102"/>
      <c r="HZ75" s="102"/>
      <c r="IA75" s="102"/>
      <c r="IB75" s="102"/>
      <c r="IC75" s="102"/>
      <c r="ID75" s="102"/>
      <c r="IE75" s="102"/>
      <c r="IF75" s="102"/>
      <c r="IG75" s="102"/>
      <c r="IH75" s="102"/>
      <c r="II75" s="102"/>
      <c r="IJ75" s="102"/>
      <c r="IK75" s="102"/>
      <c r="IL75" s="102"/>
      <c r="IM75" s="102"/>
      <c r="IN75" s="102"/>
    </row>
    <row r="76" spans="1:248" s="436" customFormat="1" ht="18" customHeight="1">
      <c r="A76" s="456" t="s">
        <v>165</v>
      </c>
      <c r="B76" s="281">
        <v>0</v>
      </c>
      <c r="C76" s="281"/>
      <c r="D76" s="281">
        <v>148300</v>
      </c>
      <c r="E76" s="281">
        <v>137257</v>
      </c>
      <c r="F76" s="450">
        <v>8.0454913046329235E-2</v>
      </c>
      <c r="G76" s="450"/>
      <c r="H76" s="451"/>
      <c r="HM76" s="102"/>
      <c r="HN76" s="102"/>
      <c r="HO76" s="102"/>
      <c r="HP76" s="102"/>
      <c r="HQ76" s="102"/>
      <c r="HR76" s="102"/>
      <c r="HS76" s="102"/>
      <c r="HT76" s="102"/>
      <c r="HU76" s="102"/>
      <c r="HV76" s="102"/>
      <c r="HW76" s="102"/>
      <c r="HX76" s="102"/>
      <c r="HY76" s="102"/>
      <c r="HZ76" s="102"/>
      <c r="IA76" s="102"/>
      <c r="IB76" s="102"/>
      <c r="IC76" s="102"/>
      <c r="ID76" s="102"/>
      <c r="IE76" s="102"/>
      <c r="IF76" s="102"/>
      <c r="IG76" s="102"/>
      <c r="IH76" s="102"/>
      <c r="II76" s="102"/>
      <c r="IJ76" s="102"/>
      <c r="IK76" s="102"/>
      <c r="IL76" s="102"/>
      <c r="IM76" s="102"/>
      <c r="IN76" s="102"/>
    </row>
    <row r="77" spans="1:248" s="436" customFormat="1" ht="18" customHeight="1">
      <c r="A77" s="456" t="s">
        <v>166</v>
      </c>
      <c r="B77" s="281">
        <v>0</v>
      </c>
      <c r="C77" s="281"/>
      <c r="D77" s="281">
        <v>-9</v>
      </c>
      <c r="E77" s="281">
        <v>1964</v>
      </c>
      <c r="F77" s="450">
        <v>-1.0045824847250509</v>
      </c>
      <c r="G77" s="450"/>
      <c r="H77" s="451"/>
      <c r="HM77" s="102"/>
      <c r="HN77" s="102"/>
      <c r="HO77" s="102"/>
      <c r="HP77" s="102"/>
      <c r="HQ77" s="102"/>
      <c r="HR77" s="102"/>
      <c r="HS77" s="102"/>
      <c r="HT77" s="102"/>
      <c r="HU77" s="102"/>
      <c r="HV77" s="102"/>
      <c r="HW77" s="102"/>
      <c r="HX77" s="102"/>
      <c r="HY77" s="102"/>
      <c r="HZ77" s="102"/>
      <c r="IA77" s="102"/>
      <c r="IB77" s="102"/>
      <c r="IC77" s="102"/>
      <c r="ID77" s="102"/>
      <c r="IE77" s="102"/>
      <c r="IF77" s="102"/>
      <c r="IG77" s="102"/>
      <c r="IH77" s="102"/>
      <c r="II77" s="102"/>
      <c r="IJ77" s="102"/>
      <c r="IK77" s="102"/>
      <c r="IL77" s="102"/>
      <c r="IM77" s="102"/>
      <c r="IN77" s="102"/>
    </row>
    <row r="78" spans="1:248" s="436" customFormat="1" ht="18" customHeight="1">
      <c r="A78" s="350" t="s">
        <v>167</v>
      </c>
      <c r="B78" s="281">
        <v>0</v>
      </c>
      <c r="C78" s="281"/>
      <c r="D78" s="281">
        <v>0</v>
      </c>
      <c r="E78" s="281">
        <v>0</v>
      </c>
      <c r="F78" s="450"/>
      <c r="G78" s="450"/>
      <c r="H78" s="451"/>
      <c r="HM78" s="102"/>
      <c r="HN78" s="102"/>
      <c r="HO78" s="102"/>
      <c r="HP78" s="102"/>
      <c r="HQ78" s="102"/>
      <c r="HR78" s="102"/>
      <c r="HS78" s="102"/>
      <c r="HT78" s="102"/>
      <c r="HU78" s="102"/>
      <c r="HV78" s="102"/>
      <c r="HW78" s="102"/>
      <c r="HX78" s="102"/>
      <c r="HY78" s="102"/>
      <c r="HZ78" s="102"/>
      <c r="IA78" s="102"/>
      <c r="IB78" s="102"/>
      <c r="IC78" s="102"/>
      <c r="ID78" s="102"/>
      <c r="IE78" s="102"/>
      <c r="IF78" s="102"/>
      <c r="IG78" s="102"/>
      <c r="IH78" s="102"/>
      <c r="II78" s="102"/>
      <c r="IJ78" s="102"/>
      <c r="IK78" s="102"/>
      <c r="IL78" s="102"/>
      <c r="IM78" s="102"/>
      <c r="IN78" s="102"/>
    </row>
    <row r="79" spans="1:248" s="436" customFormat="1" ht="18" customHeight="1">
      <c r="A79" s="454" t="s">
        <v>158</v>
      </c>
      <c r="B79" s="281">
        <v>0</v>
      </c>
      <c r="C79" s="281"/>
      <c r="D79" s="281">
        <v>3352</v>
      </c>
      <c r="E79" s="281">
        <v>6018</v>
      </c>
      <c r="F79" s="450">
        <v>-0.44300432037221671</v>
      </c>
      <c r="G79" s="450"/>
      <c r="H79" s="451"/>
      <c r="HM79" s="102"/>
      <c r="HN79" s="102"/>
      <c r="HO79" s="102"/>
      <c r="HP79" s="102"/>
      <c r="HQ79" s="102"/>
      <c r="HR79" s="102"/>
      <c r="HS79" s="102"/>
      <c r="HT79" s="102"/>
      <c r="HU79" s="102"/>
      <c r="HV79" s="102"/>
      <c r="HW79" s="102"/>
      <c r="HX79" s="102"/>
      <c r="HY79" s="102"/>
      <c r="HZ79" s="102"/>
      <c r="IA79" s="102"/>
      <c r="IB79" s="102"/>
      <c r="IC79" s="102"/>
      <c r="ID79" s="102"/>
      <c r="IE79" s="102"/>
      <c r="IF79" s="102"/>
      <c r="IG79" s="102"/>
      <c r="IH79" s="102"/>
      <c r="II79" s="102"/>
      <c r="IJ79" s="102"/>
      <c r="IK79" s="102"/>
      <c r="IL79" s="102"/>
      <c r="IM79" s="102"/>
      <c r="IN79" s="102"/>
    </row>
    <row r="80" spans="1:248" s="436" customFormat="1" ht="18" customHeight="1">
      <c r="A80" s="454" t="s">
        <v>121</v>
      </c>
      <c r="B80" s="281">
        <v>0</v>
      </c>
      <c r="C80" s="281"/>
      <c r="D80" s="281">
        <v>0</v>
      </c>
      <c r="E80" s="281">
        <v>0</v>
      </c>
      <c r="F80" s="450"/>
      <c r="G80" s="450"/>
      <c r="H80" s="451"/>
      <c r="HM80" s="102"/>
      <c r="HN80" s="102"/>
      <c r="HO80" s="102"/>
      <c r="HP80" s="102"/>
      <c r="HQ80" s="102"/>
      <c r="HR80" s="102"/>
      <c r="HS80" s="102"/>
      <c r="HT80" s="102"/>
      <c r="HU80" s="102"/>
      <c r="HV80" s="102"/>
      <c r="HW80" s="102"/>
      <c r="HX80" s="102"/>
      <c r="HY80" s="102"/>
      <c r="HZ80" s="102"/>
      <c r="IA80" s="102"/>
      <c r="IB80" s="102"/>
      <c r="IC80" s="102"/>
      <c r="ID80" s="102"/>
      <c r="IE80" s="102"/>
      <c r="IF80" s="102"/>
      <c r="IG80" s="102"/>
      <c r="IH80" s="102"/>
      <c r="II80" s="102"/>
      <c r="IJ80" s="102"/>
      <c r="IK80" s="102"/>
      <c r="IL80" s="102"/>
      <c r="IM80" s="102"/>
      <c r="IN80" s="102"/>
    </row>
    <row r="81" spans="1:248" s="436" customFormat="1" ht="18" customHeight="1">
      <c r="A81" s="454" t="s">
        <v>168</v>
      </c>
      <c r="B81" s="281">
        <v>333153.80599999998</v>
      </c>
      <c r="C81" s="281"/>
      <c r="D81" s="281">
        <v>386857</v>
      </c>
      <c r="E81" s="281">
        <v>76961</v>
      </c>
      <c r="F81" s="450">
        <v>4.02666285521238</v>
      </c>
      <c r="G81" s="450">
        <v>0.16119639947922448</v>
      </c>
      <c r="H81" s="451"/>
      <c r="HM81" s="102"/>
      <c r="HN81" s="102"/>
      <c r="HO81" s="102"/>
      <c r="HP81" s="102"/>
      <c r="HQ81" s="102"/>
      <c r="HR81" s="102"/>
      <c r="HS81" s="102"/>
      <c r="HT81" s="102"/>
      <c r="HU81" s="102"/>
      <c r="HV81" s="102"/>
      <c r="HW81" s="102"/>
      <c r="HX81" s="102"/>
      <c r="HY81" s="102"/>
      <c r="HZ81" s="102"/>
      <c r="IA81" s="102"/>
      <c r="IB81" s="102"/>
      <c r="IC81" s="102"/>
      <c r="ID81" s="102"/>
      <c r="IE81" s="102"/>
      <c r="IF81" s="102"/>
      <c r="IG81" s="102"/>
      <c r="IH81" s="102"/>
      <c r="II81" s="102"/>
      <c r="IJ81" s="102"/>
      <c r="IK81" s="102"/>
      <c r="IL81" s="102"/>
      <c r="IM81" s="102"/>
      <c r="IN81" s="102"/>
    </row>
    <row r="82" spans="1:248" s="436" customFormat="1" ht="48">
      <c r="A82" s="459" t="s">
        <v>169</v>
      </c>
      <c r="B82" s="458">
        <v>8662</v>
      </c>
      <c r="C82" s="458">
        <v>11272</v>
      </c>
      <c r="D82" s="458">
        <v>11101</v>
      </c>
      <c r="E82" s="458">
        <v>10326</v>
      </c>
      <c r="F82" s="450">
        <v>7.5053263606430276E-2</v>
      </c>
      <c r="G82" s="450">
        <v>0.28157469406603552</v>
      </c>
      <c r="H82" s="451" t="s">
        <v>125</v>
      </c>
      <c r="HM82" s="102"/>
      <c r="HN82" s="102"/>
      <c r="HO82" s="102"/>
      <c r="HP82" s="102"/>
      <c r="HQ82" s="102"/>
      <c r="HR82" s="102"/>
      <c r="HS82" s="102"/>
      <c r="HT82" s="102"/>
      <c r="HU82" s="102"/>
      <c r="HV82" s="102"/>
      <c r="HW82" s="102"/>
      <c r="HX82" s="102"/>
      <c r="HY82" s="102"/>
      <c r="HZ82" s="102"/>
      <c r="IA82" s="102"/>
      <c r="IB82" s="102"/>
      <c r="IC82" s="102"/>
      <c r="ID82" s="102"/>
      <c r="IE82" s="102"/>
      <c r="IF82" s="102"/>
      <c r="IG82" s="102"/>
      <c r="IH82" s="102"/>
      <c r="II82" s="102"/>
      <c r="IJ82" s="102"/>
      <c r="IK82" s="102"/>
      <c r="IL82" s="102"/>
      <c r="IM82" s="102"/>
      <c r="IN82" s="102"/>
    </row>
    <row r="83" spans="1:248" s="436" customFormat="1" ht="18" customHeight="1">
      <c r="A83" s="456" t="s">
        <v>112</v>
      </c>
      <c r="B83" s="281">
        <v>5676</v>
      </c>
      <c r="C83" s="281"/>
      <c r="D83" s="281">
        <v>6555</v>
      </c>
      <c r="E83" s="281">
        <v>5597</v>
      </c>
      <c r="F83" s="450">
        <v>0.17116312310166171</v>
      </c>
      <c r="G83" s="450">
        <v>0.15486257928118397</v>
      </c>
      <c r="H83" s="451"/>
      <c r="HM83" s="102"/>
      <c r="HN83" s="102"/>
      <c r="HO83" s="102"/>
      <c r="HP83" s="102"/>
      <c r="HQ83" s="102"/>
      <c r="HR83" s="102"/>
      <c r="HS83" s="102"/>
      <c r="HT83" s="102"/>
      <c r="HU83" s="102"/>
      <c r="HV83" s="102"/>
      <c r="HW83" s="102"/>
      <c r="HX83" s="102"/>
      <c r="HY83" s="102"/>
      <c r="HZ83" s="102"/>
      <c r="IA83" s="102"/>
      <c r="IB83" s="102"/>
      <c r="IC83" s="102"/>
      <c r="ID83" s="102"/>
      <c r="IE83" s="102"/>
      <c r="IF83" s="102"/>
      <c r="IG83" s="102"/>
      <c r="IH83" s="102"/>
      <c r="II83" s="102"/>
      <c r="IJ83" s="102"/>
      <c r="IK83" s="102"/>
      <c r="IL83" s="102"/>
      <c r="IM83" s="102"/>
      <c r="IN83" s="102"/>
    </row>
    <row r="84" spans="1:248" s="436" customFormat="1" ht="18" customHeight="1">
      <c r="A84" s="456" t="s">
        <v>113</v>
      </c>
      <c r="B84" s="281">
        <v>0</v>
      </c>
      <c r="C84" s="281"/>
      <c r="D84" s="281">
        <v>0</v>
      </c>
      <c r="E84" s="281">
        <v>0</v>
      </c>
      <c r="F84" s="450"/>
      <c r="G84" s="450"/>
      <c r="H84" s="451"/>
      <c r="HM84" s="102"/>
      <c r="HN84" s="102"/>
      <c r="HO84" s="102"/>
      <c r="HP84" s="102"/>
      <c r="HQ84" s="102"/>
      <c r="HR84" s="102"/>
      <c r="HS84" s="102"/>
      <c r="HT84" s="102"/>
      <c r="HU84" s="102"/>
      <c r="HV84" s="102"/>
      <c r="HW84" s="102"/>
      <c r="HX84" s="102"/>
      <c r="HY84" s="102"/>
      <c r="HZ84" s="102"/>
      <c r="IA84" s="102"/>
      <c r="IB84" s="102"/>
      <c r="IC84" s="102"/>
      <c r="ID84" s="102"/>
      <c r="IE84" s="102"/>
      <c r="IF84" s="102"/>
      <c r="IG84" s="102"/>
      <c r="IH84" s="102"/>
      <c r="II84" s="102"/>
      <c r="IJ84" s="102"/>
      <c r="IK84" s="102"/>
      <c r="IL84" s="102"/>
      <c r="IM84" s="102"/>
      <c r="IN84" s="102"/>
    </row>
    <row r="85" spans="1:248" s="436" customFormat="1" ht="18" customHeight="1">
      <c r="A85" s="454" t="s">
        <v>114</v>
      </c>
      <c r="B85" s="281">
        <v>0</v>
      </c>
      <c r="C85" s="281"/>
      <c r="D85" s="281">
        <v>0</v>
      </c>
      <c r="E85" s="281">
        <v>0</v>
      </c>
      <c r="F85" s="450"/>
      <c r="G85" s="450"/>
      <c r="H85" s="451"/>
      <c r="HM85" s="102"/>
      <c r="HN85" s="102"/>
      <c r="HO85" s="102"/>
      <c r="HP85" s="102"/>
      <c r="HQ85" s="102"/>
      <c r="HR85" s="102"/>
      <c r="HS85" s="102"/>
      <c r="HT85" s="102"/>
      <c r="HU85" s="102"/>
      <c r="HV85" s="102"/>
      <c r="HW85" s="102"/>
      <c r="HX85" s="102"/>
      <c r="HY85" s="102"/>
      <c r="HZ85" s="102"/>
      <c r="IA85" s="102"/>
      <c r="IB85" s="102"/>
      <c r="IC85" s="102"/>
      <c r="ID85" s="102"/>
      <c r="IE85" s="102"/>
      <c r="IF85" s="102"/>
      <c r="IG85" s="102"/>
      <c r="IH85" s="102"/>
      <c r="II85" s="102"/>
      <c r="IJ85" s="102"/>
      <c r="IK85" s="102"/>
      <c r="IL85" s="102"/>
      <c r="IM85" s="102"/>
      <c r="IN85" s="102"/>
    </row>
    <row r="86" spans="1:248" s="436" customFormat="1" ht="18" customHeight="1">
      <c r="A86" s="454" t="s">
        <v>170</v>
      </c>
      <c r="B86" s="281">
        <v>2621</v>
      </c>
      <c r="C86" s="281"/>
      <c r="D86" s="281">
        <v>1612</v>
      </c>
      <c r="E86" s="281">
        <v>2745</v>
      </c>
      <c r="F86" s="450">
        <v>-0.41275045537340616</v>
      </c>
      <c r="G86" s="450">
        <v>-0.3849675696299123</v>
      </c>
      <c r="H86" s="451"/>
      <c r="HM86" s="102"/>
      <c r="HN86" s="102"/>
      <c r="HO86" s="102"/>
      <c r="HP86" s="102"/>
      <c r="HQ86" s="102"/>
      <c r="HR86" s="102"/>
      <c r="HS86" s="102"/>
      <c r="HT86" s="102"/>
      <c r="HU86" s="102"/>
      <c r="HV86" s="102"/>
      <c r="HW86" s="102"/>
      <c r="HX86" s="102"/>
      <c r="HY86" s="102"/>
      <c r="HZ86" s="102"/>
      <c r="IA86" s="102"/>
      <c r="IB86" s="102"/>
      <c r="IC86" s="102"/>
      <c r="ID86" s="102"/>
      <c r="IE86" s="102"/>
      <c r="IF86" s="102"/>
      <c r="IG86" s="102"/>
      <c r="IH86" s="102"/>
      <c r="II86" s="102"/>
      <c r="IJ86" s="102"/>
      <c r="IK86" s="102"/>
      <c r="IL86" s="102"/>
      <c r="IM86" s="102"/>
      <c r="IN86" s="102"/>
    </row>
    <row r="87" spans="1:248" s="436" customFormat="1" ht="18" customHeight="1">
      <c r="A87" s="454" t="s">
        <v>171</v>
      </c>
      <c r="B87" s="281">
        <v>105</v>
      </c>
      <c r="C87" s="281"/>
      <c r="D87" s="281">
        <v>100</v>
      </c>
      <c r="E87" s="281">
        <v>59</v>
      </c>
      <c r="F87" s="450">
        <v>0.69491525423728806</v>
      </c>
      <c r="G87" s="450">
        <v>-4.7619047619047672E-2</v>
      </c>
      <c r="H87" s="451"/>
      <c r="HM87" s="102"/>
      <c r="HN87" s="102"/>
      <c r="HO87" s="102"/>
      <c r="HP87" s="102"/>
      <c r="HQ87" s="102"/>
      <c r="HR87" s="102"/>
      <c r="HS87" s="102"/>
      <c r="HT87" s="102"/>
      <c r="HU87" s="102"/>
      <c r="HV87" s="102"/>
      <c r="HW87" s="102"/>
      <c r="HX87" s="102"/>
      <c r="HY87" s="102"/>
      <c r="HZ87" s="102"/>
      <c r="IA87" s="102"/>
      <c r="IB87" s="102"/>
      <c r="IC87" s="102"/>
      <c r="ID87" s="102"/>
      <c r="IE87" s="102"/>
      <c r="IF87" s="102"/>
      <c r="IG87" s="102"/>
      <c r="IH87" s="102"/>
      <c r="II87" s="102"/>
      <c r="IJ87" s="102"/>
      <c r="IK87" s="102"/>
      <c r="IL87" s="102"/>
      <c r="IM87" s="102"/>
      <c r="IN87" s="102"/>
    </row>
    <row r="88" spans="1:248" s="436" customFormat="1" ht="18" customHeight="1">
      <c r="A88" s="456" t="s">
        <v>158</v>
      </c>
      <c r="B88" s="281">
        <v>0</v>
      </c>
      <c r="C88" s="281"/>
      <c r="D88" s="281">
        <v>0</v>
      </c>
      <c r="E88" s="281">
        <v>0</v>
      </c>
      <c r="F88" s="450"/>
      <c r="G88" s="450"/>
      <c r="H88" s="451"/>
      <c r="HM88" s="102"/>
      <c r="HN88" s="102"/>
      <c r="HO88" s="102"/>
      <c r="HP88" s="102"/>
      <c r="HQ88" s="102"/>
      <c r="HR88" s="102"/>
      <c r="HS88" s="102"/>
      <c r="HT88" s="102"/>
      <c r="HU88" s="102"/>
      <c r="HV88" s="102"/>
      <c r="HW88" s="102"/>
      <c r="HX88" s="102"/>
      <c r="HY88" s="102"/>
      <c r="HZ88" s="102"/>
      <c r="IA88" s="102"/>
      <c r="IB88" s="102"/>
      <c r="IC88" s="102"/>
      <c r="ID88" s="102"/>
      <c r="IE88" s="102"/>
      <c r="IF88" s="102"/>
      <c r="IG88" s="102"/>
      <c r="IH88" s="102"/>
      <c r="II88" s="102"/>
      <c r="IJ88" s="102"/>
      <c r="IK88" s="102"/>
      <c r="IL88" s="102"/>
      <c r="IM88" s="102"/>
      <c r="IN88" s="102"/>
    </row>
    <row r="89" spans="1:248" s="436" customFormat="1" ht="18" customHeight="1">
      <c r="A89" s="456" t="s">
        <v>121</v>
      </c>
      <c r="B89" s="281">
        <v>0</v>
      </c>
      <c r="C89" s="281"/>
      <c r="D89" s="281">
        <v>0</v>
      </c>
      <c r="E89" s="281">
        <v>0</v>
      </c>
      <c r="F89" s="450"/>
      <c r="G89" s="450"/>
      <c r="H89" s="451"/>
      <c r="HM89" s="102"/>
      <c r="HN89" s="102"/>
      <c r="HO89" s="102"/>
      <c r="HP89" s="102"/>
      <c r="HQ89" s="102"/>
      <c r="HR89" s="102"/>
      <c r="HS89" s="102"/>
      <c r="HT89" s="102"/>
      <c r="HU89" s="102"/>
      <c r="HV89" s="102"/>
      <c r="HW89" s="102"/>
      <c r="HX89" s="102"/>
      <c r="HY89" s="102"/>
      <c r="HZ89" s="102"/>
      <c r="IA89" s="102"/>
      <c r="IB89" s="102"/>
      <c r="IC89" s="102"/>
      <c r="ID89" s="102"/>
      <c r="IE89" s="102"/>
      <c r="IF89" s="102"/>
      <c r="IG89" s="102"/>
      <c r="IH89" s="102"/>
      <c r="II89" s="102"/>
      <c r="IJ89" s="102"/>
      <c r="IK89" s="102"/>
      <c r="IL89" s="102"/>
      <c r="IM89" s="102"/>
      <c r="IN89" s="102"/>
    </row>
    <row r="90" spans="1:248" s="436" customFormat="1" ht="18" customHeight="1">
      <c r="A90" s="456" t="s">
        <v>172</v>
      </c>
      <c r="B90" s="281">
        <v>260</v>
      </c>
      <c r="C90" s="281"/>
      <c r="D90" s="281">
        <v>2834</v>
      </c>
      <c r="E90" s="281">
        <v>1925</v>
      </c>
      <c r="F90" s="450">
        <v>0.4722077922077923</v>
      </c>
      <c r="G90" s="450">
        <v>9.9</v>
      </c>
      <c r="H90" s="451"/>
      <c r="HM90" s="102"/>
      <c r="HN90" s="102"/>
      <c r="HO90" s="102"/>
      <c r="HP90" s="102"/>
      <c r="HQ90" s="102"/>
      <c r="HR90" s="102"/>
      <c r="HS90" s="102"/>
      <c r="HT90" s="102"/>
      <c r="HU90" s="102"/>
      <c r="HV90" s="102"/>
      <c r="HW90" s="102"/>
      <c r="HX90" s="102"/>
      <c r="HY90" s="102"/>
      <c r="HZ90" s="102"/>
      <c r="IA90" s="102"/>
      <c r="IB90" s="102"/>
      <c r="IC90" s="102"/>
      <c r="ID90" s="102"/>
      <c r="IE90" s="102"/>
      <c r="IF90" s="102"/>
      <c r="IG90" s="102"/>
      <c r="IH90" s="102"/>
      <c r="II90" s="102"/>
      <c r="IJ90" s="102"/>
      <c r="IK90" s="102"/>
      <c r="IL90" s="102"/>
      <c r="IM90" s="102"/>
      <c r="IN90" s="102"/>
    </row>
    <row r="91" spans="1:248" s="436" customFormat="1" ht="29.25" customHeight="1">
      <c r="A91" s="459" t="s">
        <v>173</v>
      </c>
      <c r="B91" s="458">
        <v>29898.95</v>
      </c>
      <c r="C91" s="458">
        <v>55979</v>
      </c>
      <c r="D91" s="458">
        <v>55979</v>
      </c>
      <c r="E91" s="458">
        <v>14935</v>
      </c>
      <c r="F91" s="453">
        <v>2.7481754268496821</v>
      </c>
      <c r="G91" s="450">
        <v>0.87227310658066592</v>
      </c>
      <c r="H91" s="451" t="s">
        <v>174</v>
      </c>
      <c r="HM91" s="102"/>
      <c r="HN91" s="102"/>
      <c r="HO91" s="102"/>
      <c r="HP91" s="102"/>
      <c r="HQ91" s="102"/>
      <c r="HR91" s="102"/>
      <c r="HS91" s="102"/>
      <c r="HT91" s="102"/>
      <c r="HU91" s="102"/>
      <c r="HV91" s="102"/>
      <c r="HW91" s="102"/>
      <c r="HX91" s="102"/>
      <c r="HY91" s="102"/>
      <c r="HZ91" s="102"/>
      <c r="IA91" s="102"/>
      <c r="IB91" s="102"/>
      <c r="IC91" s="102"/>
      <c r="ID91" s="102"/>
      <c r="IE91" s="102"/>
      <c r="IF91" s="102"/>
      <c r="IG91" s="102"/>
      <c r="IH91" s="102"/>
      <c r="II91" s="102"/>
      <c r="IJ91" s="102"/>
      <c r="IK91" s="102"/>
      <c r="IL91" s="102"/>
      <c r="IM91" s="102"/>
      <c r="IN91" s="102"/>
    </row>
    <row r="92" spans="1:248" s="436" customFormat="1" ht="18" customHeight="1">
      <c r="A92" s="350" t="s">
        <v>112</v>
      </c>
      <c r="B92" s="281">
        <v>0</v>
      </c>
      <c r="C92" s="281"/>
      <c r="D92" s="281">
        <v>0</v>
      </c>
      <c r="E92" s="281"/>
      <c r="F92" s="450"/>
      <c r="G92" s="450"/>
      <c r="H92" s="451"/>
      <c r="HM92" s="102"/>
      <c r="HN92" s="102"/>
      <c r="HO92" s="102"/>
      <c r="HP92" s="102"/>
      <c r="HQ92" s="102"/>
      <c r="HR92" s="102"/>
      <c r="HS92" s="102"/>
      <c r="HT92" s="102"/>
      <c r="HU92" s="102"/>
      <c r="HV92" s="102"/>
      <c r="HW92" s="102"/>
      <c r="HX92" s="102"/>
      <c r="HY92" s="102"/>
      <c r="HZ92" s="102"/>
      <c r="IA92" s="102"/>
      <c r="IB92" s="102"/>
      <c r="IC92" s="102"/>
      <c r="ID92" s="102"/>
      <c r="IE92" s="102"/>
      <c r="IF92" s="102"/>
      <c r="IG92" s="102"/>
      <c r="IH92" s="102"/>
      <c r="II92" s="102"/>
      <c r="IJ92" s="102"/>
      <c r="IK92" s="102"/>
      <c r="IL92" s="102"/>
      <c r="IM92" s="102"/>
      <c r="IN92" s="102"/>
    </row>
    <row r="93" spans="1:248" s="436" customFormat="1" ht="18" customHeight="1">
      <c r="A93" s="454" t="s">
        <v>113</v>
      </c>
      <c r="B93" s="281">
        <v>0</v>
      </c>
      <c r="C93" s="281"/>
      <c r="D93" s="281">
        <v>0</v>
      </c>
      <c r="E93" s="281"/>
      <c r="F93" s="450"/>
      <c r="G93" s="450"/>
      <c r="H93" s="451"/>
      <c r="HM93" s="102"/>
      <c r="HN93" s="102"/>
      <c r="HO93" s="102"/>
      <c r="HP93" s="102"/>
      <c r="HQ93" s="102"/>
      <c r="HR93" s="102"/>
      <c r="HS93" s="102"/>
      <c r="HT93" s="102"/>
      <c r="HU93" s="102"/>
      <c r="HV93" s="102"/>
      <c r="HW93" s="102"/>
      <c r="HX93" s="102"/>
      <c r="HY93" s="102"/>
      <c r="HZ93" s="102"/>
      <c r="IA93" s="102"/>
      <c r="IB93" s="102"/>
      <c r="IC93" s="102"/>
      <c r="ID93" s="102"/>
      <c r="IE93" s="102"/>
      <c r="IF93" s="102"/>
      <c r="IG93" s="102"/>
      <c r="IH93" s="102"/>
      <c r="II93" s="102"/>
      <c r="IJ93" s="102"/>
      <c r="IK93" s="102"/>
      <c r="IL93" s="102"/>
      <c r="IM93" s="102"/>
      <c r="IN93" s="102"/>
    </row>
    <row r="94" spans="1:248" s="436" customFormat="1" ht="18" customHeight="1">
      <c r="A94" s="454" t="s">
        <v>114</v>
      </c>
      <c r="B94" s="281">
        <v>0</v>
      </c>
      <c r="C94" s="281"/>
      <c r="D94" s="281">
        <v>0</v>
      </c>
      <c r="E94" s="281"/>
      <c r="F94" s="450"/>
      <c r="G94" s="450"/>
      <c r="H94" s="451"/>
      <c r="HM94" s="102"/>
      <c r="HN94" s="102"/>
      <c r="HO94" s="102"/>
      <c r="HP94" s="102"/>
      <c r="HQ94" s="102"/>
      <c r="HR94" s="102"/>
      <c r="HS94" s="102"/>
      <c r="HT94" s="102"/>
      <c r="HU94" s="102"/>
      <c r="HV94" s="102"/>
      <c r="HW94" s="102"/>
      <c r="HX94" s="102"/>
      <c r="HY94" s="102"/>
      <c r="HZ94" s="102"/>
      <c r="IA94" s="102"/>
      <c r="IB94" s="102"/>
      <c r="IC94" s="102"/>
      <c r="ID94" s="102"/>
      <c r="IE94" s="102"/>
      <c r="IF94" s="102"/>
      <c r="IG94" s="102"/>
      <c r="IH94" s="102"/>
      <c r="II94" s="102"/>
      <c r="IJ94" s="102"/>
      <c r="IK94" s="102"/>
      <c r="IL94" s="102"/>
      <c r="IM94" s="102"/>
      <c r="IN94" s="102"/>
    </row>
    <row r="95" spans="1:248" s="436" customFormat="1" ht="18" customHeight="1">
      <c r="A95" s="456" t="s">
        <v>175</v>
      </c>
      <c r="B95" s="281">
        <v>0</v>
      </c>
      <c r="C95" s="281"/>
      <c r="D95" s="281">
        <v>0</v>
      </c>
      <c r="E95" s="281"/>
      <c r="F95" s="450"/>
      <c r="G95" s="450"/>
      <c r="H95" s="451"/>
      <c r="HM95" s="102"/>
      <c r="HN95" s="102"/>
      <c r="HO95" s="102"/>
      <c r="HP95" s="102"/>
      <c r="HQ95" s="102"/>
      <c r="HR95" s="102"/>
      <c r="HS95" s="102"/>
      <c r="HT95" s="102"/>
      <c r="HU95" s="102"/>
      <c r="HV95" s="102"/>
      <c r="HW95" s="102"/>
      <c r="HX95" s="102"/>
      <c r="HY95" s="102"/>
      <c r="HZ95" s="102"/>
      <c r="IA95" s="102"/>
      <c r="IB95" s="102"/>
      <c r="IC95" s="102"/>
      <c r="ID95" s="102"/>
      <c r="IE95" s="102"/>
      <c r="IF95" s="102"/>
      <c r="IG95" s="102"/>
      <c r="IH95" s="102"/>
      <c r="II95" s="102"/>
      <c r="IJ95" s="102"/>
      <c r="IK95" s="102"/>
      <c r="IL95" s="102"/>
      <c r="IM95" s="102"/>
      <c r="IN95" s="102"/>
    </row>
    <row r="96" spans="1:248" s="436" customFormat="1" ht="18" customHeight="1">
      <c r="A96" s="456" t="s">
        <v>176</v>
      </c>
      <c r="B96" s="281">
        <v>0</v>
      </c>
      <c r="C96" s="281"/>
      <c r="D96" s="281">
        <v>0</v>
      </c>
      <c r="E96" s="281"/>
      <c r="F96" s="450"/>
      <c r="G96" s="450"/>
      <c r="H96" s="451"/>
      <c r="HM96" s="102"/>
      <c r="HN96" s="102"/>
      <c r="HO96" s="102"/>
      <c r="HP96" s="102"/>
      <c r="HQ96" s="102"/>
      <c r="HR96" s="102"/>
      <c r="HS96" s="102"/>
      <c r="HT96" s="102"/>
      <c r="HU96" s="102"/>
      <c r="HV96" s="102"/>
      <c r="HW96" s="102"/>
      <c r="HX96" s="102"/>
      <c r="HY96" s="102"/>
      <c r="HZ96" s="102"/>
      <c r="IA96" s="102"/>
      <c r="IB96" s="102"/>
      <c r="IC96" s="102"/>
      <c r="ID96" s="102"/>
      <c r="IE96" s="102"/>
      <c r="IF96" s="102"/>
      <c r="IG96" s="102"/>
      <c r="IH96" s="102"/>
      <c r="II96" s="102"/>
      <c r="IJ96" s="102"/>
      <c r="IK96" s="102"/>
      <c r="IL96" s="102"/>
      <c r="IM96" s="102"/>
      <c r="IN96" s="102"/>
    </row>
    <row r="97" spans="1:248" s="436" customFormat="1" ht="18" customHeight="1">
      <c r="A97" s="456" t="s">
        <v>158</v>
      </c>
      <c r="B97" s="281">
        <v>0</v>
      </c>
      <c r="C97" s="281"/>
      <c r="D97" s="281">
        <v>0</v>
      </c>
      <c r="E97" s="281"/>
      <c r="F97" s="450"/>
      <c r="G97" s="450"/>
      <c r="H97" s="451"/>
      <c r="HM97" s="102"/>
      <c r="HN97" s="102"/>
      <c r="HO97" s="102"/>
      <c r="HP97" s="102"/>
      <c r="HQ97" s="102"/>
      <c r="HR97" s="102"/>
      <c r="HS97" s="102"/>
      <c r="HT97" s="102"/>
      <c r="HU97" s="102"/>
      <c r="HV97" s="102"/>
      <c r="HW97" s="102"/>
      <c r="HX97" s="102"/>
      <c r="HY97" s="102"/>
      <c r="HZ97" s="102"/>
      <c r="IA97" s="102"/>
      <c r="IB97" s="102"/>
      <c r="IC97" s="102"/>
      <c r="ID97" s="102"/>
      <c r="IE97" s="102"/>
      <c r="IF97" s="102"/>
      <c r="IG97" s="102"/>
      <c r="IH97" s="102"/>
      <c r="II97" s="102"/>
      <c r="IJ97" s="102"/>
      <c r="IK97" s="102"/>
      <c r="IL97" s="102"/>
      <c r="IM97" s="102"/>
      <c r="IN97" s="102"/>
    </row>
    <row r="98" spans="1:248" s="436" customFormat="1" ht="18" customHeight="1">
      <c r="A98" s="454" t="s">
        <v>177</v>
      </c>
      <c r="B98" s="281">
        <v>0</v>
      </c>
      <c r="C98" s="281"/>
      <c r="D98" s="281">
        <v>0</v>
      </c>
      <c r="E98" s="281"/>
      <c r="F98" s="450"/>
      <c r="G98" s="450"/>
      <c r="H98" s="451"/>
      <c r="HM98" s="102"/>
      <c r="HN98" s="102"/>
      <c r="HO98" s="102"/>
      <c r="HP98" s="102"/>
      <c r="HQ98" s="102"/>
      <c r="HR98" s="102"/>
      <c r="HS98" s="102"/>
      <c r="HT98" s="102"/>
      <c r="HU98" s="102"/>
      <c r="HV98" s="102"/>
      <c r="HW98" s="102"/>
      <c r="HX98" s="102"/>
      <c r="HY98" s="102"/>
      <c r="HZ98" s="102"/>
      <c r="IA98" s="102"/>
      <c r="IB98" s="102"/>
      <c r="IC98" s="102"/>
      <c r="ID98" s="102"/>
      <c r="IE98" s="102"/>
      <c r="IF98" s="102"/>
      <c r="IG98" s="102"/>
      <c r="IH98" s="102"/>
      <c r="II98" s="102"/>
      <c r="IJ98" s="102"/>
      <c r="IK98" s="102"/>
      <c r="IL98" s="102"/>
      <c r="IM98" s="102"/>
      <c r="IN98" s="102"/>
    </row>
    <row r="99" spans="1:248" s="436" customFormat="1" ht="18" customHeight="1">
      <c r="A99" s="454" t="s">
        <v>178</v>
      </c>
      <c r="B99" s="281">
        <v>0</v>
      </c>
      <c r="C99" s="281"/>
      <c r="D99" s="281">
        <v>0</v>
      </c>
      <c r="E99" s="281"/>
      <c r="F99" s="450"/>
      <c r="G99" s="450"/>
      <c r="H99" s="451"/>
      <c r="HM99" s="102"/>
      <c r="HN99" s="102"/>
      <c r="HO99" s="102"/>
      <c r="HP99" s="102"/>
      <c r="HQ99" s="102"/>
      <c r="HR99" s="102"/>
      <c r="HS99" s="102"/>
      <c r="HT99" s="102"/>
      <c r="HU99" s="102"/>
      <c r="HV99" s="102"/>
      <c r="HW99" s="102"/>
      <c r="HX99" s="102"/>
      <c r="HY99" s="102"/>
      <c r="HZ99" s="102"/>
      <c r="IA99" s="102"/>
      <c r="IB99" s="102"/>
      <c r="IC99" s="102"/>
      <c r="ID99" s="102"/>
      <c r="IE99" s="102"/>
      <c r="IF99" s="102"/>
      <c r="IG99" s="102"/>
      <c r="IH99" s="102"/>
      <c r="II99" s="102"/>
      <c r="IJ99" s="102"/>
      <c r="IK99" s="102"/>
      <c r="IL99" s="102"/>
      <c r="IM99" s="102"/>
      <c r="IN99" s="102"/>
    </row>
    <row r="100" spans="1:248" s="436" customFormat="1" ht="18" customHeight="1">
      <c r="A100" s="454" t="s">
        <v>179</v>
      </c>
      <c r="B100" s="281">
        <v>0</v>
      </c>
      <c r="C100" s="281"/>
      <c r="D100" s="281">
        <v>0</v>
      </c>
      <c r="E100" s="281"/>
      <c r="F100" s="450"/>
      <c r="G100" s="450"/>
      <c r="H100" s="451"/>
      <c r="HM100" s="102"/>
      <c r="HN100" s="102"/>
      <c r="HO100" s="102"/>
      <c r="HP100" s="102"/>
      <c r="HQ100" s="102"/>
      <c r="HR100" s="102"/>
      <c r="HS100" s="102"/>
      <c r="HT100" s="102"/>
      <c r="HU100" s="102"/>
      <c r="HV100" s="102"/>
      <c r="HW100" s="102"/>
      <c r="HX100" s="102"/>
      <c r="HY100" s="102"/>
      <c r="HZ100" s="102"/>
      <c r="IA100" s="102"/>
      <c r="IB100" s="102"/>
      <c r="IC100" s="102"/>
      <c r="ID100" s="102"/>
      <c r="IE100" s="102"/>
      <c r="IF100" s="102"/>
      <c r="IG100" s="102"/>
      <c r="IH100" s="102"/>
      <c r="II100" s="102"/>
      <c r="IJ100" s="102"/>
      <c r="IK100" s="102"/>
      <c r="IL100" s="102"/>
      <c r="IM100" s="102"/>
      <c r="IN100" s="102"/>
    </row>
    <row r="101" spans="1:248" s="436" customFormat="1" ht="18" customHeight="1">
      <c r="A101" s="456" t="s">
        <v>180</v>
      </c>
      <c r="B101" s="281">
        <v>0</v>
      </c>
      <c r="C101" s="281"/>
      <c r="D101" s="281">
        <v>0</v>
      </c>
      <c r="E101" s="281"/>
      <c r="F101" s="450"/>
      <c r="G101" s="450"/>
      <c r="H101" s="451"/>
      <c r="HM101" s="102"/>
      <c r="HN101" s="102"/>
      <c r="HO101" s="102"/>
      <c r="HP101" s="102"/>
      <c r="HQ101" s="102"/>
      <c r="HR101" s="102"/>
      <c r="HS101" s="102"/>
      <c r="HT101" s="102"/>
      <c r="HU101" s="102"/>
      <c r="HV101" s="102"/>
      <c r="HW101" s="102"/>
      <c r="HX101" s="102"/>
      <c r="HY101" s="102"/>
      <c r="HZ101" s="102"/>
      <c r="IA101" s="102"/>
      <c r="IB101" s="102"/>
      <c r="IC101" s="102"/>
      <c r="ID101" s="102"/>
      <c r="IE101" s="102"/>
      <c r="IF101" s="102"/>
      <c r="IG101" s="102"/>
      <c r="IH101" s="102"/>
      <c r="II101" s="102"/>
      <c r="IJ101" s="102"/>
      <c r="IK101" s="102"/>
      <c r="IL101" s="102"/>
      <c r="IM101" s="102"/>
      <c r="IN101" s="102"/>
    </row>
    <row r="102" spans="1:248" s="436" customFormat="1" ht="18" customHeight="1">
      <c r="A102" s="456" t="s">
        <v>121</v>
      </c>
      <c r="B102" s="281">
        <v>0</v>
      </c>
      <c r="C102" s="281"/>
      <c r="D102" s="281">
        <v>0</v>
      </c>
      <c r="E102" s="281"/>
      <c r="F102" s="450"/>
      <c r="G102" s="450"/>
      <c r="H102" s="451"/>
      <c r="HM102" s="102"/>
      <c r="HN102" s="102"/>
      <c r="HO102" s="102"/>
      <c r="HP102" s="102"/>
      <c r="HQ102" s="102"/>
      <c r="HR102" s="102"/>
      <c r="HS102" s="102"/>
      <c r="HT102" s="102"/>
      <c r="HU102" s="102"/>
      <c r="HV102" s="102"/>
      <c r="HW102" s="102"/>
      <c r="HX102" s="102"/>
      <c r="HY102" s="102"/>
      <c r="HZ102" s="102"/>
      <c r="IA102" s="102"/>
      <c r="IB102" s="102"/>
      <c r="IC102" s="102"/>
      <c r="ID102" s="102"/>
      <c r="IE102" s="102"/>
      <c r="IF102" s="102"/>
      <c r="IG102" s="102"/>
      <c r="IH102" s="102"/>
      <c r="II102" s="102"/>
      <c r="IJ102" s="102"/>
      <c r="IK102" s="102"/>
      <c r="IL102" s="102"/>
      <c r="IM102" s="102"/>
      <c r="IN102" s="102"/>
    </row>
    <row r="103" spans="1:248" s="436" customFormat="1" ht="18" customHeight="1">
      <c r="A103" s="456" t="s">
        <v>181</v>
      </c>
      <c r="B103" s="281">
        <v>29898.95</v>
      </c>
      <c r="C103" s="281"/>
      <c r="D103" s="281">
        <v>55979</v>
      </c>
      <c r="E103" s="281">
        <v>14935</v>
      </c>
      <c r="F103" s="450">
        <v>2.7481754268496821</v>
      </c>
      <c r="G103" s="450">
        <v>0.87227310658066592</v>
      </c>
      <c r="H103" s="451"/>
      <c r="HM103" s="102"/>
      <c r="HN103" s="102"/>
      <c r="HO103" s="102"/>
      <c r="HP103" s="102"/>
      <c r="HQ103" s="102"/>
      <c r="HR103" s="102"/>
      <c r="HS103" s="102"/>
      <c r="HT103" s="102"/>
      <c r="HU103" s="102"/>
      <c r="HV103" s="102"/>
      <c r="HW103" s="102"/>
      <c r="HX103" s="102"/>
      <c r="HY103" s="102"/>
      <c r="HZ103" s="102"/>
      <c r="IA103" s="102"/>
      <c r="IB103" s="102"/>
      <c r="IC103" s="102"/>
      <c r="ID103" s="102"/>
      <c r="IE103" s="102"/>
      <c r="IF103" s="102"/>
      <c r="IG103" s="102"/>
      <c r="IH103" s="102"/>
      <c r="II103" s="102"/>
      <c r="IJ103" s="102"/>
      <c r="IK103" s="102"/>
      <c r="IL103" s="102"/>
      <c r="IM103" s="102"/>
      <c r="IN103" s="102"/>
    </row>
    <row r="104" spans="1:248" s="436" customFormat="1" ht="84">
      <c r="A104" s="459" t="s">
        <v>182</v>
      </c>
      <c r="B104" s="458">
        <v>314958.60514745698</v>
      </c>
      <c r="C104" s="458">
        <v>571102</v>
      </c>
      <c r="D104" s="458">
        <v>570592</v>
      </c>
      <c r="E104" s="458">
        <v>217202</v>
      </c>
      <c r="F104" s="453">
        <v>1.6270108010055155</v>
      </c>
      <c r="G104" s="450">
        <v>0.81164124641986168</v>
      </c>
      <c r="H104" s="451" t="s">
        <v>183</v>
      </c>
      <c r="HM104" s="102"/>
      <c r="HN104" s="102"/>
      <c r="HO104" s="102"/>
      <c r="HP104" s="102"/>
      <c r="HQ104" s="102"/>
      <c r="HR104" s="102"/>
      <c r="HS104" s="102"/>
      <c r="HT104" s="102"/>
      <c r="HU104" s="102"/>
      <c r="HV104" s="102"/>
      <c r="HW104" s="102"/>
      <c r="HX104" s="102"/>
      <c r="HY104" s="102"/>
      <c r="HZ104" s="102"/>
      <c r="IA104" s="102"/>
      <c r="IB104" s="102"/>
      <c r="IC104" s="102"/>
      <c r="ID104" s="102"/>
      <c r="IE104" s="102"/>
      <c r="IF104" s="102"/>
      <c r="IG104" s="102"/>
      <c r="IH104" s="102"/>
      <c r="II104" s="102"/>
      <c r="IJ104" s="102"/>
      <c r="IK104" s="102"/>
      <c r="IL104" s="102"/>
      <c r="IM104" s="102"/>
      <c r="IN104" s="102"/>
    </row>
    <row r="105" spans="1:248" s="436" customFormat="1" ht="18" customHeight="1">
      <c r="A105" s="454" t="s">
        <v>112</v>
      </c>
      <c r="B105" s="281">
        <v>1319.5</v>
      </c>
      <c r="C105" s="281"/>
      <c r="D105" s="281">
        <v>1721</v>
      </c>
      <c r="E105" s="281">
        <v>1137</v>
      </c>
      <c r="F105" s="450">
        <v>0.51363236587510985</v>
      </c>
      <c r="G105" s="450">
        <v>0.30428192497158024</v>
      </c>
      <c r="H105" s="451"/>
      <c r="HM105" s="102"/>
      <c r="HN105" s="102"/>
      <c r="HO105" s="102"/>
      <c r="HP105" s="102"/>
      <c r="HQ105" s="102"/>
      <c r="HR105" s="102"/>
      <c r="HS105" s="102"/>
      <c r="HT105" s="102"/>
      <c r="HU105" s="102"/>
      <c r="HV105" s="102"/>
      <c r="HW105" s="102"/>
      <c r="HX105" s="102"/>
      <c r="HY105" s="102"/>
      <c r="HZ105" s="102"/>
      <c r="IA105" s="102"/>
      <c r="IB105" s="102"/>
      <c r="IC105" s="102"/>
      <c r="ID105" s="102"/>
      <c r="IE105" s="102"/>
      <c r="IF105" s="102"/>
      <c r="IG105" s="102"/>
      <c r="IH105" s="102"/>
      <c r="II105" s="102"/>
      <c r="IJ105" s="102"/>
      <c r="IK105" s="102"/>
      <c r="IL105" s="102"/>
      <c r="IM105" s="102"/>
      <c r="IN105" s="102"/>
    </row>
    <row r="106" spans="1:248" s="436" customFormat="1" ht="18" customHeight="1">
      <c r="A106" s="454" t="s">
        <v>113</v>
      </c>
      <c r="B106" s="281">
        <v>613.78</v>
      </c>
      <c r="C106" s="281"/>
      <c r="D106" s="281">
        <v>505</v>
      </c>
      <c r="E106" s="281">
        <v>502</v>
      </c>
      <c r="F106" s="450">
        <v>5.9760956175298752E-3</v>
      </c>
      <c r="G106" s="450">
        <v>-0.17722962625044802</v>
      </c>
      <c r="H106" s="460"/>
      <c r="HM106" s="102"/>
      <c r="HN106" s="102"/>
      <c r="HO106" s="102"/>
      <c r="HP106" s="102"/>
      <c r="HQ106" s="102"/>
      <c r="HR106" s="102"/>
      <c r="HS106" s="102"/>
      <c r="HT106" s="102"/>
      <c r="HU106" s="102"/>
      <c r="HV106" s="102"/>
      <c r="HW106" s="102"/>
      <c r="HX106" s="102"/>
      <c r="HY106" s="102"/>
      <c r="HZ106" s="102"/>
      <c r="IA106" s="102"/>
      <c r="IB106" s="102"/>
      <c r="IC106" s="102"/>
      <c r="ID106" s="102"/>
      <c r="IE106" s="102"/>
      <c r="IF106" s="102"/>
      <c r="IG106" s="102"/>
      <c r="IH106" s="102"/>
      <c r="II106" s="102"/>
      <c r="IJ106" s="102"/>
      <c r="IK106" s="102"/>
      <c r="IL106" s="102"/>
      <c r="IM106" s="102"/>
      <c r="IN106" s="102"/>
    </row>
    <row r="107" spans="1:248" s="436" customFormat="1" ht="18" customHeight="1">
      <c r="A107" s="454" t="s">
        <v>114</v>
      </c>
      <c r="B107" s="281"/>
      <c r="C107" s="281"/>
      <c r="D107" s="281">
        <v>0</v>
      </c>
      <c r="E107" s="281">
        <v>0</v>
      </c>
      <c r="F107" s="450"/>
      <c r="G107" s="450"/>
      <c r="H107" s="451"/>
      <c r="HM107" s="102"/>
      <c r="HN107" s="102"/>
      <c r="HO107" s="102"/>
      <c r="HP107" s="102"/>
      <c r="HQ107" s="102"/>
      <c r="HR107" s="102"/>
      <c r="HS107" s="102"/>
      <c r="HT107" s="102"/>
      <c r="HU107" s="102"/>
      <c r="HV107" s="102"/>
      <c r="HW107" s="102"/>
      <c r="HX107" s="102"/>
      <c r="HY107" s="102"/>
      <c r="HZ107" s="102"/>
      <c r="IA107" s="102"/>
      <c r="IB107" s="102"/>
      <c r="IC107" s="102"/>
      <c r="ID107" s="102"/>
      <c r="IE107" s="102"/>
      <c r="IF107" s="102"/>
      <c r="IG107" s="102"/>
      <c r="IH107" s="102"/>
      <c r="II107" s="102"/>
      <c r="IJ107" s="102"/>
      <c r="IK107" s="102"/>
      <c r="IL107" s="102"/>
      <c r="IM107" s="102"/>
      <c r="IN107" s="102"/>
    </row>
    <row r="108" spans="1:248" s="436" customFormat="1" ht="18" customHeight="1">
      <c r="A108" s="456" t="s">
        <v>184</v>
      </c>
      <c r="B108" s="281"/>
      <c r="C108" s="281"/>
      <c r="D108" s="281">
        <v>0</v>
      </c>
      <c r="E108" s="281">
        <v>0</v>
      </c>
      <c r="F108" s="450"/>
      <c r="G108" s="450"/>
      <c r="H108" s="451"/>
      <c r="HM108" s="102"/>
      <c r="HN108" s="102"/>
      <c r="HO108" s="102"/>
      <c r="HP108" s="102"/>
      <c r="HQ108" s="102"/>
      <c r="HR108" s="102"/>
      <c r="HS108" s="102"/>
      <c r="HT108" s="102"/>
      <c r="HU108" s="102"/>
      <c r="HV108" s="102"/>
      <c r="HW108" s="102"/>
      <c r="HX108" s="102"/>
      <c r="HY108" s="102"/>
      <c r="HZ108" s="102"/>
      <c r="IA108" s="102"/>
      <c r="IB108" s="102"/>
      <c r="IC108" s="102"/>
      <c r="ID108" s="102"/>
      <c r="IE108" s="102"/>
      <c r="IF108" s="102"/>
      <c r="IG108" s="102"/>
      <c r="IH108" s="102"/>
      <c r="II108" s="102"/>
      <c r="IJ108" s="102"/>
      <c r="IK108" s="102"/>
      <c r="IL108" s="102"/>
      <c r="IM108" s="102"/>
      <c r="IN108" s="102"/>
    </row>
    <row r="109" spans="1:248" s="436" customFormat="1" ht="18" customHeight="1">
      <c r="A109" s="456" t="s">
        <v>185</v>
      </c>
      <c r="B109" s="281">
        <v>3000</v>
      </c>
      <c r="C109" s="281"/>
      <c r="D109" s="281">
        <v>2889</v>
      </c>
      <c r="E109" s="281">
        <v>2975</v>
      </c>
      <c r="F109" s="450">
        <v>-2.8907563025210137E-2</v>
      </c>
      <c r="G109" s="450">
        <v>-3.7000000000000033E-2</v>
      </c>
      <c r="H109" s="451"/>
      <c r="HM109" s="102"/>
      <c r="HN109" s="102"/>
      <c r="HO109" s="102"/>
      <c r="HP109" s="102"/>
      <c r="HQ109" s="102"/>
      <c r="HR109" s="102"/>
      <c r="HS109" s="102"/>
      <c r="HT109" s="102"/>
      <c r="HU109" s="102"/>
      <c r="HV109" s="102"/>
      <c r="HW109" s="102"/>
      <c r="HX109" s="102"/>
      <c r="HY109" s="102"/>
      <c r="HZ109" s="102"/>
      <c r="IA109" s="102"/>
      <c r="IB109" s="102"/>
      <c r="IC109" s="102"/>
      <c r="ID109" s="102"/>
      <c r="IE109" s="102"/>
      <c r="IF109" s="102"/>
      <c r="IG109" s="102"/>
      <c r="IH109" s="102"/>
      <c r="II109" s="102"/>
      <c r="IJ109" s="102"/>
      <c r="IK109" s="102"/>
      <c r="IL109" s="102"/>
      <c r="IM109" s="102"/>
      <c r="IN109" s="102"/>
    </row>
    <row r="110" spans="1:248" s="436" customFormat="1" ht="18" customHeight="1">
      <c r="A110" s="456" t="s">
        <v>186</v>
      </c>
      <c r="B110" s="281">
        <v>44331.3</v>
      </c>
      <c r="C110" s="281"/>
      <c r="D110" s="281">
        <v>62336</v>
      </c>
      <c r="E110" s="281">
        <v>32171</v>
      </c>
      <c r="F110" s="450">
        <v>0.93764570575984574</v>
      </c>
      <c r="G110" s="450">
        <v>0.40613968009059054</v>
      </c>
      <c r="H110" s="451"/>
      <c r="HM110" s="102"/>
      <c r="HN110" s="102"/>
      <c r="HO110" s="102"/>
      <c r="HP110" s="102"/>
      <c r="HQ110" s="102"/>
      <c r="HR110" s="102"/>
      <c r="HS110" s="102"/>
      <c r="HT110" s="102"/>
      <c r="HU110" s="102"/>
      <c r="HV110" s="102"/>
      <c r="HW110" s="102"/>
      <c r="HX110" s="102"/>
      <c r="HY110" s="102"/>
      <c r="HZ110" s="102"/>
      <c r="IA110" s="102"/>
      <c r="IB110" s="102"/>
      <c r="IC110" s="102"/>
      <c r="ID110" s="102"/>
      <c r="IE110" s="102"/>
      <c r="IF110" s="102"/>
      <c r="IG110" s="102"/>
      <c r="IH110" s="102"/>
      <c r="II110" s="102"/>
      <c r="IJ110" s="102"/>
      <c r="IK110" s="102"/>
      <c r="IL110" s="102"/>
      <c r="IM110" s="102"/>
      <c r="IN110" s="102"/>
    </row>
    <row r="111" spans="1:248" s="436" customFormat="1" ht="18" customHeight="1">
      <c r="A111" s="454" t="s">
        <v>187</v>
      </c>
      <c r="B111" s="281">
        <v>186864</v>
      </c>
      <c r="C111" s="281"/>
      <c r="D111" s="281">
        <v>425724</v>
      </c>
      <c r="E111" s="281">
        <v>163409</v>
      </c>
      <c r="F111" s="450">
        <v>1.6052665397866703</v>
      </c>
      <c r="G111" s="450">
        <v>1.2782558438222451</v>
      </c>
      <c r="H111" s="451"/>
      <c r="HM111" s="102"/>
      <c r="HN111" s="102"/>
      <c r="HO111" s="102"/>
      <c r="HP111" s="102"/>
      <c r="HQ111" s="102"/>
      <c r="HR111" s="102"/>
      <c r="HS111" s="102"/>
      <c r="HT111" s="102"/>
      <c r="HU111" s="102"/>
      <c r="HV111" s="102"/>
      <c r="HW111" s="102"/>
      <c r="HX111" s="102"/>
      <c r="HY111" s="102"/>
      <c r="HZ111" s="102"/>
      <c r="IA111" s="102"/>
      <c r="IB111" s="102"/>
      <c r="IC111" s="102"/>
      <c r="ID111" s="102"/>
      <c r="IE111" s="102"/>
      <c r="IF111" s="102"/>
      <c r="IG111" s="102"/>
      <c r="IH111" s="102"/>
      <c r="II111" s="102"/>
      <c r="IJ111" s="102"/>
      <c r="IK111" s="102"/>
      <c r="IL111" s="102"/>
      <c r="IM111" s="102"/>
      <c r="IN111" s="102"/>
    </row>
    <row r="112" spans="1:248" s="436" customFormat="1" ht="18" customHeight="1">
      <c r="A112" s="454" t="s">
        <v>121</v>
      </c>
      <c r="B112" s="281">
        <v>30</v>
      </c>
      <c r="C112" s="281"/>
      <c r="D112" s="281">
        <v>29</v>
      </c>
      <c r="E112" s="281">
        <v>28</v>
      </c>
      <c r="F112" s="450">
        <v>3.5714285714285809E-2</v>
      </c>
      <c r="G112" s="450">
        <v>-3.3333333333333326E-2</v>
      </c>
      <c r="H112" s="451"/>
      <c r="HM112" s="102"/>
      <c r="HN112" s="102"/>
      <c r="HO112" s="102"/>
      <c r="HP112" s="102"/>
      <c r="HQ112" s="102"/>
      <c r="HR112" s="102"/>
      <c r="HS112" s="102"/>
      <c r="HT112" s="102"/>
      <c r="HU112" s="102"/>
      <c r="HV112" s="102"/>
      <c r="HW112" s="102"/>
      <c r="HX112" s="102"/>
      <c r="HY112" s="102"/>
      <c r="HZ112" s="102"/>
      <c r="IA112" s="102"/>
      <c r="IB112" s="102"/>
      <c r="IC112" s="102"/>
      <c r="ID112" s="102"/>
      <c r="IE112" s="102"/>
      <c r="IF112" s="102"/>
      <c r="IG112" s="102"/>
      <c r="IH112" s="102"/>
      <c r="II112" s="102"/>
      <c r="IJ112" s="102"/>
      <c r="IK112" s="102"/>
      <c r="IL112" s="102"/>
      <c r="IM112" s="102"/>
      <c r="IN112" s="102"/>
    </row>
    <row r="113" spans="1:248" s="436" customFormat="1" ht="18" customHeight="1">
      <c r="A113" s="454" t="s">
        <v>188</v>
      </c>
      <c r="B113" s="281">
        <v>78800.025147456996</v>
      </c>
      <c r="C113" s="281"/>
      <c r="D113" s="281">
        <v>77388</v>
      </c>
      <c r="E113" s="281">
        <v>16980</v>
      </c>
      <c r="F113" s="450">
        <v>3.5575971731448766</v>
      </c>
      <c r="G113" s="450">
        <v>-1.7919095137529428E-2</v>
      </c>
      <c r="H113" s="451"/>
      <c r="HM113" s="102"/>
      <c r="HN113" s="102"/>
      <c r="HO113" s="102"/>
      <c r="HP113" s="102"/>
      <c r="HQ113" s="102"/>
      <c r="HR113" s="102"/>
      <c r="HS113" s="102"/>
      <c r="HT113" s="102"/>
      <c r="HU113" s="102"/>
      <c r="HV113" s="102"/>
      <c r="HW113" s="102"/>
      <c r="HX113" s="102"/>
      <c r="HY113" s="102"/>
      <c r="HZ113" s="102"/>
      <c r="IA113" s="102"/>
      <c r="IB113" s="102"/>
      <c r="IC113" s="102"/>
      <c r="ID113" s="102"/>
      <c r="IE113" s="102"/>
      <c r="IF113" s="102"/>
      <c r="IG113" s="102"/>
      <c r="IH113" s="102"/>
      <c r="II113" s="102"/>
      <c r="IJ113" s="102"/>
      <c r="IK113" s="102"/>
      <c r="IL113" s="102"/>
      <c r="IM113" s="102"/>
      <c r="IN113" s="102"/>
    </row>
    <row r="114" spans="1:248" s="436" customFormat="1" ht="24">
      <c r="A114" s="459" t="s">
        <v>189</v>
      </c>
      <c r="B114" s="458">
        <v>21184.5543</v>
      </c>
      <c r="C114" s="458">
        <v>28275</v>
      </c>
      <c r="D114" s="458">
        <v>28275</v>
      </c>
      <c r="E114" s="458">
        <v>17948</v>
      </c>
      <c r="F114" s="453">
        <v>0.57538444394918664</v>
      </c>
      <c r="G114" s="450">
        <v>0.33469883763379427</v>
      </c>
      <c r="H114" s="451" t="s">
        <v>190</v>
      </c>
      <c r="HM114" s="102"/>
      <c r="HN114" s="102"/>
      <c r="HO114" s="102"/>
      <c r="HP114" s="102"/>
      <c r="HQ114" s="102"/>
      <c r="HR114" s="102"/>
      <c r="HS114" s="102"/>
      <c r="HT114" s="102"/>
      <c r="HU114" s="102"/>
      <c r="HV114" s="102"/>
      <c r="HW114" s="102"/>
      <c r="HX114" s="102"/>
      <c r="HY114" s="102"/>
      <c r="HZ114" s="102"/>
      <c r="IA114" s="102"/>
      <c r="IB114" s="102"/>
      <c r="IC114" s="102"/>
      <c r="ID114" s="102"/>
      <c r="IE114" s="102"/>
      <c r="IF114" s="102"/>
      <c r="IG114" s="102"/>
      <c r="IH114" s="102"/>
      <c r="II114" s="102"/>
      <c r="IJ114" s="102"/>
      <c r="IK114" s="102"/>
      <c r="IL114" s="102"/>
      <c r="IM114" s="102"/>
      <c r="IN114" s="102"/>
    </row>
    <row r="115" spans="1:248" s="436" customFormat="1" ht="18" customHeight="1">
      <c r="A115" s="456" t="s">
        <v>112</v>
      </c>
      <c r="B115" s="281">
        <v>9664</v>
      </c>
      <c r="C115" s="281"/>
      <c r="D115" s="281">
        <v>11874</v>
      </c>
      <c r="E115" s="281">
        <v>7503</v>
      </c>
      <c r="F115" s="450">
        <v>0.58256697321071571</v>
      </c>
      <c r="G115" s="450">
        <v>0.22868377483443703</v>
      </c>
      <c r="H115" s="451"/>
      <c r="HM115" s="102"/>
      <c r="HN115" s="102"/>
      <c r="HO115" s="102"/>
      <c r="HP115" s="102"/>
      <c r="HQ115" s="102"/>
      <c r="HR115" s="102"/>
      <c r="HS115" s="102"/>
      <c r="HT115" s="102"/>
      <c r="HU115" s="102"/>
      <c r="HV115" s="102"/>
      <c r="HW115" s="102"/>
      <c r="HX115" s="102"/>
      <c r="HY115" s="102"/>
      <c r="HZ115" s="102"/>
      <c r="IA115" s="102"/>
      <c r="IB115" s="102"/>
      <c r="IC115" s="102"/>
      <c r="ID115" s="102"/>
      <c r="IE115" s="102"/>
      <c r="IF115" s="102"/>
      <c r="IG115" s="102"/>
      <c r="IH115" s="102"/>
      <c r="II115" s="102"/>
      <c r="IJ115" s="102"/>
      <c r="IK115" s="102"/>
      <c r="IL115" s="102"/>
      <c r="IM115" s="102"/>
      <c r="IN115" s="102"/>
    </row>
    <row r="116" spans="1:248" s="436" customFormat="1" ht="18" customHeight="1">
      <c r="A116" s="456" t="s">
        <v>113</v>
      </c>
      <c r="B116" s="281">
        <v>373</v>
      </c>
      <c r="C116" s="281"/>
      <c r="D116" s="281">
        <v>336</v>
      </c>
      <c r="E116" s="281">
        <v>230</v>
      </c>
      <c r="F116" s="450">
        <v>0.46086956521739131</v>
      </c>
      <c r="G116" s="450">
        <v>-9.919571045576403E-2</v>
      </c>
      <c r="H116" s="451"/>
      <c r="HM116" s="102"/>
      <c r="HN116" s="102"/>
      <c r="HO116" s="102"/>
      <c r="HP116" s="102"/>
      <c r="HQ116" s="102"/>
      <c r="HR116" s="102"/>
      <c r="HS116" s="102"/>
      <c r="HT116" s="102"/>
      <c r="HU116" s="102"/>
      <c r="HV116" s="102"/>
      <c r="HW116" s="102"/>
      <c r="HX116" s="102"/>
      <c r="HY116" s="102"/>
      <c r="HZ116" s="102"/>
      <c r="IA116" s="102"/>
      <c r="IB116" s="102"/>
      <c r="IC116" s="102"/>
      <c r="ID116" s="102"/>
      <c r="IE116" s="102"/>
      <c r="IF116" s="102"/>
      <c r="IG116" s="102"/>
      <c r="IH116" s="102"/>
      <c r="II116" s="102"/>
      <c r="IJ116" s="102"/>
      <c r="IK116" s="102"/>
      <c r="IL116" s="102"/>
      <c r="IM116" s="102"/>
      <c r="IN116" s="102"/>
    </row>
    <row r="117" spans="1:248" s="436" customFormat="1" ht="18" customHeight="1">
      <c r="A117" s="456" t="s">
        <v>114</v>
      </c>
      <c r="B117" s="281">
        <v>0</v>
      </c>
      <c r="C117" s="281"/>
      <c r="D117" s="281">
        <v>0</v>
      </c>
      <c r="E117" s="281">
        <v>0</v>
      </c>
      <c r="F117" s="450"/>
      <c r="G117" s="450"/>
      <c r="H117" s="451"/>
      <c r="HM117" s="102"/>
      <c r="HN117" s="102"/>
      <c r="HO117" s="102"/>
      <c r="HP117" s="102"/>
      <c r="HQ117" s="102"/>
      <c r="HR117" s="102"/>
      <c r="HS117" s="102"/>
      <c r="HT117" s="102"/>
      <c r="HU117" s="102"/>
      <c r="HV117" s="102"/>
      <c r="HW117" s="102"/>
      <c r="HX117" s="102"/>
      <c r="HY117" s="102"/>
      <c r="HZ117" s="102"/>
      <c r="IA117" s="102"/>
      <c r="IB117" s="102"/>
      <c r="IC117" s="102"/>
      <c r="ID117" s="102"/>
      <c r="IE117" s="102"/>
      <c r="IF117" s="102"/>
      <c r="IG117" s="102"/>
      <c r="IH117" s="102"/>
      <c r="II117" s="102"/>
      <c r="IJ117" s="102"/>
      <c r="IK117" s="102"/>
      <c r="IL117" s="102"/>
      <c r="IM117" s="102"/>
      <c r="IN117" s="102"/>
    </row>
    <row r="118" spans="1:248" s="436" customFormat="1" ht="18" customHeight="1">
      <c r="A118" s="350" t="s">
        <v>191</v>
      </c>
      <c r="B118" s="281">
        <v>3903</v>
      </c>
      <c r="C118" s="281"/>
      <c r="D118" s="281">
        <v>4565</v>
      </c>
      <c r="E118" s="281">
        <v>3150</v>
      </c>
      <c r="F118" s="450">
        <v>0.44920634920634916</v>
      </c>
      <c r="G118" s="450">
        <v>0.16961311811427104</v>
      </c>
      <c r="H118" s="451"/>
      <c r="HM118" s="102"/>
      <c r="HN118" s="102"/>
      <c r="HO118" s="102"/>
      <c r="HP118" s="102"/>
      <c r="HQ118" s="102"/>
      <c r="HR118" s="102"/>
      <c r="HS118" s="102"/>
      <c r="HT118" s="102"/>
      <c r="HU118" s="102"/>
      <c r="HV118" s="102"/>
      <c r="HW118" s="102"/>
      <c r="HX118" s="102"/>
      <c r="HY118" s="102"/>
      <c r="HZ118" s="102"/>
      <c r="IA118" s="102"/>
      <c r="IB118" s="102"/>
      <c r="IC118" s="102"/>
      <c r="ID118" s="102"/>
      <c r="IE118" s="102"/>
      <c r="IF118" s="102"/>
      <c r="IG118" s="102"/>
      <c r="IH118" s="102"/>
      <c r="II118" s="102"/>
      <c r="IJ118" s="102"/>
      <c r="IK118" s="102"/>
      <c r="IL118" s="102"/>
      <c r="IM118" s="102"/>
      <c r="IN118" s="102"/>
    </row>
    <row r="119" spans="1:248" s="436" customFormat="1" ht="18" customHeight="1">
      <c r="A119" s="454" t="s">
        <v>192</v>
      </c>
      <c r="B119" s="281">
        <v>0</v>
      </c>
      <c r="C119" s="281"/>
      <c r="D119" s="281">
        <v>0</v>
      </c>
      <c r="E119" s="281">
        <v>0</v>
      </c>
      <c r="F119" s="450"/>
      <c r="G119" s="450"/>
      <c r="H119" s="451"/>
      <c r="HM119" s="102"/>
      <c r="HN119" s="102"/>
      <c r="HO119" s="102"/>
      <c r="HP119" s="102"/>
      <c r="HQ119" s="102"/>
      <c r="HR119" s="102"/>
      <c r="HS119" s="102"/>
      <c r="HT119" s="102"/>
      <c r="HU119" s="102"/>
      <c r="HV119" s="102"/>
      <c r="HW119" s="102"/>
      <c r="HX119" s="102"/>
      <c r="HY119" s="102"/>
      <c r="HZ119" s="102"/>
      <c r="IA119" s="102"/>
      <c r="IB119" s="102"/>
      <c r="IC119" s="102"/>
      <c r="ID119" s="102"/>
      <c r="IE119" s="102"/>
      <c r="IF119" s="102"/>
      <c r="IG119" s="102"/>
      <c r="IH119" s="102"/>
      <c r="II119" s="102"/>
      <c r="IJ119" s="102"/>
      <c r="IK119" s="102"/>
      <c r="IL119" s="102"/>
      <c r="IM119" s="102"/>
      <c r="IN119" s="102"/>
    </row>
    <row r="120" spans="1:248" s="436" customFormat="1" ht="18" customHeight="1">
      <c r="A120" s="454" t="s">
        <v>193</v>
      </c>
      <c r="B120" s="281">
        <v>0</v>
      </c>
      <c r="C120" s="281"/>
      <c r="D120" s="281">
        <v>0</v>
      </c>
      <c r="E120" s="281">
        <v>0</v>
      </c>
      <c r="F120" s="450"/>
      <c r="G120" s="450"/>
      <c r="H120" s="451"/>
      <c r="HM120" s="102"/>
      <c r="HN120" s="102"/>
      <c r="HO120" s="102"/>
      <c r="HP120" s="102"/>
      <c r="HQ120" s="102"/>
      <c r="HR120" s="102"/>
      <c r="HS120" s="102"/>
      <c r="HT120" s="102"/>
      <c r="HU120" s="102"/>
      <c r="HV120" s="102"/>
      <c r="HW120" s="102"/>
      <c r="HX120" s="102"/>
      <c r="HY120" s="102"/>
      <c r="HZ120" s="102"/>
      <c r="IA120" s="102"/>
      <c r="IB120" s="102"/>
      <c r="IC120" s="102"/>
      <c r="ID120" s="102"/>
      <c r="IE120" s="102"/>
      <c r="IF120" s="102"/>
      <c r="IG120" s="102"/>
      <c r="IH120" s="102"/>
      <c r="II120" s="102"/>
      <c r="IJ120" s="102"/>
      <c r="IK120" s="102"/>
      <c r="IL120" s="102"/>
      <c r="IM120" s="102"/>
      <c r="IN120" s="102"/>
    </row>
    <row r="121" spans="1:248" s="436" customFormat="1" ht="18" customHeight="1">
      <c r="A121" s="454" t="s">
        <v>121</v>
      </c>
      <c r="B121" s="281">
        <v>2408</v>
      </c>
      <c r="C121" s="281"/>
      <c r="D121" s="281">
        <v>2505</v>
      </c>
      <c r="E121" s="281">
        <v>2122</v>
      </c>
      <c r="F121" s="450">
        <v>0.18049010367577756</v>
      </c>
      <c r="G121" s="450">
        <v>4.0282392026578018E-2</v>
      </c>
      <c r="H121" s="451"/>
      <c r="HM121" s="102"/>
      <c r="HN121" s="102"/>
      <c r="HO121" s="102"/>
      <c r="HP121" s="102"/>
      <c r="HQ121" s="102"/>
      <c r="HR121" s="102"/>
      <c r="HS121" s="102"/>
      <c r="HT121" s="102"/>
      <c r="HU121" s="102"/>
      <c r="HV121" s="102"/>
      <c r="HW121" s="102"/>
      <c r="HX121" s="102"/>
      <c r="HY121" s="102"/>
      <c r="HZ121" s="102"/>
      <c r="IA121" s="102"/>
      <c r="IB121" s="102"/>
      <c r="IC121" s="102"/>
      <c r="ID121" s="102"/>
      <c r="IE121" s="102"/>
      <c r="IF121" s="102"/>
      <c r="IG121" s="102"/>
      <c r="IH121" s="102"/>
      <c r="II121" s="102"/>
      <c r="IJ121" s="102"/>
      <c r="IK121" s="102"/>
      <c r="IL121" s="102"/>
      <c r="IM121" s="102"/>
      <c r="IN121" s="102"/>
    </row>
    <row r="122" spans="1:248" s="436" customFormat="1" ht="18" customHeight="1">
      <c r="A122" s="456" t="s">
        <v>194</v>
      </c>
      <c r="B122" s="281">
        <v>4836.5542999999998</v>
      </c>
      <c r="C122" s="281"/>
      <c r="D122" s="281">
        <v>8995</v>
      </c>
      <c r="E122" s="281">
        <v>4943</v>
      </c>
      <c r="F122" s="450">
        <v>0.81974509407242557</v>
      </c>
      <c r="G122" s="450">
        <v>0.85979510247615765</v>
      </c>
      <c r="H122" s="451"/>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row>
    <row r="123" spans="1:248" s="436" customFormat="1" ht="36">
      <c r="A123" s="459" t="s">
        <v>195</v>
      </c>
      <c r="B123" s="458">
        <v>215288.77</v>
      </c>
      <c r="C123" s="458">
        <v>387027</v>
      </c>
      <c r="D123" s="458">
        <v>387027</v>
      </c>
      <c r="E123" s="458">
        <v>36448</v>
      </c>
      <c r="F123" s="453">
        <v>9.6186073309920985</v>
      </c>
      <c r="G123" s="450">
        <v>0.7977110464238335</v>
      </c>
      <c r="H123" s="451" t="s">
        <v>196</v>
      </c>
      <c r="HM123" s="102"/>
      <c r="HN123" s="102"/>
      <c r="HO123" s="102"/>
      <c r="HP123" s="102"/>
      <c r="HQ123" s="102"/>
      <c r="HR123" s="102"/>
      <c r="HS123" s="102"/>
      <c r="HT123" s="102"/>
      <c r="HU123" s="102"/>
      <c r="HV123" s="102"/>
      <c r="HW123" s="102"/>
      <c r="HX123" s="102"/>
      <c r="HY123" s="102"/>
      <c r="HZ123" s="102"/>
      <c r="IA123" s="102"/>
      <c r="IB123" s="102"/>
      <c r="IC123" s="102"/>
      <c r="ID123" s="102"/>
      <c r="IE123" s="102"/>
      <c r="IF123" s="102"/>
      <c r="IG123" s="102"/>
      <c r="IH123" s="102"/>
      <c r="II123" s="102"/>
      <c r="IJ123" s="102"/>
      <c r="IK123" s="102"/>
      <c r="IL123" s="102"/>
      <c r="IM123" s="102"/>
      <c r="IN123" s="102"/>
    </row>
    <row r="124" spans="1:248" s="436" customFormat="1" ht="18" customHeight="1">
      <c r="A124" s="456" t="s">
        <v>112</v>
      </c>
      <c r="B124" s="281">
        <v>1592</v>
      </c>
      <c r="C124" s="281"/>
      <c r="D124" s="281">
        <v>12398</v>
      </c>
      <c r="E124" s="281">
        <v>10714</v>
      </c>
      <c r="F124" s="450">
        <v>0.15717752473399282</v>
      </c>
      <c r="G124" s="450">
        <v>6.7876884422110555</v>
      </c>
      <c r="H124" s="451"/>
      <c r="HM124" s="102"/>
      <c r="HN124" s="102"/>
      <c r="HO124" s="102"/>
      <c r="HP124" s="102"/>
      <c r="HQ124" s="102"/>
      <c r="HR124" s="102"/>
      <c r="HS124" s="102"/>
      <c r="HT124" s="102"/>
      <c r="HU124" s="102"/>
      <c r="HV124" s="102"/>
      <c r="HW124" s="102"/>
      <c r="HX124" s="102"/>
      <c r="HY124" s="102"/>
      <c r="HZ124" s="102"/>
      <c r="IA124" s="102"/>
      <c r="IB124" s="102"/>
      <c r="IC124" s="102"/>
      <c r="ID124" s="102"/>
      <c r="IE124" s="102"/>
      <c r="IF124" s="102"/>
      <c r="IG124" s="102"/>
      <c r="IH124" s="102"/>
      <c r="II124" s="102"/>
      <c r="IJ124" s="102"/>
      <c r="IK124" s="102"/>
      <c r="IL124" s="102"/>
      <c r="IM124" s="102"/>
      <c r="IN124" s="102"/>
    </row>
    <row r="125" spans="1:248" s="436" customFormat="1" ht="18" customHeight="1">
      <c r="A125" s="454" t="s">
        <v>113</v>
      </c>
      <c r="B125" s="281">
        <v>1394.2</v>
      </c>
      <c r="C125" s="281"/>
      <c r="D125" s="281">
        <v>1388</v>
      </c>
      <c r="E125" s="281">
        <v>349</v>
      </c>
      <c r="F125" s="450">
        <v>2.9770773638968482</v>
      </c>
      <c r="G125" s="450">
        <v>-4.4469946922967019E-3</v>
      </c>
      <c r="H125" s="451"/>
      <c r="HM125" s="102"/>
      <c r="HN125" s="102"/>
      <c r="HO125" s="102"/>
      <c r="HP125" s="102"/>
      <c r="HQ125" s="102"/>
      <c r="HR125" s="102"/>
      <c r="HS125" s="102"/>
      <c r="HT125" s="102"/>
      <c r="HU125" s="102"/>
      <c r="HV125" s="102"/>
      <c r="HW125" s="102"/>
      <c r="HX125" s="102"/>
      <c r="HY125" s="102"/>
      <c r="HZ125" s="102"/>
      <c r="IA125" s="102"/>
      <c r="IB125" s="102"/>
      <c r="IC125" s="102"/>
      <c r="ID125" s="102"/>
      <c r="IE125" s="102"/>
      <c r="IF125" s="102"/>
      <c r="IG125" s="102"/>
      <c r="IH125" s="102"/>
      <c r="II125" s="102"/>
      <c r="IJ125" s="102"/>
      <c r="IK125" s="102"/>
      <c r="IL125" s="102"/>
      <c r="IM125" s="102"/>
      <c r="IN125" s="102"/>
    </row>
    <row r="126" spans="1:248" s="436" customFormat="1" ht="18" customHeight="1">
      <c r="A126" s="454" t="s">
        <v>114</v>
      </c>
      <c r="B126" s="281">
        <v>0</v>
      </c>
      <c r="C126" s="281"/>
      <c r="D126" s="281">
        <v>0</v>
      </c>
      <c r="E126" s="281">
        <v>0</v>
      </c>
      <c r="F126" s="450"/>
      <c r="G126" s="450"/>
      <c r="H126" s="451"/>
      <c r="HM126" s="102"/>
      <c r="HN126" s="102"/>
      <c r="HO126" s="102"/>
      <c r="HP126" s="102"/>
      <c r="HQ126" s="102"/>
      <c r="HR126" s="102"/>
      <c r="HS126" s="102"/>
      <c r="HT126" s="102"/>
      <c r="HU126" s="102"/>
      <c r="HV126" s="102"/>
      <c r="HW126" s="102"/>
      <c r="HX126" s="102"/>
      <c r="HY126" s="102"/>
      <c r="HZ126" s="102"/>
      <c r="IA126" s="102"/>
      <c r="IB126" s="102"/>
      <c r="IC126" s="102"/>
      <c r="ID126" s="102"/>
      <c r="IE126" s="102"/>
      <c r="IF126" s="102"/>
      <c r="IG126" s="102"/>
      <c r="IH126" s="102"/>
      <c r="II126" s="102"/>
      <c r="IJ126" s="102"/>
      <c r="IK126" s="102"/>
      <c r="IL126" s="102"/>
      <c r="IM126" s="102"/>
      <c r="IN126" s="102"/>
    </row>
    <row r="127" spans="1:248" s="436" customFormat="1" ht="18" customHeight="1">
      <c r="A127" s="350" t="s">
        <v>197</v>
      </c>
      <c r="B127" s="281">
        <v>1895.6</v>
      </c>
      <c r="C127" s="281"/>
      <c r="D127" s="281">
        <v>5947</v>
      </c>
      <c r="E127" s="281">
        <v>3774</v>
      </c>
      <c r="F127" s="450">
        <v>0.57578166401695818</v>
      </c>
      <c r="G127" s="450">
        <v>2.1372652458324541</v>
      </c>
      <c r="H127" s="451"/>
      <c r="HM127" s="102"/>
      <c r="HN127" s="102"/>
      <c r="HO127" s="102"/>
      <c r="HP127" s="102"/>
      <c r="HQ127" s="102"/>
      <c r="HR127" s="102"/>
      <c r="HS127" s="102"/>
      <c r="HT127" s="102"/>
      <c r="HU127" s="102"/>
      <c r="HV127" s="102"/>
      <c r="HW127" s="102"/>
      <c r="HX127" s="102"/>
      <c r="HY127" s="102"/>
      <c r="HZ127" s="102"/>
      <c r="IA127" s="102"/>
      <c r="IB127" s="102"/>
      <c r="IC127" s="102"/>
      <c r="ID127" s="102"/>
      <c r="IE127" s="102"/>
      <c r="IF127" s="102"/>
      <c r="IG127" s="102"/>
      <c r="IH127" s="102"/>
      <c r="II127" s="102"/>
      <c r="IJ127" s="102"/>
      <c r="IK127" s="102"/>
      <c r="IL127" s="102"/>
      <c r="IM127" s="102"/>
      <c r="IN127" s="102"/>
    </row>
    <row r="128" spans="1:248" s="436" customFormat="1" ht="18" customHeight="1">
      <c r="A128" s="454" t="s">
        <v>198</v>
      </c>
      <c r="B128" s="281">
        <v>2641</v>
      </c>
      <c r="C128" s="281"/>
      <c r="D128" s="281">
        <v>1607</v>
      </c>
      <c r="E128" s="281">
        <v>2157</v>
      </c>
      <c r="F128" s="450">
        <v>-0.2549837737598516</v>
      </c>
      <c r="G128" s="450">
        <v>-0.39151836425596365</v>
      </c>
      <c r="H128" s="451"/>
      <c r="HM128" s="102"/>
      <c r="HN128" s="102"/>
      <c r="HO128" s="102"/>
      <c r="HP128" s="102"/>
      <c r="HQ128" s="102"/>
      <c r="HR128" s="102"/>
      <c r="HS128" s="102"/>
      <c r="HT128" s="102"/>
      <c r="HU128" s="102"/>
      <c r="HV128" s="102"/>
      <c r="HW128" s="102"/>
      <c r="HX128" s="102"/>
      <c r="HY128" s="102"/>
      <c r="HZ128" s="102"/>
      <c r="IA128" s="102"/>
      <c r="IB128" s="102"/>
      <c r="IC128" s="102"/>
      <c r="ID128" s="102"/>
      <c r="IE128" s="102"/>
      <c r="IF128" s="102"/>
      <c r="IG128" s="102"/>
      <c r="IH128" s="102"/>
      <c r="II128" s="102"/>
      <c r="IJ128" s="102"/>
      <c r="IK128" s="102"/>
      <c r="IL128" s="102"/>
      <c r="IM128" s="102"/>
      <c r="IN128" s="102"/>
    </row>
    <row r="129" spans="1:248" s="436" customFormat="1" ht="18" customHeight="1">
      <c r="A129" s="454" t="s">
        <v>199</v>
      </c>
      <c r="B129" s="281">
        <v>60</v>
      </c>
      <c r="C129" s="281"/>
      <c r="D129" s="281">
        <v>70</v>
      </c>
      <c r="E129" s="281">
        <v>80</v>
      </c>
      <c r="F129" s="450">
        <v>-0.125</v>
      </c>
      <c r="G129" s="450">
        <v>0.16666666666666674</v>
      </c>
      <c r="H129" s="451"/>
      <c r="HM129" s="102"/>
      <c r="HN129" s="102"/>
      <c r="HO129" s="102"/>
      <c r="HP129" s="102"/>
      <c r="HQ129" s="102"/>
      <c r="HR129" s="102"/>
      <c r="HS129" s="102"/>
      <c r="HT129" s="102"/>
      <c r="HU129" s="102"/>
      <c r="HV129" s="102"/>
      <c r="HW129" s="102"/>
      <c r="HX129" s="102"/>
      <c r="HY129" s="102"/>
      <c r="HZ129" s="102"/>
      <c r="IA129" s="102"/>
      <c r="IB129" s="102"/>
      <c r="IC129" s="102"/>
      <c r="ID129" s="102"/>
      <c r="IE129" s="102"/>
      <c r="IF129" s="102"/>
      <c r="IG129" s="102"/>
      <c r="IH129" s="102"/>
      <c r="II129" s="102"/>
      <c r="IJ129" s="102"/>
      <c r="IK129" s="102"/>
      <c r="IL129" s="102"/>
      <c r="IM129" s="102"/>
      <c r="IN129" s="102"/>
    </row>
    <row r="130" spans="1:248" s="436" customFormat="1" ht="18" customHeight="1">
      <c r="A130" s="454" t="s">
        <v>200</v>
      </c>
      <c r="B130" s="281">
        <v>2261.21</v>
      </c>
      <c r="C130" s="281"/>
      <c r="D130" s="281">
        <v>1596</v>
      </c>
      <c r="E130" s="281">
        <v>1986</v>
      </c>
      <c r="F130" s="450">
        <v>-0.1963746223564955</v>
      </c>
      <c r="G130" s="450">
        <v>-0.29418320279850174</v>
      </c>
      <c r="H130" s="451"/>
      <c r="HM130" s="102"/>
      <c r="HN130" s="102"/>
      <c r="HO130" s="102"/>
      <c r="HP130" s="102"/>
      <c r="HQ130" s="102"/>
      <c r="HR130" s="102"/>
      <c r="HS130" s="102"/>
      <c r="HT130" s="102"/>
      <c r="HU130" s="102"/>
      <c r="HV130" s="102"/>
      <c r="HW130" s="102"/>
      <c r="HX130" s="102"/>
      <c r="HY130" s="102"/>
      <c r="HZ130" s="102"/>
      <c r="IA130" s="102"/>
      <c r="IB130" s="102"/>
      <c r="IC130" s="102"/>
      <c r="ID130" s="102"/>
      <c r="IE130" s="102"/>
      <c r="IF130" s="102"/>
      <c r="IG130" s="102"/>
      <c r="IH130" s="102"/>
      <c r="II130" s="102"/>
      <c r="IJ130" s="102"/>
      <c r="IK130" s="102"/>
      <c r="IL130" s="102"/>
      <c r="IM130" s="102"/>
      <c r="IN130" s="102"/>
    </row>
    <row r="131" spans="1:248" s="436" customFormat="1" ht="18" customHeight="1">
      <c r="A131" s="456" t="s">
        <v>201</v>
      </c>
      <c r="B131" s="281">
        <v>3731.62</v>
      </c>
      <c r="C131" s="281"/>
      <c r="D131" s="281">
        <v>3715</v>
      </c>
      <c r="E131" s="281">
        <v>5058</v>
      </c>
      <c r="F131" s="450">
        <v>-0.26551996836694347</v>
      </c>
      <c r="G131" s="450">
        <v>-4.4538297039891095E-3</v>
      </c>
      <c r="H131" s="451"/>
      <c r="HM131" s="102"/>
      <c r="HN131" s="102"/>
      <c r="HO131" s="102"/>
      <c r="HP131" s="102"/>
      <c r="HQ131" s="102"/>
      <c r="HR131" s="102"/>
      <c r="HS131" s="102"/>
      <c r="HT131" s="102"/>
      <c r="HU131" s="102"/>
      <c r="HV131" s="102"/>
      <c r="HW131" s="102"/>
      <c r="HX131" s="102"/>
      <c r="HY131" s="102"/>
      <c r="HZ131" s="102"/>
      <c r="IA131" s="102"/>
      <c r="IB131" s="102"/>
      <c r="IC131" s="102"/>
      <c r="ID131" s="102"/>
      <c r="IE131" s="102"/>
      <c r="IF131" s="102"/>
      <c r="IG131" s="102"/>
      <c r="IH131" s="102"/>
      <c r="II131" s="102"/>
      <c r="IJ131" s="102"/>
      <c r="IK131" s="102"/>
      <c r="IL131" s="102"/>
      <c r="IM131" s="102"/>
      <c r="IN131" s="102"/>
    </row>
    <row r="132" spans="1:248" s="436" customFormat="1" ht="18" customHeight="1">
      <c r="A132" s="456" t="s">
        <v>121</v>
      </c>
      <c r="B132" s="281">
        <v>939</v>
      </c>
      <c r="C132" s="281"/>
      <c r="D132" s="281">
        <v>1653</v>
      </c>
      <c r="E132" s="281">
        <v>1573</v>
      </c>
      <c r="F132" s="450">
        <v>5.0858232676414428E-2</v>
      </c>
      <c r="G132" s="450">
        <v>0.76038338658146976</v>
      </c>
      <c r="H132" s="451"/>
      <c r="HM132" s="102"/>
      <c r="HN132" s="102"/>
      <c r="HO132" s="102"/>
      <c r="HP132" s="102"/>
      <c r="HQ132" s="102"/>
      <c r="HR132" s="102"/>
      <c r="HS132" s="102"/>
      <c r="HT132" s="102"/>
      <c r="HU132" s="102"/>
      <c r="HV132" s="102"/>
      <c r="HW132" s="102"/>
      <c r="HX132" s="102"/>
      <c r="HY132" s="102"/>
      <c r="HZ132" s="102"/>
      <c r="IA132" s="102"/>
      <c r="IB132" s="102"/>
      <c r="IC132" s="102"/>
      <c r="ID132" s="102"/>
      <c r="IE132" s="102"/>
      <c r="IF132" s="102"/>
      <c r="IG132" s="102"/>
      <c r="IH132" s="102"/>
      <c r="II132" s="102"/>
      <c r="IJ132" s="102"/>
      <c r="IK132" s="102"/>
      <c r="IL132" s="102"/>
      <c r="IM132" s="102"/>
      <c r="IN132" s="102"/>
    </row>
    <row r="133" spans="1:248" s="436" customFormat="1" ht="18" customHeight="1">
      <c r="A133" s="456" t="s">
        <v>202</v>
      </c>
      <c r="B133" s="281">
        <v>200774.14</v>
      </c>
      <c r="C133" s="281"/>
      <c r="D133" s="281">
        <v>358653</v>
      </c>
      <c r="E133" s="281">
        <v>10757</v>
      </c>
      <c r="F133" s="450">
        <v>32.341359114994887</v>
      </c>
      <c r="G133" s="450">
        <v>0.78635057283771692</v>
      </c>
      <c r="H133" s="451"/>
      <c r="HM133" s="102"/>
      <c r="HN133" s="102"/>
      <c r="HO133" s="102"/>
      <c r="HP133" s="102"/>
      <c r="HQ133" s="102"/>
      <c r="HR133" s="102"/>
      <c r="HS133" s="102"/>
      <c r="HT133" s="102"/>
      <c r="HU133" s="102"/>
      <c r="HV133" s="102"/>
      <c r="HW133" s="102"/>
      <c r="HX133" s="102"/>
      <c r="HY133" s="102"/>
      <c r="HZ133" s="102"/>
      <c r="IA133" s="102"/>
      <c r="IB133" s="102"/>
      <c r="IC133" s="102"/>
      <c r="ID133" s="102"/>
      <c r="IE133" s="102"/>
      <c r="IF133" s="102"/>
      <c r="IG133" s="102"/>
      <c r="IH133" s="102"/>
      <c r="II133" s="102"/>
      <c r="IJ133" s="102"/>
      <c r="IK133" s="102"/>
      <c r="IL133" s="102"/>
      <c r="IM133" s="102"/>
      <c r="IN133" s="102"/>
    </row>
    <row r="134" spans="1:248" s="436" customFormat="1" ht="60">
      <c r="A134" s="452" t="s">
        <v>203</v>
      </c>
      <c r="B134" s="458">
        <v>56581.638831359996</v>
      </c>
      <c r="C134" s="458">
        <v>86821</v>
      </c>
      <c r="D134" s="458">
        <v>86105</v>
      </c>
      <c r="E134" s="458">
        <v>43220</v>
      </c>
      <c r="F134" s="453">
        <v>0.99224895881536335</v>
      </c>
      <c r="G134" s="450">
        <v>0.52178342265118127</v>
      </c>
      <c r="H134" s="460" t="s">
        <v>204</v>
      </c>
      <c r="HM134" s="102"/>
      <c r="HN134" s="102"/>
      <c r="HO134" s="102"/>
      <c r="HP134" s="102"/>
      <c r="HQ134" s="102"/>
      <c r="HR134" s="102"/>
      <c r="HS134" s="102"/>
      <c r="HT134" s="102"/>
      <c r="HU134" s="102"/>
      <c r="HV134" s="102"/>
      <c r="HW134" s="102"/>
      <c r="HX134" s="102"/>
      <c r="HY134" s="102"/>
      <c r="HZ134" s="102"/>
      <c r="IA134" s="102"/>
      <c r="IB134" s="102"/>
      <c r="IC134" s="102"/>
      <c r="ID134" s="102"/>
      <c r="IE134" s="102"/>
      <c r="IF134" s="102"/>
      <c r="IG134" s="102"/>
      <c r="IH134" s="102"/>
      <c r="II134" s="102"/>
      <c r="IJ134" s="102"/>
      <c r="IK134" s="102"/>
      <c r="IL134" s="102"/>
      <c r="IM134" s="102"/>
      <c r="IN134" s="102"/>
    </row>
    <row r="135" spans="1:248" s="436" customFormat="1" ht="18" customHeight="1">
      <c r="A135" s="454" t="s">
        <v>112</v>
      </c>
      <c r="B135" s="281">
        <v>0</v>
      </c>
      <c r="C135" s="281"/>
      <c r="D135" s="281">
        <v>0</v>
      </c>
      <c r="E135" s="281"/>
      <c r="F135" s="450"/>
      <c r="G135" s="450"/>
      <c r="H135" s="451"/>
      <c r="HM135" s="102"/>
      <c r="HN135" s="102"/>
      <c r="HO135" s="102"/>
      <c r="HP135" s="102"/>
      <c r="HQ135" s="102"/>
      <c r="HR135" s="102"/>
      <c r="HS135" s="102"/>
      <c r="HT135" s="102"/>
      <c r="HU135" s="102"/>
      <c r="HV135" s="102"/>
      <c r="HW135" s="102"/>
      <c r="HX135" s="102"/>
      <c r="HY135" s="102"/>
      <c r="HZ135" s="102"/>
      <c r="IA135" s="102"/>
      <c r="IB135" s="102"/>
      <c r="IC135" s="102"/>
      <c r="ID135" s="102"/>
      <c r="IE135" s="102"/>
      <c r="IF135" s="102"/>
      <c r="IG135" s="102"/>
      <c r="IH135" s="102"/>
      <c r="II135" s="102"/>
      <c r="IJ135" s="102"/>
      <c r="IK135" s="102"/>
      <c r="IL135" s="102"/>
      <c r="IM135" s="102"/>
      <c r="IN135" s="102"/>
    </row>
    <row r="136" spans="1:248" s="436" customFormat="1" ht="18" customHeight="1">
      <c r="A136" s="454" t="s">
        <v>113</v>
      </c>
      <c r="B136" s="281">
        <v>0</v>
      </c>
      <c r="C136" s="281"/>
      <c r="D136" s="281">
        <v>0</v>
      </c>
      <c r="E136" s="281"/>
      <c r="F136" s="450"/>
      <c r="G136" s="450"/>
      <c r="H136" s="451"/>
      <c r="HM136" s="102"/>
      <c r="HN136" s="102"/>
      <c r="HO136" s="102"/>
      <c r="HP136" s="102"/>
      <c r="HQ136" s="102"/>
      <c r="HR136" s="102"/>
      <c r="HS136" s="102"/>
      <c r="HT136" s="102"/>
      <c r="HU136" s="102"/>
      <c r="HV136" s="102"/>
      <c r="HW136" s="102"/>
      <c r="HX136" s="102"/>
      <c r="HY136" s="102"/>
      <c r="HZ136" s="102"/>
      <c r="IA136" s="102"/>
      <c r="IB136" s="102"/>
      <c r="IC136" s="102"/>
      <c r="ID136" s="102"/>
      <c r="IE136" s="102"/>
      <c r="IF136" s="102"/>
      <c r="IG136" s="102"/>
      <c r="IH136" s="102"/>
      <c r="II136" s="102"/>
      <c r="IJ136" s="102"/>
      <c r="IK136" s="102"/>
      <c r="IL136" s="102"/>
      <c r="IM136" s="102"/>
      <c r="IN136" s="102"/>
    </row>
    <row r="137" spans="1:248" s="436" customFormat="1" ht="18" customHeight="1">
      <c r="A137" s="456" t="s">
        <v>114</v>
      </c>
      <c r="B137" s="281">
        <v>0</v>
      </c>
      <c r="C137" s="281"/>
      <c r="D137" s="281">
        <v>0</v>
      </c>
      <c r="E137" s="281"/>
      <c r="F137" s="450"/>
      <c r="G137" s="450"/>
      <c r="H137" s="451"/>
      <c r="HM137" s="102"/>
      <c r="HN137" s="102"/>
      <c r="HO137" s="102"/>
      <c r="HP137" s="102"/>
      <c r="HQ137" s="102"/>
      <c r="HR137" s="102"/>
      <c r="HS137" s="102"/>
      <c r="HT137" s="102"/>
      <c r="HU137" s="102"/>
      <c r="HV137" s="102"/>
      <c r="HW137" s="102"/>
      <c r="HX137" s="102"/>
      <c r="HY137" s="102"/>
      <c r="HZ137" s="102"/>
      <c r="IA137" s="102"/>
      <c r="IB137" s="102"/>
      <c r="IC137" s="102"/>
      <c r="ID137" s="102"/>
      <c r="IE137" s="102"/>
      <c r="IF137" s="102"/>
      <c r="IG137" s="102"/>
      <c r="IH137" s="102"/>
      <c r="II137" s="102"/>
      <c r="IJ137" s="102"/>
      <c r="IK137" s="102"/>
      <c r="IL137" s="102"/>
      <c r="IM137" s="102"/>
      <c r="IN137" s="102"/>
    </row>
    <row r="138" spans="1:248" s="436" customFormat="1" ht="18" customHeight="1">
      <c r="A138" s="456" t="s">
        <v>205</v>
      </c>
      <c r="B138" s="281">
        <v>0</v>
      </c>
      <c r="C138" s="281"/>
      <c r="D138" s="281">
        <v>0</v>
      </c>
      <c r="E138" s="281"/>
      <c r="F138" s="450"/>
      <c r="G138" s="450"/>
      <c r="H138" s="451"/>
      <c r="HM138" s="102"/>
      <c r="HN138" s="102"/>
      <c r="HO138" s="102"/>
      <c r="HP138" s="102"/>
      <c r="HQ138" s="102"/>
      <c r="HR138" s="102"/>
      <c r="HS138" s="102"/>
      <c r="HT138" s="102"/>
      <c r="HU138" s="102"/>
      <c r="HV138" s="102"/>
      <c r="HW138" s="102"/>
      <c r="HX138" s="102"/>
      <c r="HY138" s="102"/>
      <c r="HZ138" s="102"/>
      <c r="IA138" s="102"/>
      <c r="IB138" s="102"/>
      <c r="IC138" s="102"/>
      <c r="ID138" s="102"/>
      <c r="IE138" s="102"/>
      <c r="IF138" s="102"/>
      <c r="IG138" s="102"/>
      <c r="IH138" s="102"/>
      <c r="II138" s="102"/>
      <c r="IJ138" s="102"/>
      <c r="IK138" s="102"/>
      <c r="IL138" s="102"/>
      <c r="IM138" s="102"/>
      <c r="IN138" s="102"/>
    </row>
    <row r="139" spans="1:248" s="436" customFormat="1" ht="18" customHeight="1">
      <c r="A139" s="456" t="s">
        <v>206</v>
      </c>
      <c r="B139" s="281">
        <v>0</v>
      </c>
      <c r="C139" s="281"/>
      <c r="D139" s="281">
        <v>0</v>
      </c>
      <c r="E139" s="281"/>
      <c r="F139" s="450"/>
      <c r="G139" s="450"/>
      <c r="H139" s="451"/>
      <c r="HM139" s="102"/>
      <c r="HN139" s="102"/>
      <c r="HO139" s="102"/>
      <c r="HP139" s="102"/>
      <c r="HQ139" s="102"/>
      <c r="HR139" s="102"/>
      <c r="HS139" s="102"/>
      <c r="HT139" s="102"/>
      <c r="HU139" s="102"/>
      <c r="HV139" s="102"/>
      <c r="HW139" s="102"/>
      <c r="HX139" s="102"/>
      <c r="HY139" s="102"/>
      <c r="HZ139" s="102"/>
      <c r="IA139" s="102"/>
      <c r="IB139" s="102"/>
      <c r="IC139" s="102"/>
      <c r="ID139" s="102"/>
      <c r="IE139" s="102"/>
      <c r="IF139" s="102"/>
      <c r="IG139" s="102"/>
      <c r="IH139" s="102"/>
      <c r="II139" s="102"/>
      <c r="IJ139" s="102"/>
      <c r="IK139" s="102"/>
      <c r="IL139" s="102"/>
      <c r="IM139" s="102"/>
      <c r="IN139" s="102"/>
    </row>
    <row r="140" spans="1:248" s="436" customFormat="1" ht="18" customHeight="1">
      <c r="A140" s="350" t="s">
        <v>207</v>
      </c>
      <c r="B140" s="281">
        <v>0</v>
      </c>
      <c r="C140" s="281"/>
      <c r="D140" s="281">
        <v>38</v>
      </c>
      <c r="E140" s="281"/>
      <c r="F140" s="450"/>
      <c r="G140" s="450"/>
      <c r="H140" s="451"/>
      <c r="HM140" s="102"/>
      <c r="HN140" s="102"/>
      <c r="HO140" s="102"/>
      <c r="HP140" s="102"/>
      <c r="HQ140" s="102"/>
      <c r="HR140" s="102"/>
      <c r="HS140" s="102"/>
      <c r="HT140" s="102"/>
      <c r="HU140" s="102"/>
      <c r="HV140" s="102"/>
      <c r="HW140" s="102"/>
      <c r="HX140" s="102"/>
      <c r="HY140" s="102"/>
      <c r="HZ140" s="102"/>
      <c r="IA140" s="102"/>
      <c r="IB140" s="102"/>
      <c r="IC140" s="102"/>
      <c r="ID140" s="102"/>
      <c r="IE140" s="102"/>
      <c r="IF140" s="102"/>
      <c r="IG140" s="102"/>
      <c r="IH140" s="102"/>
      <c r="II140" s="102"/>
      <c r="IJ140" s="102"/>
      <c r="IK140" s="102"/>
      <c r="IL140" s="102"/>
      <c r="IM140" s="102"/>
      <c r="IN140" s="102"/>
    </row>
    <row r="141" spans="1:248" s="436" customFormat="1" ht="18" customHeight="1">
      <c r="A141" s="454" t="s">
        <v>208</v>
      </c>
      <c r="B141" s="281">
        <v>0</v>
      </c>
      <c r="C141" s="281"/>
      <c r="D141" s="281">
        <v>0</v>
      </c>
      <c r="E141" s="281"/>
      <c r="F141" s="450"/>
      <c r="G141" s="450"/>
      <c r="H141" s="460"/>
      <c r="HM141" s="102"/>
      <c r="HN141" s="102"/>
      <c r="HO141" s="102"/>
      <c r="HP141" s="102"/>
      <c r="HQ141" s="102"/>
      <c r="HR141" s="102"/>
      <c r="HS141" s="102"/>
      <c r="HT141" s="102"/>
      <c r="HU141" s="102"/>
      <c r="HV141" s="102"/>
      <c r="HW141" s="102"/>
      <c r="HX141" s="102"/>
      <c r="HY141" s="102"/>
      <c r="HZ141" s="102"/>
      <c r="IA141" s="102"/>
      <c r="IB141" s="102"/>
      <c r="IC141" s="102"/>
      <c r="ID141" s="102"/>
      <c r="IE141" s="102"/>
      <c r="IF141" s="102"/>
      <c r="IG141" s="102"/>
      <c r="IH141" s="102"/>
      <c r="II141" s="102"/>
      <c r="IJ141" s="102"/>
      <c r="IK141" s="102"/>
      <c r="IL141" s="102"/>
      <c r="IM141" s="102"/>
      <c r="IN141" s="102"/>
    </row>
    <row r="142" spans="1:248" s="436" customFormat="1" ht="18" customHeight="1">
      <c r="A142" s="454" t="s">
        <v>209</v>
      </c>
      <c r="B142" s="281">
        <v>0</v>
      </c>
      <c r="C142" s="281"/>
      <c r="D142" s="281">
        <v>0</v>
      </c>
      <c r="E142" s="281"/>
      <c r="F142" s="450"/>
      <c r="G142" s="450"/>
      <c r="H142" s="451"/>
      <c r="HM142" s="102"/>
      <c r="HN142" s="102"/>
      <c r="HO142" s="102"/>
      <c r="HP142" s="102"/>
      <c r="HQ142" s="102"/>
      <c r="HR142" s="102"/>
      <c r="HS142" s="102"/>
      <c r="HT142" s="102"/>
      <c r="HU142" s="102"/>
      <c r="HV142" s="102"/>
      <c r="HW142" s="102"/>
      <c r="HX142" s="102"/>
      <c r="HY142" s="102"/>
      <c r="HZ142" s="102"/>
      <c r="IA142" s="102"/>
      <c r="IB142" s="102"/>
      <c r="IC142" s="102"/>
      <c r="ID142" s="102"/>
      <c r="IE142" s="102"/>
      <c r="IF142" s="102"/>
      <c r="IG142" s="102"/>
      <c r="IH142" s="102"/>
      <c r="II142" s="102"/>
      <c r="IJ142" s="102"/>
      <c r="IK142" s="102"/>
      <c r="IL142" s="102"/>
      <c r="IM142" s="102"/>
      <c r="IN142" s="102"/>
    </row>
    <row r="143" spans="1:248" s="436" customFormat="1" ht="18" customHeight="1">
      <c r="A143" s="454" t="s">
        <v>210</v>
      </c>
      <c r="B143" s="281">
        <v>55579.001199999999</v>
      </c>
      <c r="C143" s="281"/>
      <c r="D143" s="281">
        <v>79017</v>
      </c>
      <c r="E143" s="281">
        <v>35774</v>
      </c>
      <c r="F143" s="450">
        <v>1.2087829149661764</v>
      </c>
      <c r="G143" s="450">
        <v>0.4217060093552023</v>
      </c>
      <c r="H143" s="451"/>
      <c r="HM143" s="102"/>
      <c r="HN143" s="102"/>
      <c r="HO143" s="102"/>
      <c r="HP143" s="102"/>
      <c r="HQ143" s="102"/>
      <c r="HR143" s="102"/>
      <c r="HS143" s="102"/>
      <c r="HT143" s="102"/>
      <c r="HU143" s="102"/>
      <c r="HV143" s="102"/>
      <c r="HW143" s="102"/>
      <c r="HX143" s="102"/>
      <c r="HY143" s="102"/>
      <c r="HZ143" s="102"/>
      <c r="IA143" s="102"/>
      <c r="IB143" s="102"/>
      <c r="IC143" s="102"/>
      <c r="ID143" s="102"/>
      <c r="IE143" s="102"/>
      <c r="IF143" s="102"/>
      <c r="IG143" s="102"/>
      <c r="IH143" s="102"/>
      <c r="II143" s="102"/>
      <c r="IJ143" s="102"/>
      <c r="IK143" s="102"/>
      <c r="IL143" s="102"/>
      <c r="IM143" s="102"/>
      <c r="IN143" s="102"/>
    </row>
    <row r="144" spans="1:248" s="436" customFormat="1" ht="18" customHeight="1">
      <c r="A144" s="456" t="s">
        <v>211</v>
      </c>
      <c r="B144" s="281">
        <v>0</v>
      </c>
      <c r="C144" s="281"/>
      <c r="D144" s="281">
        <v>0</v>
      </c>
      <c r="E144" s="281"/>
      <c r="F144" s="450"/>
      <c r="G144" s="450"/>
      <c r="H144" s="451"/>
      <c r="HM144" s="102"/>
      <c r="HN144" s="102"/>
      <c r="HO144" s="102"/>
      <c r="HP144" s="102"/>
      <c r="HQ144" s="102"/>
      <c r="HR144" s="102"/>
      <c r="HS144" s="102"/>
      <c r="HT144" s="102"/>
      <c r="HU144" s="102"/>
      <c r="HV144" s="102"/>
      <c r="HW144" s="102"/>
      <c r="HX144" s="102"/>
      <c r="HY144" s="102"/>
      <c r="HZ144" s="102"/>
      <c r="IA144" s="102"/>
      <c r="IB144" s="102"/>
      <c r="IC144" s="102"/>
      <c r="ID144" s="102"/>
      <c r="IE144" s="102"/>
      <c r="IF144" s="102"/>
      <c r="IG144" s="102"/>
      <c r="IH144" s="102"/>
      <c r="II144" s="102"/>
      <c r="IJ144" s="102"/>
      <c r="IK144" s="102"/>
      <c r="IL144" s="102"/>
      <c r="IM144" s="102"/>
      <c r="IN144" s="102"/>
    </row>
    <row r="145" spans="1:248" s="436" customFormat="1" ht="18" customHeight="1">
      <c r="A145" s="456" t="s">
        <v>212</v>
      </c>
      <c r="B145" s="281">
        <v>0</v>
      </c>
      <c r="C145" s="281"/>
      <c r="D145" s="281">
        <v>0</v>
      </c>
      <c r="E145" s="281"/>
      <c r="F145" s="450"/>
      <c r="G145" s="450"/>
      <c r="H145" s="451"/>
      <c r="HM145" s="102"/>
      <c r="HN145" s="102"/>
      <c r="HO145" s="102"/>
      <c r="HP145" s="102"/>
      <c r="HQ145" s="102"/>
      <c r="HR145" s="102"/>
      <c r="HS145" s="102"/>
      <c r="HT145" s="102"/>
      <c r="HU145" s="102"/>
      <c r="HV145" s="102"/>
      <c r="HW145" s="102"/>
      <c r="HX145" s="102"/>
      <c r="HY145" s="102"/>
      <c r="HZ145" s="102"/>
      <c r="IA145" s="102"/>
      <c r="IB145" s="102"/>
      <c r="IC145" s="102"/>
      <c r="ID145" s="102"/>
      <c r="IE145" s="102"/>
      <c r="IF145" s="102"/>
      <c r="IG145" s="102"/>
      <c r="IH145" s="102"/>
      <c r="II145" s="102"/>
      <c r="IJ145" s="102"/>
      <c r="IK145" s="102"/>
      <c r="IL145" s="102"/>
      <c r="IM145" s="102"/>
      <c r="IN145" s="102"/>
    </row>
    <row r="146" spans="1:248" s="436" customFormat="1" ht="18" customHeight="1">
      <c r="A146" s="456" t="s">
        <v>121</v>
      </c>
      <c r="B146" s="281">
        <v>163</v>
      </c>
      <c r="C146" s="281"/>
      <c r="D146" s="281">
        <v>156</v>
      </c>
      <c r="E146" s="281">
        <v>277</v>
      </c>
      <c r="F146" s="450">
        <v>-0.43682310469314078</v>
      </c>
      <c r="G146" s="450">
        <v>-4.2944785276073594E-2</v>
      </c>
      <c r="H146" s="451"/>
      <c r="HM146" s="102"/>
      <c r="HN146" s="102"/>
      <c r="HO146" s="102"/>
      <c r="HP146" s="102"/>
      <c r="HQ146" s="102"/>
      <c r="HR146" s="102"/>
      <c r="HS146" s="102"/>
      <c r="HT146" s="102"/>
      <c r="HU146" s="102"/>
      <c r="HV146" s="102"/>
      <c r="HW146" s="102"/>
      <c r="HX146" s="102"/>
      <c r="HY146" s="102"/>
      <c r="HZ146" s="102"/>
      <c r="IA146" s="102"/>
      <c r="IB146" s="102"/>
      <c r="IC146" s="102"/>
      <c r="ID146" s="102"/>
      <c r="IE146" s="102"/>
      <c r="IF146" s="102"/>
      <c r="IG146" s="102"/>
      <c r="IH146" s="102"/>
      <c r="II146" s="102"/>
      <c r="IJ146" s="102"/>
      <c r="IK146" s="102"/>
      <c r="IL146" s="102"/>
      <c r="IM146" s="102"/>
      <c r="IN146" s="102"/>
    </row>
    <row r="147" spans="1:248" s="436" customFormat="1" ht="18" customHeight="1">
      <c r="A147" s="454" t="s">
        <v>213</v>
      </c>
      <c r="B147" s="281">
        <v>839.63763136</v>
      </c>
      <c r="C147" s="281"/>
      <c r="D147" s="281">
        <v>6894</v>
      </c>
      <c r="E147" s="281">
        <v>7169</v>
      </c>
      <c r="F147" s="450">
        <v>-3.8359603849909329E-2</v>
      </c>
      <c r="G147" s="450">
        <v>7.2106848746565451</v>
      </c>
      <c r="H147" s="451"/>
      <c r="HM147" s="102"/>
      <c r="HN147" s="102"/>
      <c r="HO147" s="102"/>
      <c r="HP147" s="102"/>
      <c r="HQ147" s="102"/>
      <c r="HR147" s="102"/>
      <c r="HS147" s="102"/>
      <c r="HT147" s="102"/>
      <c r="HU147" s="102"/>
      <c r="HV147" s="102"/>
      <c r="HW147" s="102"/>
      <c r="HX147" s="102"/>
      <c r="HY147" s="102"/>
      <c r="HZ147" s="102"/>
      <c r="IA147" s="102"/>
      <c r="IB147" s="102"/>
      <c r="IC147" s="102"/>
      <c r="ID147" s="102"/>
      <c r="IE147" s="102"/>
      <c r="IF147" s="102"/>
      <c r="IG147" s="102"/>
      <c r="IH147" s="102"/>
      <c r="II147" s="102"/>
      <c r="IJ147" s="102"/>
      <c r="IK147" s="102"/>
      <c r="IL147" s="102"/>
      <c r="IM147" s="102"/>
      <c r="IN147" s="102"/>
    </row>
    <row r="148" spans="1:248" s="436" customFormat="1" ht="24">
      <c r="A148" s="452" t="s">
        <v>214</v>
      </c>
      <c r="B148" s="458">
        <v>61</v>
      </c>
      <c r="C148" s="458">
        <v>327</v>
      </c>
      <c r="D148" s="458">
        <v>327</v>
      </c>
      <c r="E148" s="458">
        <v>130</v>
      </c>
      <c r="F148" s="453">
        <v>1.5153846153846153</v>
      </c>
      <c r="G148" s="450">
        <v>4.360655737704918</v>
      </c>
      <c r="H148" s="460" t="s">
        <v>215</v>
      </c>
      <c r="HM148" s="102"/>
      <c r="HN148" s="102"/>
      <c r="HO148" s="102"/>
      <c r="HP148" s="102"/>
      <c r="HQ148" s="102"/>
      <c r="HR148" s="102"/>
      <c r="HS148" s="102"/>
      <c r="HT148" s="102"/>
      <c r="HU148" s="102"/>
      <c r="HV148" s="102"/>
      <c r="HW148" s="102"/>
      <c r="HX148" s="102"/>
      <c r="HY148" s="102"/>
      <c r="HZ148" s="102"/>
      <c r="IA148" s="102"/>
      <c r="IB148" s="102"/>
      <c r="IC148" s="102"/>
      <c r="ID148" s="102"/>
      <c r="IE148" s="102"/>
      <c r="IF148" s="102"/>
      <c r="IG148" s="102"/>
      <c r="IH148" s="102"/>
      <c r="II148" s="102"/>
      <c r="IJ148" s="102"/>
      <c r="IK148" s="102"/>
      <c r="IL148" s="102"/>
      <c r="IM148" s="102"/>
      <c r="IN148" s="102"/>
    </row>
    <row r="149" spans="1:248" s="436" customFormat="1" ht="18" customHeight="1">
      <c r="A149" s="454" t="s">
        <v>112</v>
      </c>
      <c r="B149" s="281">
        <v>0</v>
      </c>
      <c r="C149" s="281"/>
      <c r="D149" s="281">
        <v>271</v>
      </c>
      <c r="E149" s="281">
        <v>0</v>
      </c>
      <c r="F149" s="450"/>
      <c r="G149" s="450"/>
      <c r="H149" s="451"/>
      <c r="HM149" s="102"/>
      <c r="HN149" s="102"/>
      <c r="HO149" s="102"/>
      <c r="HP149" s="102"/>
      <c r="HQ149" s="102"/>
      <c r="HR149" s="102"/>
      <c r="HS149" s="102"/>
      <c r="HT149" s="102"/>
      <c r="HU149" s="102"/>
      <c r="HV149" s="102"/>
      <c r="HW149" s="102"/>
      <c r="HX149" s="102"/>
      <c r="HY149" s="102"/>
      <c r="HZ149" s="102"/>
      <c r="IA149" s="102"/>
      <c r="IB149" s="102"/>
      <c r="IC149" s="102"/>
      <c r="ID149" s="102"/>
      <c r="IE149" s="102"/>
      <c r="IF149" s="102"/>
      <c r="IG149" s="102"/>
      <c r="IH149" s="102"/>
      <c r="II149" s="102"/>
      <c r="IJ149" s="102"/>
      <c r="IK149" s="102"/>
      <c r="IL149" s="102"/>
      <c r="IM149" s="102"/>
      <c r="IN149" s="102"/>
    </row>
    <row r="150" spans="1:248" s="436" customFormat="1" ht="18" customHeight="1">
      <c r="A150" s="456" t="s">
        <v>113</v>
      </c>
      <c r="B150" s="281">
        <v>61</v>
      </c>
      <c r="C150" s="281"/>
      <c r="D150" s="281">
        <v>54</v>
      </c>
      <c r="E150" s="281">
        <v>47</v>
      </c>
      <c r="F150" s="450">
        <v>0.14893617021276606</v>
      </c>
      <c r="G150" s="450">
        <v>-0.11475409836065575</v>
      </c>
      <c r="H150" s="451"/>
      <c r="HM150" s="102"/>
      <c r="HN150" s="102"/>
      <c r="HO150" s="102"/>
      <c r="HP150" s="102"/>
      <c r="HQ150" s="102"/>
      <c r="HR150" s="102"/>
      <c r="HS150" s="102"/>
      <c r="HT150" s="102"/>
      <c r="HU150" s="102"/>
      <c r="HV150" s="102"/>
      <c r="HW150" s="102"/>
      <c r="HX150" s="102"/>
      <c r="HY150" s="102"/>
      <c r="HZ150" s="102"/>
      <c r="IA150" s="102"/>
      <c r="IB150" s="102"/>
      <c r="IC150" s="102"/>
      <c r="ID150" s="102"/>
      <c r="IE150" s="102"/>
      <c r="IF150" s="102"/>
      <c r="IG150" s="102"/>
      <c r="IH150" s="102"/>
      <c r="II150" s="102"/>
      <c r="IJ150" s="102"/>
      <c r="IK150" s="102"/>
      <c r="IL150" s="102"/>
      <c r="IM150" s="102"/>
      <c r="IN150" s="102"/>
    </row>
    <row r="151" spans="1:248" s="436" customFormat="1" ht="18" customHeight="1">
      <c r="A151" s="456" t="s">
        <v>114</v>
      </c>
      <c r="B151" s="281"/>
      <c r="C151" s="281"/>
      <c r="D151" s="281">
        <v>0</v>
      </c>
      <c r="E151" s="281">
        <v>0</v>
      </c>
      <c r="F151" s="450"/>
      <c r="G151" s="450"/>
      <c r="H151" s="451"/>
      <c r="HM151" s="102"/>
      <c r="HN151" s="102"/>
      <c r="HO151" s="102"/>
      <c r="HP151" s="102"/>
      <c r="HQ151" s="102"/>
      <c r="HR151" s="102"/>
      <c r="HS151" s="102"/>
      <c r="HT151" s="102"/>
      <c r="HU151" s="102"/>
      <c r="HV151" s="102"/>
      <c r="HW151" s="102"/>
      <c r="HX151" s="102"/>
      <c r="HY151" s="102"/>
      <c r="HZ151" s="102"/>
      <c r="IA151" s="102"/>
      <c r="IB151" s="102"/>
      <c r="IC151" s="102"/>
      <c r="ID151" s="102"/>
      <c r="IE151" s="102"/>
      <c r="IF151" s="102"/>
      <c r="IG151" s="102"/>
      <c r="IH151" s="102"/>
      <c r="II151" s="102"/>
      <c r="IJ151" s="102"/>
      <c r="IK151" s="102"/>
      <c r="IL151" s="102"/>
      <c r="IM151" s="102"/>
      <c r="IN151" s="102"/>
    </row>
    <row r="152" spans="1:248" s="436" customFormat="1" ht="18" customHeight="1">
      <c r="A152" s="456" t="s">
        <v>216</v>
      </c>
      <c r="B152" s="281"/>
      <c r="C152" s="281"/>
      <c r="D152" s="281">
        <v>0</v>
      </c>
      <c r="E152" s="281">
        <v>81</v>
      </c>
      <c r="F152" s="450">
        <v>-1</v>
      </c>
      <c r="G152" s="450"/>
      <c r="H152" s="451"/>
      <c r="HM152" s="102"/>
      <c r="HN152" s="102"/>
      <c r="HO152" s="102"/>
      <c r="HP152" s="102"/>
      <c r="HQ152" s="102"/>
      <c r="HR152" s="102"/>
      <c r="HS152" s="102"/>
      <c r="HT152" s="102"/>
      <c r="HU152" s="102"/>
      <c r="HV152" s="102"/>
      <c r="HW152" s="102"/>
      <c r="HX152" s="102"/>
      <c r="HY152" s="102"/>
      <c r="HZ152" s="102"/>
      <c r="IA152" s="102"/>
      <c r="IB152" s="102"/>
      <c r="IC152" s="102"/>
      <c r="ID152" s="102"/>
      <c r="IE152" s="102"/>
      <c r="IF152" s="102"/>
      <c r="IG152" s="102"/>
      <c r="IH152" s="102"/>
      <c r="II152" s="102"/>
      <c r="IJ152" s="102"/>
      <c r="IK152" s="102"/>
      <c r="IL152" s="102"/>
      <c r="IM152" s="102"/>
      <c r="IN152" s="102"/>
    </row>
    <row r="153" spans="1:248" s="436" customFormat="1" ht="18" customHeight="1">
      <c r="A153" s="350" t="s">
        <v>121</v>
      </c>
      <c r="B153" s="281"/>
      <c r="C153" s="281"/>
      <c r="D153" s="281">
        <v>0</v>
      </c>
      <c r="E153" s="281">
        <v>0</v>
      </c>
      <c r="F153" s="450"/>
      <c r="G153" s="450"/>
      <c r="H153" s="451"/>
      <c r="HM153" s="102"/>
      <c r="HN153" s="102"/>
      <c r="HO153" s="102"/>
      <c r="HP153" s="102"/>
      <c r="HQ153" s="102"/>
      <c r="HR153" s="102"/>
      <c r="HS153" s="102"/>
      <c r="HT153" s="102"/>
      <c r="HU153" s="102"/>
      <c r="HV153" s="102"/>
      <c r="HW153" s="102"/>
      <c r="HX153" s="102"/>
      <c r="HY153" s="102"/>
      <c r="HZ153" s="102"/>
      <c r="IA153" s="102"/>
      <c r="IB153" s="102"/>
      <c r="IC153" s="102"/>
      <c r="ID153" s="102"/>
      <c r="IE153" s="102"/>
      <c r="IF153" s="102"/>
      <c r="IG153" s="102"/>
      <c r="IH153" s="102"/>
      <c r="II153" s="102"/>
      <c r="IJ153" s="102"/>
      <c r="IK153" s="102"/>
      <c r="IL153" s="102"/>
      <c r="IM153" s="102"/>
      <c r="IN153" s="102"/>
    </row>
    <row r="154" spans="1:248" s="436" customFormat="1" ht="18" customHeight="1">
      <c r="A154" s="454" t="s">
        <v>217</v>
      </c>
      <c r="B154" s="281"/>
      <c r="C154" s="281"/>
      <c r="D154" s="281">
        <v>2</v>
      </c>
      <c r="E154" s="281">
        <v>2</v>
      </c>
      <c r="F154" s="450">
        <v>0</v>
      </c>
      <c r="G154" s="450"/>
      <c r="H154" s="451"/>
      <c r="HM154" s="102"/>
      <c r="HN154" s="102"/>
      <c r="HO154" s="102"/>
      <c r="HP154" s="102"/>
      <c r="HQ154" s="102"/>
      <c r="HR154" s="102"/>
      <c r="HS154" s="102"/>
      <c r="HT154" s="102"/>
      <c r="HU154" s="102"/>
      <c r="HV154" s="102"/>
      <c r="HW154" s="102"/>
      <c r="HX154" s="102"/>
      <c r="HY154" s="102"/>
      <c r="HZ154" s="102"/>
      <c r="IA154" s="102"/>
      <c r="IB154" s="102"/>
      <c r="IC154" s="102"/>
      <c r="ID154" s="102"/>
      <c r="IE154" s="102"/>
      <c r="IF154" s="102"/>
      <c r="IG154" s="102"/>
      <c r="IH154" s="102"/>
      <c r="II154" s="102"/>
      <c r="IJ154" s="102"/>
      <c r="IK154" s="102"/>
      <c r="IL154" s="102"/>
      <c r="IM154" s="102"/>
      <c r="IN154" s="102"/>
    </row>
    <row r="155" spans="1:248" s="436" customFormat="1" ht="24">
      <c r="A155" s="452" t="s">
        <v>218</v>
      </c>
      <c r="B155" s="458">
        <v>4989</v>
      </c>
      <c r="C155" s="458">
        <v>6355</v>
      </c>
      <c r="D155" s="458">
        <v>6355</v>
      </c>
      <c r="E155" s="458">
        <v>7327</v>
      </c>
      <c r="F155" s="450">
        <v>-0.13266002456667125</v>
      </c>
      <c r="G155" s="450">
        <v>0.27380236520344758</v>
      </c>
      <c r="H155" s="451" t="s">
        <v>219</v>
      </c>
      <c r="HM155" s="102"/>
      <c r="HN155" s="102"/>
      <c r="HO155" s="102"/>
      <c r="HP155" s="102"/>
      <c r="HQ155" s="102"/>
      <c r="HR155" s="102"/>
      <c r="HS155" s="102"/>
      <c r="HT155" s="102"/>
      <c r="HU155" s="102"/>
      <c r="HV155" s="102"/>
      <c r="HW155" s="102"/>
      <c r="HX155" s="102"/>
      <c r="HY155" s="102"/>
      <c r="HZ155" s="102"/>
      <c r="IA155" s="102"/>
      <c r="IB155" s="102"/>
      <c r="IC155" s="102"/>
      <c r="ID155" s="102"/>
      <c r="IE155" s="102"/>
      <c r="IF155" s="102"/>
      <c r="IG155" s="102"/>
      <c r="IH155" s="102"/>
      <c r="II155" s="102"/>
      <c r="IJ155" s="102"/>
      <c r="IK155" s="102"/>
      <c r="IL155" s="102"/>
      <c r="IM155" s="102"/>
      <c r="IN155" s="102"/>
    </row>
    <row r="156" spans="1:248" s="436" customFormat="1" ht="18" customHeight="1">
      <c r="A156" s="454" t="s">
        <v>112</v>
      </c>
      <c r="B156" s="281">
        <v>1215</v>
      </c>
      <c r="C156" s="281"/>
      <c r="D156" s="281">
        <v>1195</v>
      </c>
      <c r="E156" s="281">
        <v>638</v>
      </c>
      <c r="F156" s="450">
        <v>0.87304075235109724</v>
      </c>
      <c r="G156" s="450">
        <v>-1.6460905349794275E-2</v>
      </c>
      <c r="H156" s="451"/>
      <c r="HM156" s="102"/>
      <c r="HN156" s="102"/>
      <c r="HO156" s="102"/>
      <c r="HP156" s="102"/>
      <c r="HQ156" s="102"/>
      <c r="HR156" s="102"/>
      <c r="HS156" s="102"/>
      <c r="HT156" s="102"/>
      <c r="HU156" s="102"/>
      <c r="HV156" s="102"/>
      <c r="HW156" s="102"/>
      <c r="HX156" s="102"/>
      <c r="HY156" s="102"/>
      <c r="HZ156" s="102"/>
      <c r="IA156" s="102"/>
      <c r="IB156" s="102"/>
      <c r="IC156" s="102"/>
      <c r="ID156" s="102"/>
      <c r="IE156" s="102"/>
      <c r="IF156" s="102"/>
      <c r="IG156" s="102"/>
      <c r="IH156" s="102"/>
      <c r="II156" s="102"/>
      <c r="IJ156" s="102"/>
      <c r="IK156" s="102"/>
      <c r="IL156" s="102"/>
      <c r="IM156" s="102"/>
      <c r="IN156" s="102"/>
    </row>
    <row r="157" spans="1:248" s="436" customFormat="1" ht="18" customHeight="1">
      <c r="A157" s="456" t="s">
        <v>113</v>
      </c>
      <c r="B157" s="281">
        <v>0</v>
      </c>
      <c r="C157" s="281"/>
      <c r="D157" s="281">
        <v>0</v>
      </c>
      <c r="E157" s="281">
        <v>14</v>
      </c>
      <c r="F157" s="450">
        <v>-1</v>
      </c>
      <c r="G157" s="450"/>
      <c r="H157" s="451"/>
      <c r="HM157" s="102"/>
      <c r="HN157" s="102"/>
      <c r="HO157" s="102"/>
      <c r="HP157" s="102"/>
      <c r="HQ157" s="102"/>
      <c r="HR157" s="102"/>
      <c r="HS157" s="102"/>
      <c r="HT157" s="102"/>
      <c r="HU157" s="102"/>
      <c r="HV157" s="102"/>
      <c r="HW157" s="102"/>
      <c r="HX157" s="102"/>
      <c r="HY157" s="102"/>
      <c r="HZ157" s="102"/>
      <c r="IA157" s="102"/>
      <c r="IB157" s="102"/>
      <c r="IC157" s="102"/>
      <c r="ID157" s="102"/>
      <c r="IE157" s="102"/>
      <c r="IF157" s="102"/>
      <c r="IG157" s="102"/>
      <c r="IH157" s="102"/>
      <c r="II157" s="102"/>
      <c r="IJ157" s="102"/>
      <c r="IK157" s="102"/>
      <c r="IL157" s="102"/>
      <c r="IM157" s="102"/>
      <c r="IN157" s="102"/>
    </row>
    <row r="158" spans="1:248" s="436" customFormat="1" ht="18" customHeight="1">
      <c r="A158" s="456" t="s">
        <v>114</v>
      </c>
      <c r="B158" s="281">
        <v>0</v>
      </c>
      <c r="C158" s="281"/>
      <c r="D158" s="281">
        <v>0</v>
      </c>
      <c r="E158" s="281">
        <v>0</v>
      </c>
      <c r="F158" s="450"/>
      <c r="G158" s="450"/>
      <c r="H158" s="451"/>
      <c r="HM158" s="102"/>
      <c r="HN158" s="102"/>
      <c r="HO158" s="102"/>
      <c r="HP158" s="102"/>
      <c r="HQ158" s="102"/>
      <c r="HR158" s="102"/>
      <c r="HS158" s="102"/>
      <c r="HT158" s="102"/>
      <c r="HU158" s="102"/>
      <c r="HV158" s="102"/>
      <c r="HW158" s="102"/>
      <c r="HX158" s="102"/>
      <c r="HY158" s="102"/>
      <c r="HZ158" s="102"/>
      <c r="IA158" s="102"/>
      <c r="IB158" s="102"/>
      <c r="IC158" s="102"/>
      <c r="ID158" s="102"/>
      <c r="IE158" s="102"/>
      <c r="IF158" s="102"/>
      <c r="IG158" s="102"/>
      <c r="IH158" s="102"/>
      <c r="II158" s="102"/>
      <c r="IJ158" s="102"/>
      <c r="IK158" s="102"/>
      <c r="IL158" s="102"/>
      <c r="IM158" s="102"/>
      <c r="IN158" s="102"/>
    </row>
    <row r="159" spans="1:248" s="436" customFormat="1" ht="18" customHeight="1">
      <c r="A159" s="456" t="s">
        <v>220</v>
      </c>
      <c r="B159" s="281">
        <v>0</v>
      </c>
      <c r="C159" s="281"/>
      <c r="D159" s="281">
        <v>0</v>
      </c>
      <c r="E159" s="281">
        <v>3896</v>
      </c>
      <c r="F159" s="450">
        <v>-1</v>
      </c>
      <c r="G159" s="450"/>
      <c r="H159" s="451"/>
      <c r="HM159" s="102"/>
      <c r="HN159" s="102"/>
      <c r="HO159" s="102"/>
      <c r="HP159" s="102"/>
      <c r="HQ159" s="102"/>
      <c r="HR159" s="102"/>
      <c r="HS159" s="102"/>
      <c r="HT159" s="102"/>
      <c r="HU159" s="102"/>
      <c r="HV159" s="102"/>
      <c r="HW159" s="102"/>
      <c r="HX159" s="102"/>
      <c r="HY159" s="102"/>
      <c r="HZ159" s="102"/>
      <c r="IA159" s="102"/>
      <c r="IB159" s="102"/>
      <c r="IC159" s="102"/>
      <c r="ID159" s="102"/>
      <c r="IE159" s="102"/>
      <c r="IF159" s="102"/>
      <c r="IG159" s="102"/>
      <c r="IH159" s="102"/>
      <c r="II159" s="102"/>
      <c r="IJ159" s="102"/>
      <c r="IK159" s="102"/>
      <c r="IL159" s="102"/>
      <c r="IM159" s="102"/>
      <c r="IN159" s="102"/>
    </row>
    <row r="160" spans="1:248" s="436" customFormat="1" ht="18" customHeight="1">
      <c r="A160" s="454" t="s">
        <v>221</v>
      </c>
      <c r="B160" s="281">
        <v>262</v>
      </c>
      <c r="C160" s="281"/>
      <c r="D160" s="281">
        <v>2189</v>
      </c>
      <c r="E160" s="281">
        <v>501</v>
      </c>
      <c r="F160" s="450">
        <v>3.3692614770459084</v>
      </c>
      <c r="G160" s="450">
        <v>7.3549618320610683</v>
      </c>
      <c r="H160" s="451"/>
      <c r="HM160" s="102"/>
      <c r="HN160" s="102"/>
      <c r="HO160" s="102"/>
      <c r="HP160" s="102"/>
      <c r="HQ160" s="102"/>
      <c r="HR160" s="102"/>
      <c r="HS160" s="102"/>
      <c r="HT160" s="102"/>
      <c r="HU160" s="102"/>
      <c r="HV160" s="102"/>
      <c r="HW160" s="102"/>
      <c r="HX160" s="102"/>
      <c r="HY160" s="102"/>
      <c r="HZ160" s="102"/>
      <c r="IA160" s="102"/>
      <c r="IB160" s="102"/>
      <c r="IC160" s="102"/>
      <c r="ID160" s="102"/>
      <c r="IE160" s="102"/>
      <c r="IF160" s="102"/>
      <c r="IG160" s="102"/>
      <c r="IH160" s="102"/>
      <c r="II160" s="102"/>
      <c r="IJ160" s="102"/>
      <c r="IK160" s="102"/>
      <c r="IL160" s="102"/>
      <c r="IM160" s="102"/>
      <c r="IN160" s="102"/>
    </row>
    <row r="161" spans="1:248" s="436" customFormat="1" ht="18" customHeight="1">
      <c r="A161" s="454" t="s">
        <v>121</v>
      </c>
      <c r="B161" s="281">
        <v>0</v>
      </c>
      <c r="C161" s="281"/>
      <c r="D161" s="281">
        <v>0</v>
      </c>
      <c r="E161" s="281">
        <v>0</v>
      </c>
      <c r="F161" s="450"/>
      <c r="G161" s="450"/>
      <c r="H161" s="451"/>
      <c r="HM161" s="102"/>
      <c r="HN161" s="102"/>
      <c r="HO161" s="102"/>
      <c r="HP161" s="102"/>
      <c r="HQ161" s="102"/>
      <c r="HR161" s="102"/>
      <c r="HS161" s="102"/>
      <c r="HT161" s="102"/>
      <c r="HU161" s="102"/>
      <c r="HV161" s="102"/>
      <c r="HW161" s="102"/>
      <c r="HX161" s="102"/>
      <c r="HY161" s="102"/>
      <c r="HZ161" s="102"/>
      <c r="IA161" s="102"/>
      <c r="IB161" s="102"/>
      <c r="IC161" s="102"/>
      <c r="ID161" s="102"/>
      <c r="IE161" s="102"/>
      <c r="IF161" s="102"/>
      <c r="IG161" s="102"/>
      <c r="IH161" s="102"/>
      <c r="II161" s="102"/>
      <c r="IJ161" s="102"/>
      <c r="IK161" s="102"/>
      <c r="IL161" s="102"/>
      <c r="IM161" s="102"/>
      <c r="IN161" s="102"/>
    </row>
    <row r="162" spans="1:248" s="436" customFormat="1" ht="18" customHeight="1">
      <c r="A162" s="454" t="s">
        <v>222</v>
      </c>
      <c r="B162" s="281">
        <v>3512</v>
      </c>
      <c r="C162" s="281"/>
      <c r="D162" s="281">
        <v>2971</v>
      </c>
      <c r="E162" s="281">
        <v>2278</v>
      </c>
      <c r="F162" s="450">
        <v>0.3042142230026339</v>
      </c>
      <c r="G162" s="450">
        <v>-0.15404328018223234</v>
      </c>
      <c r="H162" s="451"/>
      <c r="HM162" s="102"/>
      <c r="HN162" s="102"/>
      <c r="HO162" s="102"/>
      <c r="HP162" s="102"/>
      <c r="HQ162" s="102"/>
      <c r="HR162" s="102"/>
      <c r="HS162" s="102"/>
      <c r="HT162" s="102"/>
      <c r="HU162" s="102"/>
      <c r="HV162" s="102"/>
      <c r="HW162" s="102"/>
      <c r="HX162" s="102"/>
      <c r="HY162" s="102"/>
      <c r="HZ162" s="102"/>
      <c r="IA162" s="102"/>
      <c r="IB162" s="102"/>
      <c r="IC162" s="102"/>
      <c r="ID162" s="102"/>
      <c r="IE162" s="102"/>
      <c r="IF162" s="102"/>
      <c r="IG162" s="102"/>
      <c r="IH162" s="102"/>
      <c r="II162" s="102"/>
      <c r="IJ162" s="102"/>
      <c r="IK162" s="102"/>
      <c r="IL162" s="102"/>
      <c r="IM162" s="102"/>
      <c r="IN162" s="102"/>
    </row>
    <row r="163" spans="1:248" s="436" customFormat="1" ht="18" customHeight="1">
      <c r="A163" s="459" t="s">
        <v>223</v>
      </c>
      <c r="B163" s="458">
        <v>3538.2327202309998</v>
      </c>
      <c r="C163" s="458">
        <v>4200</v>
      </c>
      <c r="D163" s="458">
        <v>4200</v>
      </c>
      <c r="E163" s="458">
        <v>4929</v>
      </c>
      <c r="F163" s="450">
        <v>-0.14790018259281801</v>
      </c>
      <c r="G163" s="450">
        <v>0.18703328245910167</v>
      </c>
      <c r="H163" s="451"/>
      <c r="HM163" s="102"/>
      <c r="HN163" s="102"/>
      <c r="HO163" s="102"/>
      <c r="HP163" s="102"/>
      <c r="HQ163" s="102"/>
      <c r="HR163" s="102"/>
      <c r="HS163" s="102"/>
      <c r="HT163" s="102"/>
      <c r="HU163" s="102"/>
      <c r="HV163" s="102"/>
      <c r="HW163" s="102"/>
      <c r="HX163" s="102"/>
      <c r="HY163" s="102"/>
      <c r="HZ163" s="102"/>
      <c r="IA163" s="102"/>
      <c r="IB163" s="102"/>
      <c r="IC163" s="102"/>
      <c r="ID163" s="102"/>
      <c r="IE163" s="102"/>
      <c r="IF163" s="102"/>
      <c r="IG163" s="102"/>
      <c r="IH163" s="102"/>
      <c r="II163" s="102"/>
      <c r="IJ163" s="102"/>
      <c r="IK163" s="102"/>
      <c r="IL163" s="102"/>
      <c r="IM163" s="102"/>
      <c r="IN163" s="102"/>
    </row>
    <row r="164" spans="1:248" s="436" customFormat="1" ht="18" customHeight="1">
      <c r="A164" s="456" t="s">
        <v>112</v>
      </c>
      <c r="B164" s="281">
        <v>1088</v>
      </c>
      <c r="C164" s="281"/>
      <c r="D164" s="281">
        <v>1249</v>
      </c>
      <c r="E164" s="281">
        <v>1207</v>
      </c>
      <c r="F164" s="450">
        <v>3.4797017398508601E-2</v>
      </c>
      <c r="G164" s="450">
        <v>0.14797794117647056</v>
      </c>
      <c r="H164" s="451"/>
      <c r="HM164" s="102"/>
      <c r="HN164" s="102"/>
      <c r="HO164" s="102"/>
      <c r="HP164" s="102"/>
      <c r="HQ164" s="102"/>
      <c r="HR164" s="102"/>
      <c r="HS164" s="102"/>
      <c r="HT164" s="102"/>
      <c r="HU164" s="102"/>
      <c r="HV164" s="102"/>
      <c r="HW164" s="102"/>
      <c r="HX164" s="102"/>
      <c r="HY164" s="102"/>
      <c r="HZ164" s="102"/>
      <c r="IA164" s="102"/>
      <c r="IB164" s="102"/>
      <c r="IC164" s="102"/>
      <c r="ID164" s="102"/>
      <c r="IE164" s="102"/>
      <c r="IF164" s="102"/>
      <c r="IG164" s="102"/>
      <c r="IH164" s="102"/>
      <c r="II164" s="102"/>
      <c r="IJ164" s="102"/>
      <c r="IK164" s="102"/>
      <c r="IL164" s="102"/>
      <c r="IM164" s="102"/>
      <c r="IN164" s="102"/>
    </row>
    <row r="165" spans="1:248" s="436" customFormat="1" ht="18" customHeight="1">
      <c r="A165" s="456" t="s">
        <v>113</v>
      </c>
      <c r="B165" s="281">
        <v>0</v>
      </c>
      <c r="C165" s="281"/>
      <c r="D165" s="281">
        <v>0</v>
      </c>
      <c r="E165" s="281">
        <v>0</v>
      </c>
      <c r="F165" s="450"/>
      <c r="G165" s="450"/>
      <c r="H165" s="451"/>
      <c r="HM165" s="102"/>
      <c r="HN165" s="102"/>
      <c r="HO165" s="102"/>
      <c r="HP165" s="102"/>
      <c r="HQ165" s="102"/>
      <c r="HR165" s="102"/>
      <c r="HS165" s="102"/>
      <c r="HT165" s="102"/>
      <c r="HU165" s="102"/>
      <c r="HV165" s="102"/>
      <c r="HW165" s="102"/>
      <c r="HX165" s="102"/>
      <c r="HY165" s="102"/>
      <c r="HZ165" s="102"/>
      <c r="IA165" s="102"/>
      <c r="IB165" s="102"/>
      <c r="IC165" s="102"/>
      <c r="ID165" s="102"/>
      <c r="IE165" s="102"/>
      <c r="IF165" s="102"/>
      <c r="IG165" s="102"/>
      <c r="IH165" s="102"/>
      <c r="II165" s="102"/>
      <c r="IJ165" s="102"/>
      <c r="IK165" s="102"/>
      <c r="IL165" s="102"/>
      <c r="IM165" s="102"/>
      <c r="IN165" s="102"/>
    </row>
    <row r="166" spans="1:248" s="436" customFormat="1" ht="18" customHeight="1">
      <c r="A166" s="456" t="s">
        <v>114</v>
      </c>
      <c r="B166" s="281">
        <v>0</v>
      </c>
      <c r="C166" s="281"/>
      <c r="D166" s="281">
        <v>0</v>
      </c>
      <c r="E166" s="281">
        <v>0</v>
      </c>
      <c r="F166" s="450"/>
      <c r="G166" s="450"/>
      <c r="H166" s="451"/>
      <c r="HM166" s="102"/>
      <c r="HN166" s="102"/>
      <c r="HO166" s="102"/>
      <c r="HP166" s="102"/>
      <c r="HQ166" s="102"/>
      <c r="HR166" s="102"/>
      <c r="HS166" s="102"/>
      <c r="HT166" s="102"/>
      <c r="HU166" s="102"/>
      <c r="HV166" s="102"/>
      <c r="HW166" s="102"/>
      <c r="HX166" s="102"/>
      <c r="HY166" s="102"/>
      <c r="HZ166" s="102"/>
      <c r="IA166" s="102"/>
      <c r="IB166" s="102"/>
      <c r="IC166" s="102"/>
      <c r="ID166" s="102"/>
      <c r="IE166" s="102"/>
      <c r="IF166" s="102"/>
      <c r="IG166" s="102"/>
      <c r="IH166" s="102"/>
      <c r="II166" s="102"/>
      <c r="IJ166" s="102"/>
      <c r="IK166" s="102"/>
      <c r="IL166" s="102"/>
      <c r="IM166" s="102"/>
      <c r="IN166" s="102"/>
    </row>
    <row r="167" spans="1:248" s="436" customFormat="1" ht="18" customHeight="1">
      <c r="A167" s="454" t="s">
        <v>224</v>
      </c>
      <c r="B167" s="281">
        <v>1387</v>
      </c>
      <c r="C167" s="281"/>
      <c r="D167" s="281">
        <v>1738</v>
      </c>
      <c r="E167" s="281">
        <v>1768</v>
      </c>
      <c r="F167" s="450">
        <v>-1.6968325791855254E-2</v>
      </c>
      <c r="G167" s="450">
        <v>0.25306416726748382</v>
      </c>
      <c r="H167" s="451"/>
      <c r="HM167" s="102"/>
      <c r="HN167" s="102"/>
      <c r="HO167" s="102"/>
      <c r="HP167" s="102"/>
      <c r="HQ167" s="102"/>
      <c r="HR167" s="102"/>
      <c r="HS167" s="102"/>
      <c r="HT167" s="102"/>
      <c r="HU167" s="102"/>
      <c r="HV167" s="102"/>
      <c r="HW167" s="102"/>
      <c r="HX167" s="102"/>
      <c r="HY167" s="102"/>
      <c r="HZ167" s="102"/>
      <c r="IA167" s="102"/>
      <c r="IB167" s="102"/>
      <c r="IC167" s="102"/>
      <c r="ID167" s="102"/>
      <c r="IE167" s="102"/>
      <c r="IF167" s="102"/>
      <c r="IG167" s="102"/>
      <c r="IH167" s="102"/>
      <c r="II167" s="102"/>
      <c r="IJ167" s="102"/>
      <c r="IK167" s="102"/>
      <c r="IL167" s="102"/>
      <c r="IM167" s="102"/>
      <c r="IN167" s="102"/>
    </row>
    <row r="168" spans="1:248" s="436" customFormat="1" ht="18" customHeight="1">
      <c r="A168" s="454" t="s">
        <v>225</v>
      </c>
      <c r="B168" s="281">
        <v>1063.232720231</v>
      </c>
      <c r="C168" s="281"/>
      <c r="D168" s="281">
        <v>1213</v>
      </c>
      <c r="E168" s="281">
        <v>1954</v>
      </c>
      <c r="F168" s="450">
        <v>-0.37922210849539406</v>
      </c>
      <c r="G168" s="450">
        <v>0.14086029983770754</v>
      </c>
      <c r="H168" s="451"/>
      <c r="HM168" s="102"/>
      <c r="HN168" s="102"/>
      <c r="HO168" s="102"/>
      <c r="HP168" s="102"/>
      <c r="HQ168" s="102"/>
      <c r="HR168" s="102"/>
      <c r="HS168" s="102"/>
      <c r="HT168" s="102"/>
      <c r="HU168" s="102"/>
      <c r="HV168" s="102"/>
      <c r="HW168" s="102"/>
      <c r="HX168" s="102"/>
      <c r="HY168" s="102"/>
      <c r="HZ168" s="102"/>
      <c r="IA168" s="102"/>
      <c r="IB168" s="102"/>
      <c r="IC168" s="102"/>
      <c r="ID168" s="102"/>
      <c r="IE168" s="102"/>
      <c r="IF168" s="102"/>
      <c r="IG168" s="102"/>
      <c r="IH168" s="102"/>
      <c r="II168" s="102"/>
      <c r="IJ168" s="102"/>
      <c r="IK168" s="102"/>
      <c r="IL168" s="102"/>
      <c r="IM168" s="102"/>
      <c r="IN168" s="102"/>
    </row>
    <row r="169" spans="1:248" s="436" customFormat="1" ht="18" customHeight="1">
      <c r="A169" s="452" t="s">
        <v>226</v>
      </c>
      <c r="B169" s="458">
        <v>10626.86</v>
      </c>
      <c r="C169" s="458">
        <v>11356</v>
      </c>
      <c r="D169" s="458">
        <v>11356</v>
      </c>
      <c r="E169" s="458">
        <v>9004</v>
      </c>
      <c r="F169" s="450">
        <v>0.26121723678365161</v>
      </c>
      <c r="G169" s="450">
        <v>6.861292987768719E-2</v>
      </c>
      <c r="H169" s="451"/>
      <c r="HM169" s="102"/>
      <c r="HN169" s="102"/>
      <c r="HO169" s="102"/>
      <c r="HP169" s="102"/>
      <c r="HQ169" s="102"/>
      <c r="HR169" s="102"/>
      <c r="HS169" s="102"/>
      <c r="HT169" s="102"/>
      <c r="HU169" s="102"/>
      <c r="HV169" s="102"/>
      <c r="HW169" s="102"/>
      <c r="HX169" s="102"/>
      <c r="HY169" s="102"/>
      <c r="HZ169" s="102"/>
      <c r="IA169" s="102"/>
      <c r="IB169" s="102"/>
      <c r="IC169" s="102"/>
      <c r="ID169" s="102"/>
      <c r="IE169" s="102"/>
      <c r="IF169" s="102"/>
      <c r="IG169" s="102"/>
      <c r="IH169" s="102"/>
      <c r="II169" s="102"/>
      <c r="IJ169" s="102"/>
      <c r="IK169" s="102"/>
      <c r="IL169" s="102"/>
      <c r="IM169" s="102"/>
      <c r="IN169" s="102"/>
    </row>
    <row r="170" spans="1:248" s="436" customFormat="1" ht="18" customHeight="1">
      <c r="A170" s="456" t="s">
        <v>112</v>
      </c>
      <c r="B170" s="281">
        <v>2124.09</v>
      </c>
      <c r="C170" s="281"/>
      <c r="D170" s="281">
        <v>2198</v>
      </c>
      <c r="E170" s="281">
        <v>1910</v>
      </c>
      <c r="F170" s="450">
        <v>0.15078534031413615</v>
      </c>
      <c r="G170" s="450">
        <v>3.4796077379018797E-2</v>
      </c>
      <c r="H170" s="451"/>
      <c r="HM170" s="102"/>
      <c r="HN170" s="102"/>
      <c r="HO170" s="102"/>
      <c r="HP170" s="102"/>
      <c r="HQ170" s="102"/>
      <c r="HR170" s="102"/>
      <c r="HS170" s="102"/>
      <c r="HT170" s="102"/>
      <c r="HU170" s="102"/>
      <c r="HV170" s="102"/>
      <c r="HW170" s="102"/>
      <c r="HX170" s="102"/>
      <c r="HY170" s="102"/>
      <c r="HZ170" s="102"/>
      <c r="IA170" s="102"/>
      <c r="IB170" s="102"/>
      <c r="IC170" s="102"/>
      <c r="ID170" s="102"/>
      <c r="IE170" s="102"/>
      <c r="IF170" s="102"/>
      <c r="IG170" s="102"/>
      <c r="IH170" s="102"/>
      <c r="II170" s="102"/>
      <c r="IJ170" s="102"/>
      <c r="IK170" s="102"/>
      <c r="IL170" s="102"/>
      <c r="IM170" s="102"/>
      <c r="IN170" s="102"/>
    </row>
    <row r="171" spans="1:248" s="436" customFormat="1" ht="18" customHeight="1">
      <c r="A171" s="456" t="s">
        <v>113</v>
      </c>
      <c r="B171" s="281">
        <v>7508.77</v>
      </c>
      <c r="C171" s="281"/>
      <c r="D171" s="281">
        <v>7810</v>
      </c>
      <c r="E171" s="281">
        <v>5784</v>
      </c>
      <c r="F171" s="450">
        <v>0.35027662517289082</v>
      </c>
      <c r="G171" s="450">
        <v>4.011708974971917E-2</v>
      </c>
      <c r="H171" s="451"/>
      <c r="HM171" s="102"/>
      <c r="HN171" s="102"/>
      <c r="HO171" s="102"/>
      <c r="HP171" s="102"/>
      <c r="HQ171" s="102"/>
      <c r="HR171" s="102"/>
      <c r="HS171" s="102"/>
      <c r="HT171" s="102"/>
      <c r="HU171" s="102"/>
      <c r="HV171" s="102"/>
      <c r="HW171" s="102"/>
      <c r="HX171" s="102"/>
      <c r="HY171" s="102"/>
      <c r="HZ171" s="102"/>
      <c r="IA171" s="102"/>
      <c r="IB171" s="102"/>
      <c r="IC171" s="102"/>
      <c r="ID171" s="102"/>
      <c r="IE171" s="102"/>
      <c r="IF171" s="102"/>
      <c r="IG171" s="102"/>
      <c r="IH171" s="102"/>
      <c r="II171" s="102"/>
      <c r="IJ171" s="102"/>
      <c r="IK171" s="102"/>
      <c r="IL171" s="102"/>
      <c r="IM171" s="102"/>
      <c r="IN171" s="102"/>
    </row>
    <row r="172" spans="1:248" s="436" customFormat="1" ht="18" customHeight="1">
      <c r="A172" s="456" t="s">
        <v>114</v>
      </c>
      <c r="B172" s="281">
        <v>0</v>
      </c>
      <c r="C172" s="281"/>
      <c r="D172" s="281">
        <v>0</v>
      </c>
      <c r="E172" s="281">
        <v>0</v>
      </c>
      <c r="F172" s="450"/>
      <c r="G172" s="450"/>
      <c r="H172" s="451"/>
      <c r="HM172" s="102"/>
      <c r="HN172" s="102"/>
      <c r="HO172" s="102"/>
      <c r="HP172" s="102"/>
      <c r="HQ172" s="102"/>
      <c r="HR172" s="102"/>
      <c r="HS172" s="102"/>
      <c r="HT172" s="102"/>
      <c r="HU172" s="102"/>
      <c r="HV172" s="102"/>
      <c r="HW172" s="102"/>
      <c r="HX172" s="102"/>
      <c r="HY172" s="102"/>
      <c r="HZ172" s="102"/>
      <c r="IA172" s="102"/>
      <c r="IB172" s="102"/>
      <c r="IC172" s="102"/>
      <c r="ID172" s="102"/>
      <c r="IE172" s="102"/>
      <c r="IF172" s="102"/>
      <c r="IG172" s="102"/>
      <c r="IH172" s="102"/>
      <c r="II172" s="102"/>
      <c r="IJ172" s="102"/>
      <c r="IK172" s="102"/>
      <c r="IL172" s="102"/>
      <c r="IM172" s="102"/>
      <c r="IN172" s="102"/>
    </row>
    <row r="173" spans="1:248" s="436" customFormat="1" ht="18" customHeight="1">
      <c r="A173" s="454" t="s">
        <v>128</v>
      </c>
      <c r="B173" s="281">
        <v>28</v>
      </c>
      <c r="C173" s="281"/>
      <c r="D173" s="281">
        <v>32</v>
      </c>
      <c r="E173" s="281">
        <v>23</v>
      </c>
      <c r="F173" s="450">
        <v>0.39130434782608692</v>
      </c>
      <c r="G173" s="450">
        <v>0.14285714285714279</v>
      </c>
      <c r="H173" s="451"/>
      <c r="HM173" s="102"/>
      <c r="HN173" s="102"/>
      <c r="HO173" s="102"/>
      <c r="HP173" s="102"/>
      <c r="HQ173" s="102"/>
      <c r="HR173" s="102"/>
      <c r="HS173" s="102"/>
      <c r="HT173" s="102"/>
      <c r="HU173" s="102"/>
      <c r="HV173" s="102"/>
      <c r="HW173" s="102"/>
      <c r="HX173" s="102"/>
      <c r="HY173" s="102"/>
      <c r="HZ173" s="102"/>
      <c r="IA173" s="102"/>
      <c r="IB173" s="102"/>
      <c r="IC173" s="102"/>
      <c r="ID173" s="102"/>
      <c r="IE173" s="102"/>
      <c r="IF173" s="102"/>
      <c r="IG173" s="102"/>
      <c r="IH173" s="102"/>
      <c r="II173" s="102"/>
      <c r="IJ173" s="102"/>
      <c r="IK173" s="102"/>
      <c r="IL173" s="102"/>
      <c r="IM173" s="102"/>
      <c r="IN173" s="102"/>
    </row>
    <row r="174" spans="1:248" s="436" customFormat="1" ht="18" customHeight="1">
      <c r="A174" s="454" t="s">
        <v>121</v>
      </c>
      <c r="B174" s="281">
        <v>0</v>
      </c>
      <c r="C174" s="281"/>
      <c r="D174" s="281">
        <v>0</v>
      </c>
      <c r="E174" s="281">
        <v>0</v>
      </c>
      <c r="F174" s="450"/>
      <c r="G174" s="450"/>
      <c r="H174" s="451"/>
      <c r="HM174" s="102"/>
      <c r="HN174" s="102"/>
      <c r="HO174" s="102"/>
      <c r="HP174" s="102"/>
      <c r="HQ174" s="102"/>
      <c r="HR174" s="102"/>
      <c r="HS174" s="102"/>
      <c r="HT174" s="102"/>
      <c r="HU174" s="102"/>
      <c r="HV174" s="102"/>
      <c r="HW174" s="102"/>
      <c r="HX174" s="102"/>
      <c r="HY174" s="102"/>
      <c r="HZ174" s="102"/>
      <c r="IA174" s="102"/>
      <c r="IB174" s="102"/>
      <c r="IC174" s="102"/>
      <c r="ID174" s="102"/>
      <c r="IE174" s="102"/>
      <c r="IF174" s="102"/>
      <c r="IG174" s="102"/>
      <c r="IH174" s="102"/>
      <c r="II174" s="102"/>
      <c r="IJ174" s="102"/>
      <c r="IK174" s="102"/>
      <c r="IL174" s="102"/>
      <c r="IM174" s="102"/>
      <c r="IN174" s="102"/>
    </row>
    <row r="175" spans="1:248" s="436" customFormat="1" ht="18" customHeight="1">
      <c r="A175" s="454" t="s">
        <v>227</v>
      </c>
      <c r="B175" s="281">
        <v>966</v>
      </c>
      <c r="C175" s="281"/>
      <c r="D175" s="281">
        <v>1316</v>
      </c>
      <c r="E175" s="281">
        <v>1287</v>
      </c>
      <c r="F175" s="450">
        <v>2.2533022533022473E-2</v>
      </c>
      <c r="G175" s="450">
        <v>0.3623188405797102</v>
      </c>
      <c r="H175" s="451"/>
      <c r="HM175" s="102"/>
      <c r="HN175" s="102"/>
      <c r="HO175" s="102"/>
      <c r="HP175" s="102"/>
      <c r="HQ175" s="102"/>
      <c r="HR175" s="102"/>
      <c r="HS175" s="102"/>
      <c r="HT175" s="102"/>
      <c r="HU175" s="102"/>
      <c r="HV175" s="102"/>
      <c r="HW175" s="102"/>
      <c r="HX175" s="102"/>
      <c r="HY175" s="102"/>
      <c r="HZ175" s="102"/>
      <c r="IA175" s="102"/>
      <c r="IB175" s="102"/>
      <c r="IC175" s="102"/>
      <c r="ID175" s="102"/>
      <c r="IE175" s="102"/>
      <c r="IF175" s="102"/>
      <c r="IG175" s="102"/>
      <c r="IH175" s="102"/>
      <c r="II175" s="102"/>
      <c r="IJ175" s="102"/>
      <c r="IK175" s="102"/>
      <c r="IL175" s="102"/>
      <c r="IM175" s="102"/>
      <c r="IN175" s="102"/>
    </row>
    <row r="176" spans="1:248" s="436" customFormat="1" ht="48">
      <c r="A176" s="459" t="s">
        <v>228</v>
      </c>
      <c r="B176" s="458">
        <v>12265</v>
      </c>
      <c r="C176" s="458">
        <v>16435</v>
      </c>
      <c r="D176" s="458">
        <v>16435</v>
      </c>
      <c r="E176" s="458">
        <v>16248</v>
      </c>
      <c r="F176" s="450">
        <v>1.150910881339251E-2</v>
      </c>
      <c r="G176" s="450">
        <v>0.33999184671830407</v>
      </c>
      <c r="H176" s="451" t="s">
        <v>125</v>
      </c>
      <c r="HM176" s="102"/>
      <c r="HN176" s="102"/>
      <c r="HO176" s="102"/>
      <c r="HP176" s="102"/>
      <c r="HQ176" s="102"/>
      <c r="HR176" s="102"/>
      <c r="HS176" s="102"/>
      <c r="HT176" s="102"/>
      <c r="HU176" s="102"/>
      <c r="HV176" s="102"/>
      <c r="HW176" s="102"/>
      <c r="HX176" s="102"/>
      <c r="HY176" s="102"/>
      <c r="HZ176" s="102"/>
      <c r="IA176" s="102"/>
      <c r="IB176" s="102"/>
      <c r="IC176" s="102"/>
      <c r="ID176" s="102"/>
      <c r="IE176" s="102"/>
      <c r="IF176" s="102"/>
      <c r="IG176" s="102"/>
      <c r="IH176" s="102"/>
      <c r="II176" s="102"/>
      <c r="IJ176" s="102"/>
      <c r="IK176" s="102"/>
      <c r="IL176" s="102"/>
      <c r="IM176" s="102"/>
      <c r="IN176" s="102"/>
    </row>
    <row r="177" spans="1:248" s="436" customFormat="1" ht="18" customHeight="1">
      <c r="A177" s="456" t="s">
        <v>112</v>
      </c>
      <c r="B177" s="281">
        <v>3218</v>
      </c>
      <c r="C177" s="281"/>
      <c r="D177" s="281">
        <v>4269</v>
      </c>
      <c r="E177" s="281">
        <v>3636</v>
      </c>
      <c r="F177" s="450">
        <v>0.17409240924092417</v>
      </c>
      <c r="G177" s="450">
        <v>0.32660037290242383</v>
      </c>
      <c r="H177" s="451"/>
      <c r="HM177" s="102"/>
      <c r="HN177" s="102"/>
      <c r="HO177" s="102"/>
      <c r="HP177" s="102"/>
      <c r="HQ177" s="102"/>
      <c r="HR177" s="102"/>
      <c r="HS177" s="102"/>
      <c r="HT177" s="102"/>
      <c r="HU177" s="102"/>
      <c r="HV177" s="102"/>
      <c r="HW177" s="102"/>
      <c r="HX177" s="102"/>
      <c r="HY177" s="102"/>
      <c r="HZ177" s="102"/>
      <c r="IA177" s="102"/>
      <c r="IB177" s="102"/>
      <c r="IC177" s="102"/>
      <c r="ID177" s="102"/>
      <c r="IE177" s="102"/>
      <c r="IF177" s="102"/>
      <c r="IG177" s="102"/>
      <c r="IH177" s="102"/>
      <c r="II177" s="102"/>
      <c r="IJ177" s="102"/>
      <c r="IK177" s="102"/>
      <c r="IL177" s="102"/>
      <c r="IM177" s="102"/>
      <c r="IN177" s="102"/>
    </row>
    <row r="178" spans="1:248" s="436" customFormat="1" ht="18" customHeight="1">
      <c r="A178" s="456" t="s">
        <v>113</v>
      </c>
      <c r="B178" s="281">
        <v>3431</v>
      </c>
      <c r="C178" s="281"/>
      <c r="D178" s="281">
        <v>3664</v>
      </c>
      <c r="E178" s="281">
        <v>3821</v>
      </c>
      <c r="F178" s="450">
        <v>-4.1088720230306186E-2</v>
      </c>
      <c r="G178" s="450">
        <v>6.7910230253570347E-2</v>
      </c>
      <c r="H178" s="451"/>
      <c r="HM178" s="102"/>
      <c r="HN178" s="102"/>
      <c r="HO178" s="102"/>
      <c r="HP178" s="102"/>
      <c r="HQ178" s="102"/>
      <c r="HR178" s="102"/>
      <c r="HS178" s="102"/>
      <c r="HT178" s="102"/>
      <c r="HU178" s="102"/>
      <c r="HV178" s="102"/>
      <c r="HW178" s="102"/>
      <c r="HX178" s="102"/>
      <c r="HY178" s="102"/>
      <c r="HZ178" s="102"/>
      <c r="IA178" s="102"/>
      <c r="IB178" s="102"/>
      <c r="IC178" s="102"/>
      <c r="ID178" s="102"/>
      <c r="IE178" s="102"/>
      <c r="IF178" s="102"/>
      <c r="IG178" s="102"/>
      <c r="IH178" s="102"/>
      <c r="II178" s="102"/>
      <c r="IJ178" s="102"/>
      <c r="IK178" s="102"/>
      <c r="IL178" s="102"/>
      <c r="IM178" s="102"/>
      <c r="IN178" s="102"/>
    </row>
    <row r="179" spans="1:248" s="436" customFormat="1" ht="18" customHeight="1">
      <c r="A179" s="350" t="s">
        <v>114</v>
      </c>
      <c r="B179" s="281">
        <v>0</v>
      </c>
      <c r="C179" s="281"/>
      <c r="D179" s="281">
        <v>0</v>
      </c>
      <c r="E179" s="281">
        <v>0</v>
      </c>
      <c r="F179" s="450"/>
      <c r="G179" s="450"/>
      <c r="H179" s="451"/>
      <c r="HM179" s="102"/>
      <c r="HN179" s="102"/>
      <c r="HO179" s="102"/>
      <c r="HP179" s="102"/>
      <c r="HQ179" s="102"/>
      <c r="HR179" s="102"/>
      <c r="HS179" s="102"/>
      <c r="HT179" s="102"/>
      <c r="HU179" s="102"/>
      <c r="HV179" s="102"/>
      <c r="HW179" s="102"/>
      <c r="HX179" s="102"/>
      <c r="HY179" s="102"/>
      <c r="HZ179" s="102"/>
      <c r="IA179" s="102"/>
      <c r="IB179" s="102"/>
      <c r="IC179" s="102"/>
      <c r="ID179" s="102"/>
      <c r="IE179" s="102"/>
      <c r="IF179" s="102"/>
      <c r="IG179" s="102"/>
      <c r="IH179" s="102"/>
      <c r="II179" s="102"/>
      <c r="IJ179" s="102"/>
      <c r="IK179" s="102"/>
      <c r="IL179" s="102"/>
      <c r="IM179" s="102"/>
      <c r="IN179" s="102"/>
    </row>
    <row r="180" spans="1:248" s="436" customFormat="1" ht="18" customHeight="1">
      <c r="A180" s="454" t="s">
        <v>229</v>
      </c>
      <c r="B180" s="281">
        <v>0</v>
      </c>
      <c r="C180" s="281"/>
      <c r="D180" s="281">
        <v>0</v>
      </c>
      <c r="E180" s="281"/>
      <c r="F180" s="450"/>
      <c r="G180" s="450"/>
      <c r="H180" s="451"/>
      <c r="HM180" s="102"/>
      <c r="HN180" s="102"/>
      <c r="HO180" s="102"/>
      <c r="HP180" s="102"/>
      <c r="HQ180" s="102"/>
      <c r="HR180" s="102"/>
      <c r="HS180" s="102"/>
      <c r="HT180" s="102"/>
      <c r="HU180" s="102"/>
      <c r="HV180" s="102"/>
      <c r="HW180" s="102"/>
      <c r="HX180" s="102"/>
      <c r="HY180" s="102"/>
      <c r="HZ180" s="102"/>
      <c r="IA180" s="102"/>
      <c r="IB180" s="102"/>
      <c r="IC180" s="102"/>
      <c r="ID180" s="102"/>
      <c r="IE180" s="102"/>
      <c r="IF180" s="102"/>
      <c r="IG180" s="102"/>
      <c r="IH180" s="102"/>
      <c r="II180" s="102"/>
      <c r="IJ180" s="102"/>
      <c r="IK180" s="102"/>
      <c r="IL180" s="102"/>
      <c r="IM180" s="102"/>
      <c r="IN180" s="102"/>
    </row>
    <row r="181" spans="1:248" s="436" customFormat="1" ht="18" customHeight="1">
      <c r="A181" s="454" t="s">
        <v>121</v>
      </c>
      <c r="B181" s="281">
        <v>1017</v>
      </c>
      <c r="C181" s="281"/>
      <c r="D181" s="281">
        <v>722</v>
      </c>
      <c r="E181" s="281">
        <v>381</v>
      </c>
      <c r="F181" s="450">
        <v>0.89501312335957994</v>
      </c>
      <c r="G181" s="450">
        <v>-0.29006882989183869</v>
      </c>
      <c r="H181" s="451"/>
      <c r="HM181" s="102"/>
      <c r="HN181" s="102"/>
      <c r="HO181" s="102"/>
      <c r="HP181" s="102"/>
      <c r="HQ181" s="102"/>
      <c r="HR181" s="102"/>
      <c r="HS181" s="102"/>
      <c r="HT181" s="102"/>
      <c r="HU181" s="102"/>
      <c r="HV181" s="102"/>
      <c r="HW181" s="102"/>
      <c r="HX181" s="102"/>
      <c r="HY181" s="102"/>
      <c r="HZ181" s="102"/>
      <c r="IA181" s="102"/>
      <c r="IB181" s="102"/>
      <c r="IC181" s="102"/>
      <c r="ID181" s="102"/>
      <c r="IE181" s="102"/>
      <c r="IF181" s="102"/>
      <c r="IG181" s="102"/>
      <c r="IH181" s="102"/>
      <c r="II181" s="102"/>
      <c r="IJ181" s="102"/>
      <c r="IK181" s="102"/>
      <c r="IL181" s="102"/>
      <c r="IM181" s="102"/>
      <c r="IN181" s="102"/>
    </row>
    <row r="182" spans="1:248" s="436" customFormat="1" ht="18" customHeight="1">
      <c r="A182" s="454" t="s">
        <v>230</v>
      </c>
      <c r="B182" s="281">
        <v>4599</v>
      </c>
      <c r="C182" s="281"/>
      <c r="D182" s="281">
        <v>7780</v>
      </c>
      <c r="E182" s="281">
        <v>8410</v>
      </c>
      <c r="F182" s="450">
        <v>-7.4910820451843052E-2</v>
      </c>
      <c r="G182" s="450">
        <v>0.69167210263100665</v>
      </c>
      <c r="H182" s="451"/>
      <c r="HM182" s="102"/>
      <c r="HN182" s="102"/>
      <c r="HO182" s="102"/>
      <c r="HP182" s="102"/>
      <c r="HQ182" s="102"/>
      <c r="HR182" s="102"/>
      <c r="HS182" s="102"/>
      <c r="HT182" s="102"/>
      <c r="HU182" s="102"/>
      <c r="HV182" s="102"/>
      <c r="HW182" s="102"/>
      <c r="HX182" s="102"/>
      <c r="HY182" s="102"/>
      <c r="HZ182" s="102"/>
      <c r="IA182" s="102"/>
      <c r="IB182" s="102"/>
      <c r="IC182" s="102"/>
      <c r="ID182" s="102"/>
      <c r="IE182" s="102"/>
      <c r="IF182" s="102"/>
      <c r="IG182" s="102"/>
      <c r="IH182" s="102"/>
      <c r="II182" s="102"/>
      <c r="IJ182" s="102"/>
      <c r="IK182" s="102"/>
      <c r="IL182" s="102"/>
      <c r="IM182" s="102"/>
      <c r="IN182" s="102"/>
    </row>
    <row r="183" spans="1:248" s="436" customFormat="1" ht="24">
      <c r="A183" s="459" t="s">
        <v>231</v>
      </c>
      <c r="B183" s="458">
        <v>12519</v>
      </c>
      <c r="C183" s="458">
        <v>15751</v>
      </c>
      <c r="D183" s="458">
        <v>15751</v>
      </c>
      <c r="E183" s="458">
        <v>7976</v>
      </c>
      <c r="F183" s="453">
        <v>0.97479939819458372</v>
      </c>
      <c r="G183" s="450">
        <v>0.25816758527038908</v>
      </c>
      <c r="H183" s="460" t="s">
        <v>215</v>
      </c>
      <c r="HM183" s="102"/>
      <c r="HN183" s="102"/>
      <c r="HO183" s="102"/>
      <c r="HP183" s="102"/>
      <c r="HQ183" s="102"/>
      <c r="HR183" s="102"/>
      <c r="HS183" s="102"/>
      <c r="HT183" s="102"/>
      <c r="HU183" s="102"/>
      <c r="HV183" s="102"/>
      <c r="HW183" s="102"/>
      <c r="HX183" s="102"/>
      <c r="HY183" s="102"/>
      <c r="HZ183" s="102"/>
      <c r="IA183" s="102"/>
      <c r="IB183" s="102"/>
      <c r="IC183" s="102"/>
      <c r="ID183" s="102"/>
      <c r="IE183" s="102"/>
      <c r="IF183" s="102"/>
      <c r="IG183" s="102"/>
      <c r="IH183" s="102"/>
      <c r="II183" s="102"/>
      <c r="IJ183" s="102"/>
      <c r="IK183" s="102"/>
      <c r="IL183" s="102"/>
      <c r="IM183" s="102"/>
      <c r="IN183" s="102"/>
    </row>
    <row r="184" spans="1:248" s="436" customFormat="1" ht="18" customHeight="1">
      <c r="A184" s="456" t="s">
        <v>112</v>
      </c>
      <c r="B184" s="281">
        <v>4022</v>
      </c>
      <c r="C184" s="281"/>
      <c r="D184" s="281">
        <v>6869</v>
      </c>
      <c r="E184" s="281">
        <v>4801</v>
      </c>
      <c r="F184" s="450">
        <v>0.43074359508435744</v>
      </c>
      <c r="G184" s="450">
        <v>0.707856787667827</v>
      </c>
      <c r="H184" s="451"/>
      <c r="HM184" s="102"/>
      <c r="HN184" s="102"/>
      <c r="HO184" s="102"/>
      <c r="HP184" s="102"/>
      <c r="HQ184" s="102"/>
      <c r="HR184" s="102"/>
      <c r="HS184" s="102"/>
      <c r="HT184" s="102"/>
      <c r="HU184" s="102"/>
      <c r="HV184" s="102"/>
      <c r="HW184" s="102"/>
      <c r="HX184" s="102"/>
      <c r="HY184" s="102"/>
      <c r="HZ184" s="102"/>
      <c r="IA184" s="102"/>
      <c r="IB184" s="102"/>
      <c r="IC184" s="102"/>
      <c r="ID184" s="102"/>
      <c r="IE184" s="102"/>
      <c r="IF184" s="102"/>
      <c r="IG184" s="102"/>
      <c r="IH184" s="102"/>
      <c r="II184" s="102"/>
      <c r="IJ184" s="102"/>
      <c r="IK184" s="102"/>
      <c r="IL184" s="102"/>
      <c r="IM184" s="102"/>
      <c r="IN184" s="102"/>
    </row>
    <row r="185" spans="1:248" s="436" customFormat="1" ht="18" customHeight="1">
      <c r="A185" s="456" t="s">
        <v>113</v>
      </c>
      <c r="B185" s="281">
        <v>621</v>
      </c>
      <c r="C185" s="281"/>
      <c r="D185" s="281">
        <v>401</v>
      </c>
      <c r="E185" s="281">
        <v>413</v>
      </c>
      <c r="F185" s="450">
        <v>-2.9055690072639195E-2</v>
      </c>
      <c r="G185" s="450">
        <v>-0.35426731078904994</v>
      </c>
      <c r="H185" s="451"/>
      <c r="HM185" s="102"/>
      <c r="HN185" s="102"/>
      <c r="HO185" s="102"/>
      <c r="HP185" s="102"/>
      <c r="HQ185" s="102"/>
      <c r="HR185" s="102"/>
      <c r="HS185" s="102"/>
      <c r="HT185" s="102"/>
      <c r="HU185" s="102"/>
      <c r="HV185" s="102"/>
      <c r="HW185" s="102"/>
      <c r="HX185" s="102"/>
      <c r="HY185" s="102"/>
      <c r="HZ185" s="102"/>
      <c r="IA185" s="102"/>
      <c r="IB185" s="102"/>
      <c r="IC185" s="102"/>
      <c r="ID185" s="102"/>
      <c r="IE185" s="102"/>
      <c r="IF185" s="102"/>
      <c r="IG185" s="102"/>
      <c r="IH185" s="102"/>
      <c r="II185" s="102"/>
      <c r="IJ185" s="102"/>
      <c r="IK185" s="102"/>
      <c r="IL185" s="102"/>
      <c r="IM185" s="102"/>
      <c r="IN185" s="102"/>
    </row>
    <row r="186" spans="1:248" s="436" customFormat="1" ht="18" customHeight="1">
      <c r="A186" s="454" t="s">
        <v>114</v>
      </c>
      <c r="B186" s="281">
        <v>0</v>
      </c>
      <c r="C186" s="281"/>
      <c r="D186" s="281">
        <v>0</v>
      </c>
      <c r="E186" s="281">
        <v>0</v>
      </c>
      <c r="F186" s="450"/>
      <c r="G186" s="450"/>
      <c r="H186" s="451"/>
      <c r="HM186" s="102"/>
      <c r="HN186" s="102"/>
      <c r="HO186" s="102"/>
      <c r="HP186" s="102"/>
      <c r="HQ186" s="102"/>
      <c r="HR186" s="102"/>
      <c r="HS186" s="102"/>
      <c r="HT186" s="102"/>
      <c r="HU186" s="102"/>
      <c r="HV186" s="102"/>
      <c r="HW186" s="102"/>
      <c r="HX186" s="102"/>
      <c r="HY186" s="102"/>
      <c r="HZ186" s="102"/>
      <c r="IA186" s="102"/>
      <c r="IB186" s="102"/>
      <c r="IC186" s="102"/>
      <c r="ID186" s="102"/>
      <c r="IE186" s="102"/>
      <c r="IF186" s="102"/>
      <c r="IG186" s="102"/>
      <c r="IH186" s="102"/>
      <c r="II186" s="102"/>
      <c r="IJ186" s="102"/>
      <c r="IK186" s="102"/>
      <c r="IL186" s="102"/>
      <c r="IM186" s="102"/>
      <c r="IN186" s="102"/>
    </row>
    <row r="187" spans="1:248" s="436" customFormat="1" ht="18" customHeight="1">
      <c r="A187" s="454" t="s">
        <v>232</v>
      </c>
      <c r="B187" s="281">
        <v>1588</v>
      </c>
      <c r="C187" s="281"/>
      <c r="D187" s="281">
        <v>1587</v>
      </c>
      <c r="E187" s="281">
        <v>1434</v>
      </c>
      <c r="F187" s="450">
        <v>0.10669456066945604</v>
      </c>
      <c r="G187" s="450">
        <v>-6.2972292191432189E-4</v>
      </c>
      <c r="H187" s="451"/>
      <c r="HM187" s="102"/>
      <c r="HN187" s="102"/>
      <c r="HO187" s="102"/>
      <c r="HP187" s="102"/>
      <c r="HQ187" s="102"/>
      <c r="HR187" s="102"/>
      <c r="HS187" s="102"/>
      <c r="HT187" s="102"/>
      <c r="HU187" s="102"/>
      <c r="HV187" s="102"/>
      <c r="HW187" s="102"/>
      <c r="HX187" s="102"/>
      <c r="HY187" s="102"/>
      <c r="HZ187" s="102"/>
      <c r="IA187" s="102"/>
      <c r="IB187" s="102"/>
      <c r="IC187" s="102"/>
      <c r="ID187" s="102"/>
      <c r="IE187" s="102"/>
      <c r="IF187" s="102"/>
      <c r="IG187" s="102"/>
      <c r="IH187" s="102"/>
      <c r="II187" s="102"/>
      <c r="IJ187" s="102"/>
      <c r="IK187" s="102"/>
      <c r="IL187" s="102"/>
      <c r="IM187" s="102"/>
      <c r="IN187" s="102"/>
    </row>
    <row r="188" spans="1:248" s="436" customFormat="1" ht="18" customHeight="1">
      <c r="A188" s="454" t="s">
        <v>121</v>
      </c>
      <c r="B188" s="281">
        <v>2561</v>
      </c>
      <c r="C188" s="281"/>
      <c r="D188" s="281">
        <v>2813</v>
      </c>
      <c r="E188" s="281">
        <v>217</v>
      </c>
      <c r="F188" s="450">
        <v>11.963133640552995</v>
      </c>
      <c r="G188" s="450">
        <v>9.8399062866068032E-2</v>
      </c>
      <c r="H188" s="451"/>
      <c r="HM188" s="102"/>
      <c r="HN188" s="102"/>
      <c r="HO188" s="102"/>
      <c r="HP188" s="102"/>
      <c r="HQ188" s="102"/>
      <c r="HR188" s="102"/>
      <c r="HS188" s="102"/>
      <c r="HT188" s="102"/>
      <c r="HU188" s="102"/>
      <c r="HV188" s="102"/>
      <c r="HW188" s="102"/>
      <c r="HX188" s="102"/>
      <c r="HY188" s="102"/>
      <c r="HZ188" s="102"/>
      <c r="IA188" s="102"/>
      <c r="IB188" s="102"/>
      <c r="IC188" s="102"/>
      <c r="ID188" s="102"/>
      <c r="IE188" s="102"/>
      <c r="IF188" s="102"/>
      <c r="IG188" s="102"/>
      <c r="IH188" s="102"/>
      <c r="II188" s="102"/>
      <c r="IJ188" s="102"/>
      <c r="IK188" s="102"/>
      <c r="IL188" s="102"/>
      <c r="IM188" s="102"/>
      <c r="IN188" s="102"/>
    </row>
    <row r="189" spans="1:248" s="436" customFormat="1" ht="18" customHeight="1">
      <c r="A189" s="456" t="s">
        <v>233</v>
      </c>
      <c r="B189" s="281">
        <v>3727</v>
      </c>
      <c r="C189" s="281"/>
      <c r="D189" s="281">
        <v>4081</v>
      </c>
      <c r="E189" s="281">
        <v>1111</v>
      </c>
      <c r="F189" s="450">
        <v>2.6732673267326734</v>
      </c>
      <c r="G189" s="450">
        <v>9.498255969949021E-2</v>
      </c>
      <c r="H189" s="451"/>
      <c r="HM189" s="102"/>
      <c r="HN189" s="102"/>
      <c r="HO189" s="102"/>
      <c r="HP189" s="102"/>
      <c r="HQ189" s="102"/>
      <c r="HR189" s="102"/>
      <c r="HS189" s="102"/>
      <c r="HT189" s="102"/>
      <c r="HU189" s="102"/>
      <c r="HV189" s="102"/>
      <c r="HW189" s="102"/>
      <c r="HX189" s="102"/>
      <c r="HY189" s="102"/>
      <c r="HZ189" s="102"/>
      <c r="IA189" s="102"/>
      <c r="IB189" s="102"/>
      <c r="IC189" s="102"/>
      <c r="ID189" s="102"/>
      <c r="IE189" s="102"/>
      <c r="IF189" s="102"/>
      <c r="IG189" s="102"/>
      <c r="IH189" s="102"/>
      <c r="II189" s="102"/>
      <c r="IJ189" s="102"/>
      <c r="IK189" s="102"/>
      <c r="IL189" s="102"/>
      <c r="IM189" s="102"/>
      <c r="IN189" s="102"/>
    </row>
    <row r="190" spans="1:248" s="436" customFormat="1" ht="58.5" customHeight="1">
      <c r="A190" s="459" t="s">
        <v>234</v>
      </c>
      <c r="B190" s="458">
        <v>11810.52</v>
      </c>
      <c r="C190" s="458">
        <v>11304</v>
      </c>
      <c r="D190" s="458">
        <v>11304</v>
      </c>
      <c r="E190" s="458">
        <v>7168</v>
      </c>
      <c r="F190" s="453">
        <v>0.5770089285714286</v>
      </c>
      <c r="G190" s="450">
        <v>-4.2887188709726631E-2</v>
      </c>
      <c r="H190" s="460"/>
      <c r="HM190" s="102"/>
      <c r="HN190" s="102"/>
      <c r="HO190" s="102"/>
      <c r="HP190" s="102"/>
      <c r="HQ190" s="102"/>
      <c r="HR190" s="102"/>
      <c r="HS190" s="102"/>
      <c r="HT190" s="102"/>
      <c r="HU190" s="102"/>
      <c r="HV190" s="102"/>
      <c r="HW190" s="102"/>
      <c r="HX190" s="102"/>
      <c r="HY190" s="102"/>
      <c r="HZ190" s="102"/>
      <c r="IA190" s="102"/>
      <c r="IB190" s="102"/>
      <c r="IC190" s="102"/>
      <c r="ID190" s="102"/>
      <c r="IE190" s="102"/>
      <c r="IF190" s="102"/>
      <c r="IG190" s="102"/>
      <c r="IH190" s="102"/>
      <c r="II190" s="102"/>
      <c r="IJ190" s="102"/>
      <c r="IK190" s="102"/>
      <c r="IL190" s="102"/>
      <c r="IM190" s="102"/>
      <c r="IN190" s="102"/>
    </row>
    <row r="191" spans="1:248" s="436" customFormat="1" ht="18" customHeight="1">
      <c r="A191" s="456" t="s">
        <v>112</v>
      </c>
      <c r="B191" s="281">
        <v>6856</v>
      </c>
      <c r="C191" s="281"/>
      <c r="D191" s="281">
        <v>9109</v>
      </c>
      <c r="E191" s="281">
        <v>4381</v>
      </c>
      <c r="F191" s="450">
        <v>1.0792056608080345</v>
      </c>
      <c r="G191" s="450">
        <v>0.3286172695449241</v>
      </c>
      <c r="H191" s="451"/>
      <c r="HM191" s="102"/>
      <c r="HN191" s="102"/>
      <c r="HO191" s="102"/>
      <c r="HP191" s="102"/>
      <c r="HQ191" s="102"/>
      <c r="HR191" s="102"/>
      <c r="HS191" s="102"/>
      <c r="HT191" s="102"/>
      <c r="HU191" s="102"/>
      <c r="HV191" s="102"/>
      <c r="HW191" s="102"/>
      <c r="HX191" s="102"/>
      <c r="HY191" s="102"/>
      <c r="HZ191" s="102"/>
      <c r="IA191" s="102"/>
      <c r="IB191" s="102"/>
      <c r="IC191" s="102"/>
      <c r="ID191" s="102"/>
      <c r="IE191" s="102"/>
      <c r="IF191" s="102"/>
      <c r="IG191" s="102"/>
      <c r="IH191" s="102"/>
      <c r="II191" s="102"/>
      <c r="IJ191" s="102"/>
      <c r="IK191" s="102"/>
      <c r="IL191" s="102"/>
      <c r="IM191" s="102"/>
      <c r="IN191" s="102"/>
    </row>
    <row r="192" spans="1:248" s="436" customFormat="1" ht="18" customHeight="1">
      <c r="A192" s="350" t="s">
        <v>113</v>
      </c>
      <c r="B192" s="281">
        <v>37</v>
      </c>
      <c r="C192" s="281"/>
      <c r="D192" s="281">
        <v>61</v>
      </c>
      <c r="E192" s="281">
        <v>4</v>
      </c>
      <c r="F192" s="450">
        <v>14.25</v>
      </c>
      <c r="G192" s="450">
        <v>0.64864864864864868</v>
      </c>
      <c r="H192" s="451"/>
      <c r="HM192" s="102"/>
      <c r="HN192" s="102"/>
      <c r="HO192" s="102"/>
      <c r="HP192" s="102"/>
      <c r="HQ192" s="102"/>
      <c r="HR192" s="102"/>
      <c r="HS192" s="102"/>
      <c r="HT192" s="102"/>
      <c r="HU192" s="102"/>
      <c r="HV192" s="102"/>
      <c r="HW192" s="102"/>
      <c r="HX192" s="102"/>
      <c r="HY192" s="102"/>
      <c r="HZ192" s="102"/>
      <c r="IA192" s="102"/>
      <c r="IB192" s="102"/>
      <c r="IC192" s="102"/>
      <c r="ID192" s="102"/>
      <c r="IE192" s="102"/>
      <c r="IF192" s="102"/>
      <c r="IG192" s="102"/>
      <c r="IH192" s="102"/>
      <c r="II192" s="102"/>
      <c r="IJ192" s="102"/>
      <c r="IK192" s="102"/>
      <c r="IL192" s="102"/>
      <c r="IM192" s="102"/>
      <c r="IN192" s="102"/>
    </row>
    <row r="193" spans="1:248" s="436" customFormat="1" ht="18" customHeight="1">
      <c r="A193" s="454" t="s">
        <v>114</v>
      </c>
      <c r="B193" s="281">
        <v>691</v>
      </c>
      <c r="C193" s="281"/>
      <c r="D193" s="281">
        <v>644</v>
      </c>
      <c r="E193" s="281">
        <v>714</v>
      </c>
      <c r="F193" s="450">
        <v>-9.8039215686274495E-2</v>
      </c>
      <c r="G193" s="450">
        <v>-6.8017366136034707E-2</v>
      </c>
      <c r="H193" s="451"/>
      <c r="HM193" s="102"/>
      <c r="HN193" s="102"/>
      <c r="HO193" s="102"/>
      <c r="HP193" s="102"/>
      <c r="HQ193" s="102"/>
      <c r="HR193" s="102"/>
      <c r="HS193" s="102"/>
      <c r="HT193" s="102"/>
      <c r="HU193" s="102"/>
      <c r="HV193" s="102"/>
      <c r="HW193" s="102"/>
      <c r="HX193" s="102"/>
      <c r="HY193" s="102"/>
      <c r="HZ193" s="102"/>
      <c r="IA193" s="102"/>
      <c r="IB193" s="102"/>
      <c r="IC193" s="102"/>
      <c r="ID193" s="102"/>
      <c r="IE193" s="102"/>
      <c r="IF193" s="102"/>
      <c r="IG193" s="102"/>
      <c r="IH193" s="102"/>
      <c r="II193" s="102"/>
      <c r="IJ193" s="102"/>
      <c r="IK193" s="102"/>
      <c r="IL193" s="102"/>
      <c r="IM193" s="102"/>
      <c r="IN193" s="102"/>
    </row>
    <row r="194" spans="1:248" s="436" customFormat="1" ht="18" customHeight="1">
      <c r="A194" s="454" t="s">
        <v>235</v>
      </c>
      <c r="B194" s="281">
        <v>2423</v>
      </c>
      <c r="C194" s="281"/>
      <c r="D194" s="281">
        <v>1299</v>
      </c>
      <c r="E194" s="281"/>
      <c r="F194" s="450"/>
      <c r="G194" s="450">
        <v>-0.4638877424680149</v>
      </c>
      <c r="H194" s="451"/>
      <c r="HM194" s="102"/>
      <c r="HN194" s="102"/>
      <c r="HO194" s="102"/>
      <c r="HP194" s="102"/>
      <c r="HQ194" s="102"/>
      <c r="HR194" s="102"/>
      <c r="HS194" s="102"/>
      <c r="HT194" s="102"/>
      <c r="HU194" s="102"/>
      <c r="HV194" s="102"/>
      <c r="HW194" s="102"/>
      <c r="HX194" s="102"/>
      <c r="HY194" s="102"/>
      <c r="HZ194" s="102"/>
      <c r="IA194" s="102"/>
      <c r="IB194" s="102"/>
      <c r="IC194" s="102"/>
      <c r="ID194" s="102"/>
      <c r="IE194" s="102"/>
      <c r="IF194" s="102"/>
      <c r="IG194" s="102"/>
      <c r="IH194" s="102"/>
      <c r="II194" s="102"/>
      <c r="IJ194" s="102"/>
      <c r="IK194" s="102"/>
      <c r="IL194" s="102"/>
      <c r="IM194" s="102"/>
      <c r="IN194" s="102"/>
    </row>
    <row r="195" spans="1:248" s="436" customFormat="1" ht="18" customHeight="1">
      <c r="A195" s="454" t="s">
        <v>121</v>
      </c>
      <c r="B195" s="281">
        <v>0</v>
      </c>
      <c r="C195" s="281"/>
      <c r="D195" s="281">
        <v>0</v>
      </c>
      <c r="E195" s="281">
        <v>2035</v>
      </c>
      <c r="F195" s="450">
        <v>-1</v>
      </c>
      <c r="G195" s="450"/>
      <c r="H195" s="451"/>
      <c r="HM195" s="102"/>
      <c r="HN195" s="102"/>
      <c r="HO195" s="102"/>
      <c r="HP195" s="102"/>
      <c r="HQ195" s="102"/>
      <c r="HR195" s="102"/>
      <c r="HS195" s="102"/>
      <c r="HT195" s="102"/>
      <c r="HU195" s="102"/>
      <c r="HV195" s="102"/>
      <c r="HW195" s="102"/>
      <c r="HX195" s="102"/>
      <c r="HY195" s="102"/>
      <c r="HZ195" s="102"/>
      <c r="IA195" s="102"/>
      <c r="IB195" s="102"/>
      <c r="IC195" s="102"/>
      <c r="ID195" s="102"/>
      <c r="IE195" s="102"/>
      <c r="IF195" s="102"/>
      <c r="IG195" s="102"/>
      <c r="IH195" s="102"/>
      <c r="II195" s="102"/>
      <c r="IJ195" s="102"/>
      <c r="IK195" s="102"/>
      <c r="IL195" s="102"/>
      <c r="IM195" s="102"/>
      <c r="IN195" s="102"/>
    </row>
    <row r="196" spans="1:248" s="436" customFormat="1" ht="18" customHeight="1">
      <c r="A196" s="456" t="s">
        <v>236</v>
      </c>
      <c r="B196" s="281">
        <v>1803.52</v>
      </c>
      <c r="C196" s="281"/>
      <c r="D196" s="281">
        <v>191</v>
      </c>
      <c r="E196" s="281">
        <v>34</v>
      </c>
      <c r="F196" s="450">
        <v>4.617647058823529</v>
      </c>
      <c r="G196" s="450">
        <v>-0.89409599006387508</v>
      </c>
      <c r="H196" s="451"/>
      <c r="HM196" s="102"/>
      <c r="HN196" s="102"/>
      <c r="HO196" s="102"/>
      <c r="HP196" s="102"/>
      <c r="HQ196" s="102"/>
      <c r="HR196" s="102"/>
      <c r="HS196" s="102"/>
      <c r="HT196" s="102"/>
      <c r="HU196" s="102"/>
      <c r="HV196" s="102"/>
      <c r="HW196" s="102"/>
      <c r="HX196" s="102"/>
      <c r="HY196" s="102"/>
      <c r="HZ196" s="102"/>
      <c r="IA196" s="102"/>
      <c r="IB196" s="102"/>
      <c r="IC196" s="102"/>
      <c r="ID196" s="102"/>
      <c r="IE196" s="102"/>
      <c r="IF196" s="102"/>
      <c r="IG196" s="102"/>
      <c r="IH196" s="102"/>
      <c r="II196" s="102"/>
      <c r="IJ196" s="102"/>
      <c r="IK196" s="102"/>
      <c r="IL196" s="102"/>
      <c r="IM196" s="102"/>
      <c r="IN196" s="102"/>
    </row>
    <row r="197" spans="1:248" s="436" customFormat="1" ht="36">
      <c r="A197" s="459" t="s">
        <v>237</v>
      </c>
      <c r="B197" s="458">
        <v>9917</v>
      </c>
      <c r="C197" s="458">
        <v>12113</v>
      </c>
      <c r="D197" s="458">
        <v>12113</v>
      </c>
      <c r="E197" s="458">
        <v>7894</v>
      </c>
      <c r="F197" s="453">
        <v>0.53445654927793251</v>
      </c>
      <c r="G197" s="450">
        <v>0.2214379348593325</v>
      </c>
      <c r="H197" s="451" t="s">
        <v>238</v>
      </c>
      <c r="HM197" s="102"/>
      <c r="HN197" s="102"/>
      <c r="HO197" s="102"/>
      <c r="HP197" s="102"/>
      <c r="HQ197" s="102"/>
      <c r="HR197" s="102"/>
      <c r="HS197" s="102"/>
      <c r="HT197" s="102"/>
      <c r="HU197" s="102"/>
      <c r="HV197" s="102"/>
      <c r="HW197" s="102"/>
      <c r="HX197" s="102"/>
      <c r="HY197" s="102"/>
      <c r="HZ197" s="102"/>
      <c r="IA197" s="102"/>
      <c r="IB197" s="102"/>
      <c r="IC197" s="102"/>
      <c r="ID197" s="102"/>
      <c r="IE197" s="102"/>
      <c r="IF197" s="102"/>
      <c r="IG197" s="102"/>
      <c r="IH197" s="102"/>
      <c r="II197" s="102"/>
      <c r="IJ197" s="102"/>
      <c r="IK197" s="102"/>
      <c r="IL197" s="102"/>
      <c r="IM197" s="102"/>
      <c r="IN197" s="102"/>
    </row>
    <row r="198" spans="1:248" s="436" customFormat="1" ht="18" customHeight="1">
      <c r="A198" s="456" t="s">
        <v>112</v>
      </c>
      <c r="B198" s="281">
        <v>2847</v>
      </c>
      <c r="C198" s="281"/>
      <c r="D198" s="281">
        <v>3639</v>
      </c>
      <c r="E198" s="281">
        <v>2513</v>
      </c>
      <c r="F198" s="450">
        <v>0.44807003581376836</v>
      </c>
      <c r="G198" s="450">
        <v>0.27818756585879867</v>
      </c>
      <c r="H198" s="451"/>
      <c r="HM198" s="102"/>
      <c r="HN198" s="102"/>
      <c r="HO198" s="102"/>
      <c r="HP198" s="102"/>
      <c r="HQ198" s="102"/>
      <c r="HR198" s="102"/>
      <c r="HS198" s="102"/>
      <c r="HT198" s="102"/>
      <c r="HU198" s="102"/>
      <c r="HV198" s="102"/>
      <c r="HW198" s="102"/>
      <c r="HX198" s="102"/>
      <c r="HY198" s="102"/>
      <c r="HZ198" s="102"/>
      <c r="IA198" s="102"/>
      <c r="IB198" s="102"/>
      <c r="IC198" s="102"/>
      <c r="ID198" s="102"/>
      <c r="IE198" s="102"/>
      <c r="IF198" s="102"/>
      <c r="IG198" s="102"/>
      <c r="IH198" s="102"/>
      <c r="II198" s="102"/>
      <c r="IJ198" s="102"/>
      <c r="IK198" s="102"/>
      <c r="IL198" s="102"/>
      <c r="IM198" s="102"/>
      <c r="IN198" s="102"/>
    </row>
    <row r="199" spans="1:248" s="436" customFormat="1" ht="18" customHeight="1">
      <c r="A199" s="454" t="s">
        <v>113</v>
      </c>
      <c r="B199" s="281">
        <v>164</v>
      </c>
      <c r="C199" s="281"/>
      <c r="D199" s="281">
        <v>1333</v>
      </c>
      <c r="E199" s="281">
        <v>1270</v>
      </c>
      <c r="F199" s="450">
        <v>4.9606299212598515E-2</v>
      </c>
      <c r="G199" s="450">
        <v>7.1280487804878057</v>
      </c>
      <c r="H199" s="460"/>
      <c r="HM199" s="102"/>
      <c r="HN199" s="102"/>
      <c r="HO199" s="102"/>
      <c r="HP199" s="102"/>
      <c r="HQ199" s="102"/>
      <c r="HR199" s="102"/>
      <c r="HS199" s="102"/>
      <c r="HT199" s="102"/>
      <c r="HU199" s="102"/>
      <c r="HV199" s="102"/>
      <c r="HW199" s="102"/>
      <c r="HX199" s="102"/>
      <c r="HY199" s="102"/>
      <c r="HZ199" s="102"/>
      <c r="IA199" s="102"/>
      <c r="IB199" s="102"/>
      <c r="IC199" s="102"/>
      <c r="ID199" s="102"/>
      <c r="IE199" s="102"/>
      <c r="IF199" s="102"/>
      <c r="IG199" s="102"/>
      <c r="IH199" s="102"/>
      <c r="II199" s="102"/>
      <c r="IJ199" s="102"/>
      <c r="IK199" s="102"/>
      <c r="IL199" s="102"/>
      <c r="IM199" s="102"/>
      <c r="IN199" s="102"/>
    </row>
    <row r="200" spans="1:248" s="436" customFormat="1" ht="18" customHeight="1">
      <c r="A200" s="454" t="s">
        <v>114</v>
      </c>
      <c r="B200" s="281">
        <v>0</v>
      </c>
      <c r="C200" s="281"/>
      <c r="D200" s="281">
        <v>0</v>
      </c>
      <c r="E200" s="281">
        <v>0</v>
      </c>
      <c r="F200" s="450"/>
      <c r="G200" s="450"/>
      <c r="H200" s="451"/>
      <c r="HM200" s="102"/>
      <c r="HN200" s="102"/>
      <c r="HO200" s="102"/>
      <c r="HP200" s="102"/>
      <c r="HQ200" s="102"/>
      <c r="HR200" s="102"/>
      <c r="HS200" s="102"/>
      <c r="HT200" s="102"/>
      <c r="HU200" s="102"/>
      <c r="HV200" s="102"/>
      <c r="HW200" s="102"/>
      <c r="HX200" s="102"/>
      <c r="HY200" s="102"/>
      <c r="HZ200" s="102"/>
      <c r="IA200" s="102"/>
      <c r="IB200" s="102"/>
      <c r="IC200" s="102"/>
      <c r="ID200" s="102"/>
      <c r="IE200" s="102"/>
      <c r="IF200" s="102"/>
      <c r="IG200" s="102"/>
      <c r="IH200" s="102"/>
      <c r="II200" s="102"/>
      <c r="IJ200" s="102"/>
      <c r="IK200" s="102"/>
      <c r="IL200" s="102"/>
      <c r="IM200" s="102"/>
      <c r="IN200" s="102"/>
    </row>
    <row r="201" spans="1:248" s="436" customFormat="1" ht="18" customHeight="1">
      <c r="A201" s="454" t="s">
        <v>121</v>
      </c>
      <c r="B201" s="281">
        <v>393</v>
      </c>
      <c r="C201" s="281"/>
      <c r="D201" s="281">
        <v>575</v>
      </c>
      <c r="E201" s="281">
        <v>330</v>
      </c>
      <c r="F201" s="450">
        <v>0.74242424242424243</v>
      </c>
      <c r="G201" s="450">
        <v>0.46310432569974558</v>
      </c>
      <c r="H201" s="451"/>
      <c r="HM201" s="102"/>
      <c r="HN201" s="102"/>
      <c r="HO201" s="102"/>
      <c r="HP201" s="102"/>
      <c r="HQ201" s="102"/>
      <c r="HR201" s="102"/>
      <c r="HS201" s="102"/>
      <c r="HT201" s="102"/>
      <c r="HU201" s="102"/>
      <c r="HV201" s="102"/>
      <c r="HW201" s="102"/>
      <c r="HX201" s="102"/>
      <c r="HY201" s="102"/>
      <c r="HZ201" s="102"/>
      <c r="IA201" s="102"/>
      <c r="IB201" s="102"/>
      <c r="IC201" s="102"/>
      <c r="ID201" s="102"/>
      <c r="IE201" s="102"/>
      <c r="IF201" s="102"/>
      <c r="IG201" s="102"/>
      <c r="IH201" s="102"/>
      <c r="II201" s="102"/>
      <c r="IJ201" s="102"/>
      <c r="IK201" s="102"/>
      <c r="IL201" s="102"/>
      <c r="IM201" s="102"/>
      <c r="IN201" s="102"/>
    </row>
    <row r="202" spans="1:248" s="436" customFormat="1" ht="18" customHeight="1">
      <c r="A202" s="456" t="s">
        <v>239</v>
      </c>
      <c r="B202" s="281">
        <v>6513</v>
      </c>
      <c r="C202" s="281"/>
      <c r="D202" s="281">
        <v>6566</v>
      </c>
      <c r="E202" s="281">
        <v>3781</v>
      </c>
      <c r="F202" s="450">
        <v>0.73657762496694001</v>
      </c>
      <c r="G202" s="450">
        <v>8.137571011822553E-3</v>
      </c>
      <c r="H202" s="451"/>
      <c r="HM202" s="102"/>
      <c r="HN202" s="102"/>
      <c r="HO202" s="102"/>
      <c r="HP202" s="102"/>
      <c r="HQ202" s="102"/>
      <c r="HR202" s="102"/>
      <c r="HS202" s="102"/>
      <c r="HT202" s="102"/>
      <c r="HU202" s="102"/>
      <c r="HV202" s="102"/>
      <c r="HW202" s="102"/>
      <c r="HX202" s="102"/>
      <c r="HY202" s="102"/>
      <c r="HZ202" s="102"/>
      <c r="IA202" s="102"/>
      <c r="IB202" s="102"/>
      <c r="IC202" s="102"/>
      <c r="ID202" s="102"/>
      <c r="IE202" s="102"/>
      <c r="IF202" s="102"/>
      <c r="IG202" s="102"/>
      <c r="IH202" s="102"/>
      <c r="II202" s="102"/>
      <c r="IJ202" s="102"/>
      <c r="IK202" s="102"/>
      <c r="IL202" s="102"/>
      <c r="IM202" s="102"/>
      <c r="IN202" s="102"/>
    </row>
    <row r="203" spans="1:248" s="436" customFormat="1" ht="48">
      <c r="A203" s="459" t="s">
        <v>240</v>
      </c>
      <c r="B203" s="458">
        <v>4682</v>
      </c>
      <c r="C203" s="458">
        <v>6812</v>
      </c>
      <c r="D203" s="458">
        <v>6812</v>
      </c>
      <c r="E203" s="458">
        <v>4704</v>
      </c>
      <c r="F203" s="453">
        <v>0.4481292517006803</v>
      </c>
      <c r="G203" s="450">
        <v>0.45493378897906878</v>
      </c>
      <c r="H203" s="460" t="s">
        <v>125</v>
      </c>
      <c r="HM203" s="102"/>
      <c r="HN203" s="102"/>
      <c r="HO203" s="102"/>
      <c r="HP203" s="102"/>
      <c r="HQ203" s="102"/>
      <c r="HR203" s="102"/>
      <c r="HS203" s="102"/>
      <c r="HT203" s="102"/>
      <c r="HU203" s="102"/>
      <c r="HV203" s="102"/>
      <c r="HW203" s="102"/>
      <c r="HX203" s="102"/>
      <c r="HY203" s="102"/>
      <c r="HZ203" s="102"/>
      <c r="IA203" s="102"/>
      <c r="IB203" s="102"/>
      <c r="IC203" s="102"/>
      <c r="ID203" s="102"/>
      <c r="IE203" s="102"/>
      <c r="IF203" s="102"/>
      <c r="IG203" s="102"/>
      <c r="IH203" s="102"/>
      <c r="II203" s="102"/>
      <c r="IJ203" s="102"/>
      <c r="IK203" s="102"/>
      <c r="IL203" s="102"/>
      <c r="IM203" s="102"/>
      <c r="IN203" s="102"/>
    </row>
    <row r="204" spans="1:248" s="436" customFormat="1" ht="18" customHeight="1">
      <c r="A204" s="456" t="s">
        <v>112</v>
      </c>
      <c r="B204" s="281">
        <v>2522</v>
      </c>
      <c r="C204" s="281"/>
      <c r="D204" s="281">
        <v>3730</v>
      </c>
      <c r="E204" s="281">
        <v>2120</v>
      </c>
      <c r="F204" s="450">
        <v>0.75943396226415105</v>
      </c>
      <c r="G204" s="450">
        <v>0.47898493259318009</v>
      </c>
      <c r="H204" s="451"/>
      <c r="HM204" s="102"/>
      <c r="HN204" s="102"/>
      <c r="HO204" s="102"/>
      <c r="HP204" s="102"/>
      <c r="HQ204" s="102"/>
      <c r="HR204" s="102"/>
      <c r="HS204" s="102"/>
      <c r="HT204" s="102"/>
      <c r="HU204" s="102"/>
      <c r="HV204" s="102"/>
      <c r="HW204" s="102"/>
      <c r="HX204" s="102"/>
      <c r="HY204" s="102"/>
      <c r="HZ204" s="102"/>
      <c r="IA204" s="102"/>
      <c r="IB204" s="102"/>
      <c r="IC204" s="102"/>
      <c r="ID204" s="102"/>
      <c r="IE204" s="102"/>
      <c r="IF204" s="102"/>
      <c r="IG204" s="102"/>
      <c r="IH204" s="102"/>
      <c r="II204" s="102"/>
      <c r="IJ204" s="102"/>
      <c r="IK204" s="102"/>
      <c r="IL204" s="102"/>
      <c r="IM204" s="102"/>
      <c r="IN204" s="102"/>
    </row>
    <row r="205" spans="1:248" s="436" customFormat="1" ht="18" customHeight="1">
      <c r="A205" s="350" t="s">
        <v>113</v>
      </c>
      <c r="B205" s="281">
        <v>499</v>
      </c>
      <c r="C205" s="281"/>
      <c r="D205" s="281">
        <v>712</v>
      </c>
      <c r="E205" s="281">
        <v>1194</v>
      </c>
      <c r="F205" s="450">
        <v>-0.40368509212730319</v>
      </c>
      <c r="G205" s="450">
        <v>0.42685370741482975</v>
      </c>
      <c r="H205" s="451"/>
      <c r="HM205" s="102"/>
      <c r="HN205" s="102"/>
      <c r="HO205" s="102"/>
      <c r="HP205" s="102"/>
      <c r="HQ205" s="102"/>
      <c r="HR205" s="102"/>
      <c r="HS205" s="102"/>
      <c r="HT205" s="102"/>
      <c r="HU205" s="102"/>
      <c r="HV205" s="102"/>
      <c r="HW205" s="102"/>
      <c r="HX205" s="102"/>
      <c r="HY205" s="102"/>
      <c r="HZ205" s="102"/>
      <c r="IA205" s="102"/>
      <c r="IB205" s="102"/>
      <c r="IC205" s="102"/>
      <c r="ID205" s="102"/>
      <c r="IE205" s="102"/>
      <c r="IF205" s="102"/>
      <c r="IG205" s="102"/>
      <c r="IH205" s="102"/>
      <c r="II205" s="102"/>
      <c r="IJ205" s="102"/>
      <c r="IK205" s="102"/>
      <c r="IL205" s="102"/>
      <c r="IM205" s="102"/>
      <c r="IN205" s="102"/>
    </row>
    <row r="206" spans="1:248" s="436" customFormat="1" ht="18" customHeight="1">
      <c r="A206" s="454" t="s">
        <v>114</v>
      </c>
      <c r="B206" s="281">
        <v>0</v>
      </c>
      <c r="C206" s="281"/>
      <c r="D206" s="281">
        <v>0</v>
      </c>
      <c r="E206" s="281"/>
      <c r="F206" s="450"/>
      <c r="G206" s="450"/>
      <c r="H206" s="451"/>
      <c r="HM206" s="102"/>
      <c r="HN206" s="102"/>
      <c r="HO206" s="102"/>
      <c r="HP206" s="102"/>
      <c r="HQ206" s="102"/>
      <c r="HR206" s="102"/>
      <c r="HS206" s="102"/>
      <c r="HT206" s="102"/>
      <c r="HU206" s="102"/>
      <c r="HV206" s="102"/>
      <c r="HW206" s="102"/>
      <c r="HX206" s="102"/>
      <c r="HY206" s="102"/>
      <c r="HZ206" s="102"/>
      <c r="IA206" s="102"/>
      <c r="IB206" s="102"/>
      <c r="IC206" s="102"/>
      <c r="ID206" s="102"/>
      <c r="IE206" s="102"/>
      <c r="IF206" s="102"/>
      <c r="IG206" s="102"/>
      <c r="IH206" s="102"/>
      <c r="II206" s="102"/>
      <c r="IJ206" s="102"/>
      <c r="IK206" s="102"/>
      <c r="IL206" s="102"/>
      <c r="IM206" s="102"/>
      <c r="IN206" s="102"/>
    </row>
    <row r="207" spans="1:248" s="436" customFormat="1" ht="18" customHeight="1">
      <c r="A207" s="454" t="s">
        <v>241</v>
      </c>
      <c r="B207" s="281">
        <v>991</v>
      </c>
      <c r="C207" s="281"/>
      <c r="D207" s="281">
        <v>1059</v>
      </c>
      <c r="E207" s="281">
        <v>937</v>
      </c>
      <c r="F207" s="450">
        <v>0.13020277481323372</v>
      </c>
      <c r="G207" s="450">
        <v>6.8617558022199709E-2</v>
      </c>
      <c r="H207" s="451"/>
      <c r="HM207" s="102"/>
      <c r="HN207" s="102"/>
      <c r="HO207" s="102"/>
      <c r="HP207" s="102"/>
      <c r="HQ207" s="102"/>
      <c r="HR207" s="102"/>
      <c r="HS207" s="102"/>
      <c r="HT207" s="102"/>
      <c r="HU207" s="102"/>
      <c r="HV207" s="102"/>
      <c r="HW207" s="102"/>
      <c r="HX207" s="102"/>
      <c r="HY207" s="102"/>
      <c r="HZ207" s="102"/>
      <c r="IA207" s="102"/>
      <c r="IB207" s="102"/>
      <c r="IC207" s="102"/>
      <c r="ID207" s="102"/>
      <c r="IE207" s="102"/>
      <c r="IF207" s="102"/>
      <c r="IG207" s="102"/>
      <c r="IH207" s="102"/>
      <c r="II207" s="102"/>
      <c r="IJ207" s="102"/>
      <c r="IK207" s="102"/>
      <c r="IL207" s="102"/>
      <c r="IM207" s="102"/>
      <c r="IN207" s="102"/>
    </row>
    <row r="208" spans="1:248" s="436" customFormat="1" ht="18" customHeight="1">
      <c r="A208" s="454" t="s">
        <v>242</v>
      </c>
      <c r="B208" s="281">
        <v>0</v>
      </c>
      <c r="C208" s="281"/>
      <c r="D208" s="281">
        <v>882</v>
      </c>
      <c r="E208" s="281"/>
      <c r="F208" s="450"/>
      <c r="G208" s="450"/>
      <c r="H208" s="451"/>
      <c r="HM208" s="102"/>
      <c r="HN208" s="102"/>
      <c r="HO208" s="102"/>
      <c r="HP208" s="102"/>
      <c r="HQ208" s="102"/>
      <c r="HR208" s="102"/>
      <c r="HS208" s="102"/>
      <c r="HT208" s="102"/>
      <c r="HU208" s="102"/>
      <c r="HV208" s="102"/>
      <c r="HW208" s="102"/>
      <c r="HX208" s="102"/>
      <c r="HY208" s="102"/>
      <c r="HZ208" s="102"/>
      <c r="IA208" s="102"/>
      <c r="IB208" s="102"/>
      <c r="IC208" s="102"/>
      <c r="ID208" s="102"/>
      <c r="IE208" s="102"/>
      <c r="IF208" s="102"/>
      <c r="IG208" s="102"/>
      <c r="IH208" s="102"/>
      <c r="II208" s="102"/>
      <c r="IJ208" s="102"/>
      <c r="IK208" s="102"/>
      <c r="IL208" s="102"/>
      <c r="IM208" s="102"/>
      <c r="IN208" s="102"/>
    </row>
    <row r="209" spans="1:248" s="436" customFormat="1" ht="18" customHeight="1">
      <c r="A209" s="456" t="s">
        <v>121</v>
      </c>
      <c r="B209" s="281">
        <v>0</v>
      </c>
      <c r="C209" s="281"/>
      <c r="D209" s="281">
        <v>0</v>
      </c>
      <c r="E209" s="281"/>
      <c r="F209" s="450"/>
      <c r="G209" s="450"/>
      <c r="H209" s="451"/>
      <c r="HM209" s="102"/>
      <c r="HN209" s="102"/>
      <c r="HO209" s="102"/>
      <c r="HP209" s="102"/>
      <c r="HQ209" s="102"/>
      <c r="HR209" s="102"/>
      <c r="HS209" s="102"/>
      <c r="HT209" s="102"/>
      <c r="HU209" s="102"/>
      <c r="HV209" s="102"/>
      <c r="HW209" s="102"/>
      <c r="HX209" s="102"/>
      <c r="HY209" s="102"/>
      <c r="HZ209" s="102"/>
      <c r="IA209" s="102"/>
      <c r="IB209" s="102"/>
      <c r="IC209" s="102"/>
      <c r="ID209" s="102"/>
      <c r="IE209" s="102"/>
      <c r="IF209" s="102"/>
      <c r="IG209" s="102"/>
      <c r="IH209" s="102"/>
      <c r="II209" s="102"/>
      <c r="IJ209" s="102"/>
      <c r="IK209" s="102"/>
      <c r="IL209" s="102"/>
      <c r="IM209" s="102"/>
      <c r="IN209" s="102"/>
    </row>
    <row r="210" spans="1:248" s="436" customFormat="1" ht="18" customHeight="1">
      <c r="A210" s="456" t="s">
        <v>243</v>
      </c>
      <c r="B210" s="281">
        <v>670</v>
      </c>
      <c r="C210" s="281"/>
      <c r="D210" s="281">
        <v>429</v>
      </c>
      <c r="E210" s="281">
        <v>453</v>
      </c>
      <c r="F210" s="450">
        <v>-5.2980132450331174E-2</v>
      </c>
      <c r="G210" s="450">
        <v>-0.35970149253731343</v>
      </c>
      <c r="H210" s="451"/>
      <c r="HM210" s="102"/>
      <c r="HN210" s="102"/>
      <c r="HO210" s="102"/>
      <c r="HP210" s="102"/>
      <c r="HQ210" s="102"/>
      <c r="HR210" s="102"/>
      <c r="HS210" s="102"/>
      <c r="HT210" s="102"/>
      <c r="HU210" s="102"/>
      <c r="HV210" s="102"/>
      <c r="HW210" s="102"/>
      <c r="HX210" s="102"/>
      <c r="HY210" s="102"/>
      <c r="HZ210" s="102"/>
      <c r="IA210" s="102"/>
      <c r="IB210" s="102"/>
      <c r="IC210" s="102"/>
      <c r="ID210" s="102"/>
      <c r="IE210" s="102"/>
      <c r="IF210" s="102"/>
      <c r="IG210" s="102"/>
      <c r="IH210" s="102"/>
      <c r="II210" s="102"/>
      <c r="IJ210" s="102"/>
      <c r="IK210" s="102"/>
      <c r="IL210" s="102"/>
      <c r="IM210" s="102"/>
      <c r="IN210" s="102"/>
    </row>
    <row r="211" spans="1:248" s="436" customFormat="1" ht="18" customHeight="1">
      <c r="A211" s="459" t="s">
        <v>244</v>
      </c>
      <c r="B211" s="458">
        <v>5</v>
      </c>
      <c r="C211" s="458">
        <v>0</v>
      </c>
      <c r="D211" s="458">
        <v>0</v>
      </c>
      <c r="E211" s="458"/>
      <c r="F211" s="450"/>
      <c r="G211" s="450">
        <v>-1</v>
      </c>
      <c r="H211" s="451"/>
      <c r="HM211" s="102"/>
      <c r="HN211" s="102"/>
      <c r="HO211" s="102"/>
      <c r="HP211" s="102"/>
      <c r="HQ211" s="102"/>
      <c r="HR211" s="102"/>
      <c r="HS211" s="102"/>
      <c r="HT211" s="102"/>
      <c r="HU211" s="102"/>
      <c r="HV211" s="102"/>
      <c r="HW211" s="102"/>
      <c r="HX211" s="102"/>
      <c r="HY211" s="102"/>
      <c r="HZ211" s="102"/>
      <c r="IA211" s="102"/>
      <c r="IB211" s="102"/>
      <c r="IC211" s="102"/>
      <c r="ID211" s="102"/>
      <c r="IE211" s="102"/>
      <c r="IF211" s="102"/>
      <c r="IG211" s="102"/>
      <c r="IH211" s="102"/>
      <c r="II211" s="102"/>
      <c r="IJ211" s="102"/>
      <c r="IK211" s="102"/>
      <c r="IL211" s="102"/>
      <c r="IM211" s="102"/>
      <c r="IN211" s="102"/>
    </row>
    <row r="212" spans="1:248" s="436" customFormat="1" ht="18" customHeight="1">
      <c r="A212" s="454" t="s">
        <v>112</v>
      </c>
      <c r="B212" s="281">
        <v>0</v>
      </c>
      <c r="C212" s="281"/>
      <c r="D212" s="281">
        <v>0</v>
      </c>
      <c r="E212" s="281"/>
      <c r="F212" s="450"/>
      <c r="G212" s="450"/>
      <c r="H212" s="451"/>
      <c r="HM212" s="102"/>
      <c r="HN212" s="102"/>
      <c r="HO212" s="102"/>
      <c r="HP212" s="102"/>
      <c r="HQ212" s="102"/>
      <c r="HR212" s="102"/>
      <c r="HS212" s="102"/>
      <c r="HT212" s="102"/>
      <c r="HU212" s="102"/>
      <c r="HV212" s="102"/>
      <c r="HW212" s="102"/>
      <c r="HX212" s="102"/>
      <c r="HY212" s="102"/>
      <c r="HZ212" s="102"/>
      <c r="IA212" s="102"/>
      <c r="IB212" s="102"/>
      <c r="IC212" s="102"/>
      <c r="ID212" s="102"/>
      <c r="IE212" s="102"/>
      <c r="IF212" s="102"/>
      <c r="IG212" s="102"/>
      <c r="IH212" s="102"/>
      <c r="II212" s="102"/>
      <c r="IJ212" s="102"/>
      <c r="IK212" s="102"/>
      <c r="IL212" s="102"/>
      <c r="IM212" s="102"/>
      <c r="IN212" s="102"/>
    </row>
    <row r="213" spans="1:248" s="436" customFormat="1" ht="18" customHeight="1">
      <c r="A213" s="454" t="s">
        <v>113</v>
      </c>
      <c r="B213" s="281">
        <v>0</v>
      </c>
      <c r="C213" s="281"/>
      <c r="D213" s="281">
        <v>0</v>
      </c>
      <c r="E213" s="281"/>
      <c r="F213" s="450"/>
      <c r="G213" s="450"/>
      <c r="H213" s="451"/>
      <c r="HM213" s="102"/>
      <c r="HN213" s="102"/>
      <c r="HO213" s="102"/>
      <c r="HP213" s="102"/>
      <c r="HQ213" s="102"/>
      <c r="HR213" s="102"/>
      <c r="HS213" s="102"/>
      <c r="HT213" s="102"/>
      <c r="HU213" s="102"/>
      <c r="HV213" s="102"/>
      <c r="HW213" s="102"/>
      <c r="HX213" s="102"/>
      <c r="HY213" s="102"/>
      <c r="HZ213" s="102"/>
      <c r="IA213" s="102"/>
      <c r="IB213" s="102"/>
      <c r="IC213" s="102"/>
      <c r="ID213" s="102"/>
      <c r="IE213" s="102"/>
      <c r="IF213" s="102"/>
      <c r="IG213" s="102"/>
      <c r="IH213" s="102"/>
      <c r="II213" s="102"/>
      <c r="IJ213" s="102"/>
      <c r="IK213" s="102"/>
      <c r="IL213" s="102"/>
      <c r="IM213" s="102"/>
      <c r="IN213" s="102"/>
    </row>
    <row r="214" spans="1:248" s="436" customFormat="1" ht="18" customHeight="1">
      <c r="A214" s="454" t="s">
        <v>114</v>
      </c>
      <c r="B214" s="281">
        <v>0</v>
      </c>
      <c r="C214" s="281"/>
      <c r="D214" s="281">
        <v>0</v>
      </c>
      <c r="E214" s="281"/>
      <c r="F214" s="450"/>
      <c r="G214" s="450"/>
      <c r="H214" s="451"/>
      <c r="HM214" s="102"/>
      <c r="HN214" s="102"/>
      <c r="HO214" s="102"/>
      <c r="HP214" s="102"/>
      <c r="HQ214" s="102"/>
      <c r="HR214" s="102"/>
      <c r="HS214" s="102"/>
      <c r="HT214" s="102"/>
      <c r="HU214" s="102"/>
      <c r="HV214" s="102"/>
      <c r="HW214" s="102"/>
      <c r="HX214" s="102"/>
      <c r="HY214" s="102"/>
      <c r="HZ214" s="102"/>
      <c r="IA214" s="102"/>
      <c r="IB214" s="102"/>
      <c r="IC214" s="102"/>
      <c r="ID214" s="102"/>
      <c r="IE214" s="102"/>
      <c r="IF214" s="102"/>
      <c r="IG214" s="102"/>
      <c r="IH214" s="102"/>
      <c r="II214" s="102"/>
      <c r="IJ214" s="102"/>
      <c r="IK214" s="102"/>
      <c r="IL214" s="102"/>
      <c r="IM214" s="102"/>
      <c r="IN214" s="102"/>
    </row>
    <row r="215" spans="1:248" s="436" customFormat="1" ht="18" customHeight="1">
      <c r="A215" s="456" t="s">
        <v>121</v>
      </c>
      <c r="B215" s="281">
        <v>5</v>
      </c>
      <c r="C215" s="281"/>
      <c r="D215" s="281">
        <v>0</v>
      </c>
      <c r="E215" s="281"/>
      <c r="F215" s="450"/>
      <c r="G215" s="450">
        <v>-1</v>
      </c>
      <c r="H215" s="451"/>
      <c r="HM215" s="102"/>
      <c r="HN215" s="102"/>
      <c r="HO215" s="102"/>
      <c r="HP215" s="102"/>
      <c r="HQ215" s="102"/>
      <c r="HR215" s="102"/>
      <c r="HS215" s="102"/>
      <c r="HT215" s="102"/>
      <c r="HU215" s="102"/>
      <c r="HV215" s="102"/>
      <c r="HW215" s="102"/>
      <c r="HX215" s="102"/>
      <c r="HY215" s="102"/>
      <c r="HZ215" s="102"/>
      <c r="IA215" s="102"/>
      <c r="IB215" s="102"/>
      <c r="IC215" s="102"/>
      <c r="ID215" s="102"/>
      <c r="IE215" s="102"/>
      <c r="IF215" s="102"/>
      <c r="IG215" s="102"/>
      <c r="IH215" s="102"/>
      <c r="II215" s="102"/>
      <c r="IJ215" s="102"/>
      <c r="IK215" s="102"/>
      <c r="IL215" s="102"/>
      <c r="IM215" s="102"/>
      <c r="IN215" s="102"/>
    </row>
    <row r="216" spans="1:248" s="436" customFormat="1" ht="18" customHeight="1">
      <c r="A216" s="456" t="s">
        <v>245</v>
      </c>
      <c r="B216" s="281"/>
      <c r="C216" s="281"/>
      <c r="D216" s="281">
        <v>0</v>
      </c>
      <c r="E216" s="281"/>
      <c r="F216" s="450"/>
      <c r="G216" s="450"/>
      <c r="H216" s="451"/>
      <c r="HM216" s="102"/>
      <c r="HN216" s="102"/>
      <c r="HO216" s="102"/>
      <c r="HP216" s="102"/>
      <c r="HQ216" s="102"/>
      <c r="HR216" s="102"/>
      <c r="HS216" s="102"/>
      <c r="HT216" s="102"/>
      <c r="HU216" s="102"/>
      <c r="HV216" s="102"/>
      <c r="HW216" s="102"/>
      <c r="HX216" s="102"/>
      <c r="HY216" s="102"/>
      <c r="HZ216" s="102"/>
      <c r="IA216" s="102"/>
      <c r="IB216" s="102"/>
      <c r="IC216" s="102"/>
      <c r="ID216" s="102"/>
      <c r="IE216" s="102"/>
      <c r="IF216" s="102"/>
      <c r="IG216" s="102"/>
      <c r="IH216" s="102"/>
      <c r="II216" s="102"/>
      <c r="IJ216" s="102"/>
      <c r="IK216" s="102"/>
      <c r="IL216" s="102"/>
      <c r="IM216" s="102"/>
      <c r="IN216" s="102"/>
    </row>
    <row r="217" spans="1:248" s="436" customFormat="1" ht="48">
      <c r="A217" s="459" t="s">
        <v>246</v>
      </c>
      <c r="B217" s="458">
        <v>22777.3662</v>
      </c>
      <c r="C217" s="458">
        <v>27588</v>
      </c>
      <c r="D217" s="458">
        <v>27588</v>
      </c>
      <c r="E217" s="458">
        <v>31507</v>
      </c>
      <c r="F217" s="450">
        <v>-0.1243850572888564</v>
      </c>
      <c r="G217" s="450">
        <v>0.21120237334551883</v>
      </c>
      <c r="H217" s="451" t="s">
        <v>125</v>
      </c>
      <c r="HM217" s="102"/>
      <c r="HN217" s="102"/>
      <c r="HO217" s="102"/>
      <c r="HP217" s="102"/>
      <c r="HQ217" s="102"/>
      <c r="HR217" s="102"/>
      <c r="HS217" s="102"/>
      <c r="HT217" s="102"/>
      <c r="HU217" s="102"/>
      <c r="HV217" s="102"/>
      <c r="HW217" s="102"/>
      <c r="HX217" s="102"/>
      <c r="HY217" s="102"/>
      <c r="HZ217" s="102"/>
      <c r="IA217" s="102"/>
      <c r="IB217" s="102"/>
      <c r="IC217" s="102"/>
      <c r="ID217" s="102"/>
      <c r="IE217" s="102"/>
      <c r="IF217" s="102"/>
      <c r="IG217" s="102"/>
      <c r="IH217" s="102"/>
      <c r="II217" s="102"/>
      <c r="IJ217" s="102"/>
      <c r="IK217" s="102"/>
      <c r="IL217" s="102"/>
      <c r="IM217" s="102"/>
      <c r="IN217" s="102"/>
    </row>
    <row r="218" spans="1:248" s="436" customFormat="1" ht="18" customHeight="1">
      <c r="A218" s="456" t="s">
        <v>112</v>
      </c>
      <c r="B218" s="281">
        <v>9597</v>
      </c>
      <c r="C218" s="281"/>
      <c r="D218" s="281">
        <v>12088</v>
      </c>
      <c r="E218" s="281">
        <v>9222</v>
      </c>
      <c r="F218" s="450">
        <v>0.3107785729776622</v>
      </c>
      <c r="G218" s="450">
        <v>0.25956027925393355</v>
      </c>
      <c r="H218" s="451"/>
      <c r="HM218" s="102"/>
      <c r="HN218" s="102"/>
      <c r="HO218" s="102"/>
      <c r="HP218" s="102"/>
      <c r="HQ218" s="102"/>
      <c r="HR218" s="102"/>
      <c r="HS218" s="102"/>
      <c r="HT218" s="102"/>
      <c r="HU218" s="102"/>
      <c r="HV218" s="102"/>
      <c r="HW218" s="102"/>
      <c r="HX218" s="102"/>
      <c r="HY218" s="102"/>
      <c r="HZ218" s="102"/>
      <c r="IA218" s="102"/>
      <c r="IB218" s="102"/>
      <c r="IC218" s="102"/>
      <c r="ID218" s="102"/>
      <c r="IE218" s="102"/>
      <c r="IF218" s="102"/>
      <c r="IG218" s="102"/>
      <c r="IH218" s="102"/>
      <c r="II218" s="102"/>
      <c r="IJ218" s="102"/>
      <c r="IK218" s="102"/>
      <c r="IL218" s="102"/>
      <c r="IM218" s="102"/>
      <c r="IN218" s="102"/>
    </row>
    <row r="219" spans="1:248" s="436" customFormat="1" ht="18" customHeight="1">
      <c r="A219" s="454" t="s">
        <v>113</v>
      </c>
      <c r="B219" s="281">
        <v>701</v>
      </c>
      <c r="C219" s="281"/>
      <c r="D219" s="281">
        <v>630</v>
      </c>
      <c r="E219" s="281">
        <v>611</v>
      </c>
      <c r="F219" s="450">
        <v>3.1096563011456579E-2</v>
      </c>
      <c r="G219" s="450">
        <v>-0.10128388017118406</v>
      </c>
      <c r="H219" s="451"/>
      <c r="HM219" s="102"/>
      <c r="HN219" s="102"/>
      <c r="HO219" s="102"/>
      <c r="HP219" s="102"/>
      <c r="HQ219" s="102"/>
      <c r="HR219" s="102"/>
      <c r="HS219" s="102"/>
      <c r="HT219" s="102"/>
      <c r="HU219" s="102"/>
      <c r="HV219" s="102"/>
      <c r="HW219" s="102"/>
      <c r="HX219" s="102"/>
      <c r="HY219" s="102"/>
      <c r="HZ219" s="102"/>
      <c r="IA219" s="102"/>
      <c r="IB219" s="102"/>
      <c r="IC219" s="102"/>
      <c r="ID219" s="102"/>
      <c r="IE219" s="102"/>
      <c r="IF219" s="102"/>
      <c r="IG219" s="102"/>
      <c r="IH219" s="102"/>
      <c r="II219" s="102"/>
      <c r="IJ219" s="102"/>
      <c r="IK219" s="102"/>
      <c r="IL219" s="102"/>
      <c r="IM219" s="102"/>
      <c r="IN219" s="102"/>
    </row>
    <row r="220" spans="1:248" s="436" customFormat="1" ht="18" customHeight="1">
      <c r="A220" s="454" t="s">
        <v>114</v>
      </c>
      <c r="B220" s="281">
        <v>0</v>
      </c>
      <c r="C220" s="281"/>
      <c r="D220" s="281">
        <v>0</v>
      </c>
      <c r="E220" s="281">
        <v>0</v>
      </c>
      <c r="F220" s="450"/>
      <c r="G220" s="450"/>
      <c r="H220" s="451"/>
      <c r="HM220" s="102"/>
      <c r="HN220" s="102"/>
      <c r="HO220" s="102"/>
      <c r="HP220" s="102"/>
      <c r="HQ220" s="102"/>
      <c r="HR220" s="102"/>
      <c r="HS220" s="102"/>
      <c r="HT220" s="102"/>
      <c r="HU220" s="102"/>
      <c r="HV220" s="102"/>
      <c r="HW220" s="102"/>
      <c r="HX220" s="102"/>
      <c r="HY220" s="102"/>
      <c r="HZ220" s="102"/>
      <c r="IA220" s="102"/>
      <c r="IB220" s="102"/>
      <c r="IC220" s="102"/>
      <c r="ID220" s="102"/>
      <c r="IE220" s="102"/>
      <c r="IF220" s="102"/>
      <c r="IG220" s="102"/>
      <c r="IH220" s="102"/>
      <c r="II220" s="102"/>
      <c r="IJ220" s="102"/>
      <c r="IK220" s="102"/>
      <c r="IL220" s="102"/>
      <c r="IM220" s="102"/>
      <c r="IN220" s="102"/>
    </row>
    <row r="221" spans="1:248" s="436" customFormat="1" ht="18" customHeight="1">
      <c r="A221" s="454" t="s">
        <v>121</v>
      </c>
      <c r="B221" s="281">
        <v>0</v>
      </c>
      <c r="C221" s="281"/>
      <c r="D221" s="281">
        <v>0</v>
      </c>
      <c r="E221" s="281">
        <v>3978</v>
      </c>
      <c r="F221" s="450">
        <v>-1</v>
      </c>
      <c r="G221" s="450"/>
      <c r="H221" s="451"/>
      <c r="HM221" s="102"/>
      <c r="HN221" s="102"/>
      <c r="HO221" s="102"/>
      <c r="HP221" s="102"/>
      <c r="HQ221" s="102"/>
      <c r="HR221" s="102"/>
      <c r="HS221" s="102"/>
      <c r="HT221" s="102"/>
      <c r="HU221" s="102"/>
      <c r="HV221" s="102"/>
      <c r="HW221" s="102"/>
      <c r="HX221" s="102"/>
      <c r="HY221" s="102"/>
      <c r="HZ221" s="102"/>
      <c r="IA221" s="102"/>
      <c r="IB221" s="102"/>
      <c r="IC221" s="102"/>
      <c r="ID221" s="102"/>
      <c r="IE221" s="102"/>
      <c r="IF221" s="102"/>
      <c r="IG221" s="102"/>
      <c r="IH221" s="102"/>
      <c r="II221" s="102"/>
      <c r="IJ221" s="102"/>
      <c r="IK221" s="102"/>
      <c r="IL221" s="102"/>
      <c r="IM221" s="102"/>
      <c r="IN221" s="102"/>
    </row>
    <row r="222" spans="1:248" s="436" customFormat="1" ht="18" customHeight="1">
      <c r="A222" s="456" t="s">
        <v>247</v>
      </c>
      <c r="B222" s="281">
        <v>12479.3662</v>
      </c>
      <c r="C222" s="281"/>
      <c r="D222" s="281">
        <v>14870</v>
      </c>
      <c r="E222" s="281">
        <v>17696</v>
      </c>
      <c r="F222" s="450">
        <v>-0.15969710669077752</v>
      </c>
      <c r="G222" s="450">
        <v>0.19156692428819011</v>
      </c>
      <c r="H222" s="451"/>
      <c r="HM222" s="102"/>
      <c r="HN222" s="102"/>
      <c r="HO222" s="102"/>
      <c r="HP222" s="102"/>
      <c r="HQ222" s="102"/>
      <c r="HR222" s="102"/>
      <c r="HS222" s="102"/>
      <c r="HT222" s="102"/>
      <c r="HU222" s="102"/>
      <c r="HV222" s="102"/>
      <c r="HW222" s="102"/>
      <c r="HX222" s="102"/>
      <c r="HY222" s="102"/>
      <c r="HZ222" s="102"/>
      <c r="IA222" s="102"/>
      <c r="IB222" s="102"/>
      <c r="IC222" s="102"/>
      <c r="ID222" s="102"/>
      <c r="IE222" s="102"/>
      <c r="IF222" s="102"/>
      <c r="IG222" s="102"/>
      <c r="IH222" s="102"/>
      <c r="II222" s="102"/>
      <c r="IJ222" s="102"/>
      <c r="IK222" s="102"/>
      <c r="IL222" s="102"/>
      <c r="IM222" s="102"/>
      <c r="IN222" s="102"/>
    </row>
    <row r="223" spans="1:248" s="436" customFormat="1" ht="18" customHeight="1">
      <c r="A223" s="459" t="s">
        <v>248</v>
      </c>
      <c r="B223" s="458"/>
      <c r="C223" s="458">
        <v>17964</v>
      </c>
      <c r="D223" s="458">
        <v>17964</v>
      </c>
      <c r="E223" s="458"/>
      <c r="F223" s="450"/>
      <c r="G223" s="450"/>
      <c r="H223" s="451"/>
      <c r="HM223" s="102"/>
      <c r="HN223" s="102"/>
      <c r="HO223" s="102"/>
      <c r="HP223" s="102"/>
      <c r="HQ223" s="102"/>
      <c r="HR223" s="102"/>
      <c r="HS223" s="102"/>
      <c r="HT223" s="102"/>
      <c r="HU223" s="102"/>
      <c r="HV223" s="102"/>
      <c r="HW223" s="102"/>
      <c r="HX223" s="102"/>
      <c r="HY223" s="102"/>
      <c r="HZ223" s="102"/>
      <c r="IA223" s="102"/>
      <c r="IB223" s="102"/>
      <c r="IC223" s="102"/>
      <c r="ID223" s="102"/>
      <c r="IE223" s="102"/>
      <c r="IF223" s="102"/>
      <c r="IG223" s="102"/>
      <c r="IH223" s="102"/>
      <c r="II223" s="102"/>
      <c r="IJ223" s="102"/>
      <c r="IK223" s="102"/>
      <c r="IL223" s="102"/>
      <c r="IM223" s="102"/>
      <c r="IN223" s="102"/>
    </row>
    <row r="224" spans="1:248" s="436" customFormat="1" ht="18" customHeight="1">
      <c r="A224" s="456" t="s">
        <v>112</v>
      </c>
      <c r="B224" s="281"/>
      <c r="C224" s="281"/>
      <c r="D224" s="281">
        <v>0</v>
      </c>
      <c r="E224" s="281"/>
      <c r="F224" s="450"/>
      <c r="G224" s="450"/>
      <c r="H224" s="451"/>
      <c r="HM224" s="102"/>
      <c r="HN224" s="102"/>
      <c r="HO224" s="102"/>
      <c r="HP224" s="102"/>
      <c r="HQ224" s="102"/>
      <c r="HR224" s="102"/>
      <c r="HS224" s="102"/>
      <c r="HT224" s="102"/>
      <c r="HU224" s="102"/>
      <c r="HV224" s="102"/>
      <c r="HW224" s="102"/>
      <c r="HX224" s="102"/>
      <c r="HY224" s="102"/>
      <c r="HZ224" s="102"/>
      <c r="IA224" s="102"/>
      <c r="IB224" s="102"/>
      <c r="IC224" s="102"/>
      <c r="ID224" s="102"/>
      <c r="IE224" s="102"/>
      <c r="IF224" s="102"/>
      <c r="IG224" s="102"/>
      <c r="IH224" s="102"/>
      <c r="II224" s="102"/>
      <c r="IJ224" s="102"/>
      <c r="IK224" s="102"/>
      <c r="IL224" s="102"/>
      <c r="IM224" s="102"/>
      <c r="IN224" s="102"/>
    </row>
    <row r="225" spans="1:248" s="436" customFormat="1" ht="18" customHeight="1">
      <c r="A225" s="454" t="s">
        <v>113</v>
      </c>
      <c r="B225" s="281"/>
      <c r="C225" s="281"/>
      <c r="D225" s="281">
        <v>0</v>
      </c>
      <c r="E225" s="281"/>
      <c r="F225" s="450"/>
      <c r="G225" s="450"/>
      <c r="H225" s="451"/>
      <c r="HM225" s="102"/>
      <c r="HN225" s="102"/>
      <c r="HO225" s="102"/>
      <c r="HP225" s="102"/>
      <c r="HQ225" s="102"/>
      <c r="HR225" s="102"/>
      <c r="HS225" s="102"/>
      <c r="HT225" s="102"/>
      <c r="HU225" s="102"/>
      <c r="HV225" s="102"/>
      <c r="HW225" s="102"/>
      <c r="HX225" s="102"/>
      <c r="HY225" s="102"/>
      <c r="HZ225" s="102"/>
      <c r="IA225" s="102"/>
      <c r="IB225" s="102"/>
      <c r="IC225" s="102"/>
      <c r="ID225" s="102"/>
      <c r="IE225" s="102"/>
      <c r="IF225" s="102"/>
      <c r="IG225" s="102"/>
      <c r="IH225" s="102"/>
      <c r="II225" s="102"/>
      <c r="IJ225" s="102"/>
      <c r="IK225" s="102"/>
      <c r="IL225" s="102"/>
      <c r="IM225" s="102"/>
      <c r="IN225" s="102"/>
    </row>
    <row r="226" spans="1:248" s="436" customFormat="1" ht="18" customHeight="1">
      <c r="A226" s="454" t="s">
        <v>114</v>
      </c>
      <c r="B226" s="281"/>
      <c r="C226" s="281"/>
      <c r="D226" s="281">
        <v>0</v>
      </c>
      <c r="E226" s="281"/>
      <c r="F226" s="450"/>
      <c r="G226" s="450"/>
      <c r="H226" s="451"/>
      <c r="HM226" s="102"/>
      <c r="HN226" s="102"/>
      <c r="HO226" s="102"/>
      <c r="HP226" s="102"/>
      <c r="HQ226" s="102"/>
      <c r="HR226" s="102"/>
      <c r="HS226" s="102"/>
      <c r="HT226" s="102"/>
      <c r="HU226" s="102"/>
      <c r="HV226" s="102"/>
      <c r="HW226" s="102"/>
      <c r="HX226" s="102"/>
      <c r="HY226" s="102"/>
      <c r="HZ226" s="102"/>
      <c r="IA226" s="102"/>
      <c r="IB226" s="102"/>
      <c r="IC226" s="102"/>
      <c r="ID226" s="102"/>
      <c r="IE226" s="102"/>
      <c r="IF226" s="102"/>
      <c r="IG226" s="102"/>
      <c r="IH226" s="102"/>
      <c r="II226" s="102"/>
      <c r="IJ226" s="102"/>
      <c r="IK226" s="102"/>
      <c r="IL226" s="102"/>
      <c r="IM226" s="102"/>
      <c r="IN226" s="102"/>
    </row>
    <row r="227" spans="1:248" s="436" customFormat="1" ht="18" customHeight="1">
      <c r="A227" s="454" t="s">
        <v>121</v>
      </c>
      <c r="B227" s="281"/>
      <c r="C227" s="281"/>
      <c r="D227" s="281">
        <v>0</v>
      </c>
      <c r="E227" s="281"/>
      <c r="F227" s="450"/>
      <c r="G227" s="450"/>
      <c r="H227" s="451"/>
      <c r="HM227" s="102"/>
      <c r="HN227" s="102"/>
      <c r="HO227" s="102"/>
      <c r="HP227" s="102"/>
      <c r="HQ227" s="102"/>
      <c r="HR227" s="102"/>
      <c r="HS227" s="102"/>
      <c r="HT227" s="102"/>
      <c r="HU227" s="102"/>
      <c r="HV227" s="102"/>
      <c r="HW227" s="102"/>
      <c r="HX227" s="102"/>
      <c r="HY227" s="102"/>
      <c r="HZ227" s="102"/>
      <c r="IA227" s="102"/>
      <c r="IB227" s="102"/>
      <c r="IC227" s="102"/>
      <c r="ID227" s="102"/>
      <c r="IE227" s="102"/>
      <c r="IF227" s="102"/>
      <c r="IG227" s="102"/>
      <c r="IH227" s="102"/>
      <c r="II227" s="102"/>
      <c r="IJ227" s="102"/>
      <c r="IK227" s="102"/>
      <c r="IL227" s="102"/>
      <c r="IM227" s="102"/>
      <c r="IN227" s="102"/>
    </row>
    <row r="228" spans="1:248" s="436" customFormat="1" ht="18" customHeight="1">
      <c r="A228" s="456" t="s">
        <v>249</v>
      </c>
      <c r="B228" s="281"/>
      <c r="C228" s="281"/>
      <c r="D228" s="281">
        <v>17964</v>
      </c>
      <c r="E228" s="281"/>
      <c r="F228" s="450"/>
      <c r="G228" s="450"/>
      <c r="H228" s="451"/>
      <c r="HM228" s="102"/>
      <c r="HN228" s="102"/>
      <c r="HO228" s="102"/>
      <c r="HP228" s="102"/>
      <c r="HQ228" s="102"/>
      <c r="HR228" s="102"/>
      <c r="HS228" s="102"/>
      <c r="HT228" s="102"/>
      <c r="HU228" s="102"/>
      <c r="HV228" s="102"/>
      <c r="HW228" s="102"/>
      <c r="HX228" s="102"/>
      <c r="HY228" s="102"/>
      <c r="HZ228" s="102"/>
      <c r="IA228" s="102"/>
      <c r="IB228" s="102"/>
      <c r="IC228" s="102"/>
      <c r="ID228" s="102"/>
      <c r="IE228" s="102"/>
      <c r="IF228" s="102"/>
      <c r="IG228" s="102"/>
      <c r="IH228" s="102"/>
      <c r="II228" s="102"/>
      <c r="IJ228" s="102"/>
      <c r="IK228" s="102"/>
      <c r="IL228" s="102"/>
      <c r="IM228" s="102"/>
      <c r="IN228" s="102"/>
    </row>
    <row r="229" spans="1:248" s="436" customFormat="1" ht="36">
      <c r="A229" s="459" t="s">
        <v>250</v>
      </c>
      <c r="B229" s="458">
        <v>225604.36144000001</v>
      </c>
      <c r="C229" s="458">
        <v>332415</v>
      </c>
      <c r="D229" s="458">
        <v>331885</v>
      </c>
      <c r="E229" s="458">
        <v>209324</v>
      </c>
      <c r="F229" s="453">
        <v>0.58550858955494833</v>
      </c>
      <c r="G229" s="450">
        <v>0.47109301381243718</v>
      </c>
      <c r="H229" s="460" t="s">
        <v>251</v>
      </c>
      <c r="HM229" s="102"/>
      <c r="HN229" s="102"/>
      <c r="HO229" s="102"/>
      <c r="HP229" s="102"/>
      <c r="HQ229" s="102"/>
      <c r="HR229" s="102"/>
      <c r="HS229" s="102"/>
      <c r="HT229" s="102"/>
      <c r="HU229" s="102"/>
      <c r="HV229" s="102"/>
      <c r="HW229" s="102"/>
      <c r="HX229" s="102"/>
      <c r="HY229" s="102"/>
      <c r="HZ229" s="102"/>
      <c r="IA229" s="102"/>
      <c r="IB229" s="102"/>
      <c r="IC229" s="102"/>
      <c r="ID229" s="102"/>
      <c r="IE229" s="102"/>
      <c r="IF229" s="102"/>
      <c r="IG229" s="102"/>
      <c r="IH229" s="102"/>
      <c r="II229" s="102"/>
      <c r="IJ229" s="102"/>
      <c r="IK229" s="102"/>
      <c r="IL229" s="102"/>
      <c r="IM229" s="102"/>
      <c r="IN229" s="102"/>
    </row>
    <row r="230" spans="1:248" s="436" customFormat="1" ht="18" customHeight="1">
      <c r="A230" s="456" t="s">
        <v>112</v>
      </c>
      <c r="B230" s="281">
        <v>78521</v>
      </c>
      <c r="C230" s="281"/>
      <c r="D230" s="281">
        <v>95297</v>
      </c>
      <c r="E230" s="281">
        <v>82796</v>
      </c>
      <c r="F230" s="450">
        <v>0.15098555485772258</v>
      </c>
      <c r="G230" s="450">
        <v>0.21364985163204753</v>
      </c>
      <c r="H230" s="451"/>
      <c r="HM230" s="102"/>
      <c r="HN230" s="102"/>
      <c r="HO230" s="102"/>
      <c r="HP230" s="102"/>
      <c r="HQ230" s="102"/>
      <c r="HR230" s="102"/>
      <c r="HS230" s="102"/>
      <c r="HT230" s="102"/>
      <c r="HU230" s="102"/>
      <c r="HV230" s="102"/>
      <c r="HW230" s="102"/>
      <c r="HX230" s="102"/>
      <c r="HY230" s="102"/>
      <c r="HZ230" s="102"/>
      <c r="IA230" s="102"/>
      <c r="IB230" s="102"/>
      <c r="IC230" s="102"/>
      <c r="ID230" s="102"/>
      <c r="IE230" s="102"/>
      <c r="IF230" s="102"/>
      <c r="IG230" s="102"/>
      <c r="IH230" s="102"/>
      <c r="II230" s="102"/>
      <c r="IJ230" s="102"/>
      <c r="IK230" s="102"/>
      <c r="IL230" s="102"/>
      <c r="IM230" s="102"/>
      <c r="IN230" s="102"/>
    </row>
    <row r="231" spans="1:248" s="436" customFormat="1" ht="18" customHeight="1">
      <c r="A231" s="350" t="s">
        <v>113</v>
      </c>
      <c r="B231" s="281">
        <v>8292.5314400000007</v>
      </c>
      <c r="C231" s="281"/>
      <c r="D231" s="281">
        <v>5282</v>
      </c>
      <c r="E231" s="281">
        <v>7041</v>
      </c>
      <c r="F231" s="450">
        <v>-0.24982246839937505</v>
      </c>
      <c r="G231" s="450">
        <v>-0.36304130551478508</v>
      </c>
      <c r="H231" s="451"/>
      <c r="HM231" s="102"/>
      <c r="HN231" s="102"/>
      <c r="HO231" s="102"/>
      <c r="HP231" s="102"/>
      <c r="HQ231" s="102"/>
      <c r="HR231" s="102"/>
      <c r="HS231" s="102"/>
      <c r="HT231" s="102"/>
      <c r="HU231" s="102"/>
      <c r="HV231" s="102"/>
      <c r="HW231" s="102"/>
      <c r="HX231" s="102"/>
      <c r="HY231" s="102"/>
      <c r="HZ231" s="102"/>
      <c r="IA231" s="102"/>
      <c r="IB231" s="102"/>
      <c r="IC231" s="102"/>
      <c r="ID231" s="102"/>
      <c r="IE231" s="102"/>
      <c r="IF231" s="102"/>
      <c r="IG231" s="102"/>
      <c r="IH231" s="102"/>
      <c r="II231" s="102"/>
      <c r="IJ231" s="102"/>
      <c r="IK231" s="102"/>
      <c r="IL231" s="102"/>
      <c r="IM231" s="102"/>
      <c r="IN231" s="102"/>
    </row>
    <row r="232" spans="1:248" s="436" customFormat="1" ht="18" customHeight="1">
      <c r="A232" s="454" t="s">
        <v>114</v>
      </c>
      <c r="B232" s="281">
        <v>357</v>
      </c>
      <c r="C232" s="281"/>
      <c r="D232" s="281">
        <v>353</v>
      </c>
      <c r="E232" s="281">
        <v>0</v>
      </c>
      <c r="F232" s="450"/>
      <c r="G232" s="450">
        <v>-1.1204481792717047E-2</v>
      </c>
      <c r="H232" s="451"/>
      <c r="HM232" s="102"/>
      <c r="HN232" s="102"/>
      <c r="HO232" s="102"/>
      <c r="HP232" s="102"/>
      <c r="HQ232" s="102"/>
      <c r="HR232" s="102"/>
      <c r="HS232" s="102"/>
      <c r="HT232" s="102"/>
      <c r="HU232" s="102"/>
      <c r="HV232" s="102"/>
      <c r="HW232" s="102"/>
      <c r="HX232" s="102"/>
      <c r="HY232" s="102"/>
      <c r="HZ232" s="102"/>
      <c r="IA232" s="102"/>
      <c r="IB232" s="102"/>
      <c r="IC232" s="102"/>
      <c r="ID232" s="102"/>
      <c r="IE232" s="102"/>
      <c r="IF232" s="102"/>
      <c r="IG232" s="102"/>
      <c r="IH232" s="102"/>
      <c r="II232" s="102"/>
      <c r="IJ232" s="102"/>
      <c r="IK232" s="102"/>
      <c r="IL232" s="102"/>
      <c r="IM232" s="102"/>
      <c r="IN232" s="102"/>
    </row>
    <row r="233" spans="1:248" s="436" customFormat="1" ht="18" customHeight="1">
      <c r="A233" s="454" t="s">
        <v>252</v>
      </c>
      <c r="B233" s="281">
        <v>68624</v>
      </c>
      <c r="C233" s="281"/>
      <c r="D233" s="281">
        <v>105269</v>
      </c>
      <c r="E233" s="281">
        <v>50052</v>
      </c>
      <c r="F233" s="450">
        <v>1.1031926796132021</v>
      </c>
      <c r="G233" s="450">
        <v>0.53399685241314998</v>
      </c>
      <c r="H233" s="460"/>
      <c r="HM233" s="102"/>
      <c r="HN233" s="102"/>
      <c r="HO233" s="102"/>
      <c r="HP233" s="102"/>
      <c r="HQ233" s="102"/>
      <c r="HR233" s="102"/>
      <c r="HS233" s="102"/>
      <c r="HT233" s="102"/>
      <c r="HU233" s="102"/>
      <c r="HV233" s="102"/>
      <c r="HW233" s="102"/>
      <c r="HX233" s="102"/>
      <c r="HY233" s="102"/>
      <c r="HZ233" s="102"/>
      <c r="IA233" s="102"/>
      <c r="IB233" s="102"/>
      <c r="IC233" s="102"/>
      <c r="ID233" s="102"/>
      <c r="IE233" s="102"/>
      <c r="IF233" s="102"/>
      <c r="IG233" s="102"/>
      <c r="IH233" s="102"/>
      <c r="II233" s="102"/>
      <c r="IJ233" s="102"/>
      <c r="IK233" s="102"/>
      <c r="IL233" s="102"/>
      <c r="IM233" s="102"/>
      <c r="IN233" s="102"/>
    </row>
    <row r="234" spans="1:248" s="436" customFormat="1" ht="18" customHeight="1">
      <c r="A234" s="454" t="s">
        <v>253</v>
      </c>
      <c r="B234" s="281">
        <v>3812</v>
      </c>
      <c r="C234" s="281"/>
      <c r="D234" s="281">
        <v>3288</v>
      </c>
      <c r="E234" s="281">
        <v>4488</v>
      </c>
      <c r="F234" s="450">
        <v>-0.26737967914438499</v>
      </c>
      <c r="G234" s="450">
        <v>-0.13746065057712487</v>
      </c>
      <c r="H234" s="451"/>
      <c r="HM234" s="102"/>
      <c r="HN234" s="102"/>
      <c r="HO234" s="102"/>
      <c r="HP234" s="102"/>
      <c r="HQ234" s="102"/>
      <c r="HR234" s="102"/>
      <c r="HS234" s="102"/>
      <c r="HT234" s="102"/>
      <c r="HU234" s="102"/>
      <c r="HV234" s="102"/>
      <c r="HW234" s="102"/>
      <c r="HX234" s="102"/>
      <c r="HY234" s="102"/>
      <c r="HZ234" s="102"/>
      <c r="IA234" s="102"/>
      <c r="IB234" s="102"/>
      <c r="IC234" s="102"/>
      <c r="ID234" s="102"/>
      <c r="IE234" s="102"/>
      <c r="IF234" s="102"/>
      <c r="IG234" s="102"/>
      <c r="IH234" s="102"/>
      <c r="II234" s="102"/>
      <c r="IJ234" s="102"/>
      <c r="IK234" s="102"/>
      <c r="IL234" s="102"/>
      <c r="IM234" s="102"/>
      <c r="IN234" s="102"/>
    </row>
    <row r="235" spans="1:248" s="436" customFormat="1" ht="18" customHeight="1">
      <c r="A235" s="456" t="s">
        <v>254</v>
      </c>
      <c r="B235" s="281">
        <v>2977</v>
      </c>
      <c r="C235" s="281"/>
      <c r="D235" s="281">
        <v>3123</v>
      </c>
      <c r="E235" s="281">
        <v>3296</v>
      </c>
      <c r="F235" s="450">
        <v>-5.2487864077669921E-2</v>
      </c>
      <c r="G235" s="450">
        <v>4.9042660396372284E-2</v>
      </c>
      <c r="H235" s="451"/>
      <c r="HM235" s="102"/>
      <c r="HN235" s="102"/>
      <c r="HO235" s="102"/>
      <c r="HP235" s="102"/>
      <c r="HQ235" s="102"/>
      <c r="HR235" s="102"/>
      <c r="HS235" s="102"/>
      <c r="HT235" s="102"/>
      <c r="HU235" s="102"/>
      <c r="HV235" s="102"/>
      <c r="HW235" s="102"/>
      <c r="HX235" s="102"/>
      <c r="HY235" s="102"/>
      <c r="HZ235" s="102"/>
      <c r="IA235" s="102"/>
      <c r="IB235" s="102"/>
      <c r="IC235" s="102"/>
      <c r="ID235" s="102"/>
      <c r="IE235" s="102"/>
      <c r="IF235" s="102"/>
      <c r="IG235" s="102"/>
      <c r="IH235" s="102"/>
      <c r="II235" s="102"/>
      <c r="IJ235" s="102"/>
      <c r="IK235" s="102"/>
      <c r="IL235" s="102"/>
      <c r="IM235" s="102"/>
      <c r="IN235" s="102"/>
    </row>
    <row r="236" spans="1:248" s="436" customFormat="1" ht="18" customHeight="1">
      <c r="A236" s="456" t="s">
        <v>255</v>
      </c>
      <c r="B236" s="281">
        <v>126</v>
      </c>
      <c r="C236" s="281"/>
      <c r="D236" s="281">
        <v>107</v>
      </c>
      <c r="E236" s="281"/>
      <c r="F236" s="450"/>
      <c r="G236" s="450">
        <v>-0.15079365079365081</v>
      </c>
      <c r="H236" s="451"/>
      <c r="HM236" s="102"/>
      <c r="HN236" s="102"/>
      <c r="HO236" s="102"/>
      <c r="HP236" s="102"/>
      <c r="HQ236" s="102"/>
      <c r="HR236" s="102"/>
      <c r="HS236" s="102"/>
      <c r="HT236" s="102"/>
      <c r="HU236" s="102"/>
      <c r="HV236" s="102"/>
      <c r="HW236" s="102"/>
      <c r="HX236" s="102"/>
      <c r="HY236" s="102"/>
      <c r="HZ236" s="102"/>
      <c r="IA236" s="102"/>
      <c r="IB236" s="102"/>
      <c r="IC236" s="102"/>
      <c r="ID236" s="102"/>
      <c r="IE236" s="102"/>
      <c r="IF236" s="102"/>
      <c r="IG236" s="102"/>
      <c r="IH236" s="102"/>
      <c r="II236" s="102"/>
      <c r="IJ236" s="102"/>
      <c r="IK236" s="102"/>
      <c r="IL236" s="102"/>
      <c r="IM236" s="102"/>
      <c r="IN236" s="102"/>
    </row>
    <row r="237" spans="1:248" s="436" customFormat="1" ht="18" customHeight="1">
      <c r="A237" s="456" t="s">
        <v>158</v>
      </c>
      <c r="B237" s="281">
        <v>4345</v>
      </c>
      <c r="C237" s="281"/>
      <c r="D237" s="281">
        <v>4915</v>
      </c>
      <c r="E237" s="281">
        <v>3509</v>
      </c>
      <c r="F237" s="450">
        <v>0.4006839555428896</v>
      </c>
      <c r="G237" s="450">
        <v>0.13118527042577677</v>
      </c>
      <c r="H237" s="451"/>
      <c r="HM237" s="102"/>
      <c r="HN237" s="102"/>
      <c r="HO237" s="102"/>
      <c r="HP237" s="102"/>
      <c r="HQ237" s="102"/>
      <c r="HR237" s="102"/>
      <c r="HS237" s="102"/>
      <c r="HT237" s="102"/>
      <c r="HU237" s="102"/>
      <c r="HV237" s="102"/>
      <c r="HW237" s="102"/>
      <c r="HX237" s="102"/>
      <c r="HY237" s="102"/>
      <c r="HZ237" s="102"/>
      <c r="IA237" s="102"/>
      <c r="IB237" s="102"/>
      <c r="IC237" s="102"/>
      <c r="ID237" s="102"/>
      <c r="IE237" s="102"/>
      <c r="IF237" s="102"/>
      <c r="IG237" s="102"/>
      <c r="IH237" s="102"/>
      <c r="II237" s="102"/>
      <c r="IJ237" s="102"/>
      <c r="IK237" s="102"/>
      <c r="IL237" s="102"/>
      <c r="IM237" s="102"/>
      <c r="IN237" s="102"/>
    </row>
    <row r="238" spans="1:248" s="436" customFormat="1" ht="18" customHeight="1">
      <c r="A238" s="454" t="s">
        <v>256</v>
      </c>
      <c r="B238" s="281">
        <v>0</v>
      </c>
      <c r="C238" s="281"/>
      <c r="D238" s="281">
        <v>10673</v>
      </c>
      <c r="E238" s="281">
        <v>560</v>
      </c>
      <c r="F238" s="450">
        <v>18.05892857142857</v>
      </c>
      <c r="G238" s="450"/>
      <c r="H238" s="451"/>
      <c r="HM238" s="102"/>
      <c r="HN238" s="102"/>
      <c r="HO238" s="102"/>
      <c r="HP238" s="102"/>
      <c r="HQ238" s="102"/>
      <c r="HR238" s="102"/>
      <c r="HS238" s="102"/>
      <c r="HT238" s="102"/>
      <c r="HU238" s="102"/>
      <c r="HV238" s="102"/>
      <c r="HW238" s="102"/>
      <c r="HX238" s="102"/>
      <c r="HY238" s="102"/>
      <c r="HZ238" s="102"/>
      <c r="IA238" s="102"/>
      <c r="IB238" s="102"/>
      <c r="IC238" s="102"/>
      <c r="ID238" s="102"/>
      <c r="IE238" s="102"/>
      <c r="IF238" s="102"/>
      <c r="IG238" s="102"/>
      <c r="IH238" s="102"/>
      <c r="II238" s="102"/>
      <c r="IJ238" s="102"/>
      <c r="IK238" s="102"/>
      <c r="IL238" s="102"/>
      <c r="IM238" s="102"/>
      <c r="IN238" s="102"/>
    </row>
    <row r="239" spans="1:248" s="436" customFormat="1" ht="18" customHeight="1">
      <c r="A239" s="454" t="s">
        <v>257</v>
      </c>
      <c r="B239" s="281">
        <v>160</v>
      </c>
      <c r="C239" s="281"/>
      <c r="D239" s="281">
        <v>158</v>
      </c>
      <c r="E239" s="281"/>
      <c r="F239" s="450"/>
      <c r="G239" s="450">
        <v>-1.2499999999999956E-2</v>
      </c>
      <c r="H239" s="451"/>
      <c r="HM239" s="102"/>
      <c r="HN239" s="102"/>
      <c r="HO239" s="102"/>
      <c r="HP239" s="102"/>
      <c r="HQ239" s="102"/>
      <c r="HR239" s="102"/>
      <c r="HS239" s="102"/>
      <c r="HT239" s="102"/>
      <c r="HU239" s="102"/>
      <c r="HV239" s="102"/>
      <c r="HW239" s="102"/>
      <c r="HX239" s="102"/>
      <c r="HY239" s="102"/>
      <c r="HZ239" s="102"/>
      <c r="IA239" s="102"/>
      <c r="IB239" s="102"/>
      <c r="IC239" s="102"/>
      <c r="ID239" s="102"/>
      <c r="IE239" s="102"/>
      <c r="IF239" s="102"/>
      <c r="IG239" s="102"/>
      <c r="IH239" s="102"/>
      <c r="II239" s="102"/>
      <c r="IJ239" s="102"/>
      <c r="IK239" s="102"/>
      <c r="IL239" s="102"/>
      <c r="IM239" s="102"/>
      <c r="IN239" s="102"/>
    </row>
    <row r="240" spans="1:248" s="436" customFormat="1" ht="18" customHeight="1">
      <c r="A240" s="454" t="s">
        <v>258</v>
      </c>
      <c r="B240" s="281">
        <v>14181</v>
      </c>
      <c r="C240" s="281"/>
      <c r="D240" s="281">
        <v>14223</v>
      </c>
      <c r="E240" s="281">
        <v>2389</v>
      </c>
      <c r="F240" s="450">
        <v>4.9535370447886145</v>
      </c>
      <c r="G240" s="450">
        <v>2.9617093293843322E-3</v>
      </c>
      <c r="H240" s="451"/>
      <c r="HM240" s="102"/>
      <c r="HN240" s="102"/>
      <c r="HO240" s="102"/>
      <c r="HP240" s="102"/>
      <c r="HQ240" s="102"/>
      <c r="HR240" s="102"/>
      <c r="HS240" s="102"/>
      <c r="HT240" s="102"/>
      <c r="HU240" s="102"/>
      <c r="HV240" s="102"/>
      <c r="HW240" s="102"/>
      <c r="HX240" s="102"/>
      <c r="HY240" s="102"/>
      <c r="HZ240" s="102"/>
      <c r="IA240" s="102"/>
      <c r="IB240" s="102"/>
      <c r="IC240" s="102"/>
      <c r="ID240" s="102"/>
      <c r="IE240" s="102"/>
      <c r="IF240" s="102"/>
      <c r="IG240" s="102"/>
      <c r="IH240" s="102"/>
      <c r="II240" s="102"/>
      <c r="IJ240" s="102"/>
      <c r="IK240" s="102"/>
      <c r="IL240" s="102"/>
      <c r="IM240" s="102"/>
      <c r="IN240" s="102"/>
    </row>
    <row r="241" spans="1:248" s="436" customFormat="1" ht="18" customHeight="1">
      <c r="A241" s="456" t="s">
        <v>259</v>
      </c>
      <c r="B241" s="281">
        <v>5297</v>
      </c>
      <c r="C241" s="281"/>
      <c r="D241" s="281">
        <v>13750</v>
      </c>
      <c r="E241" s="281"/>
      <c r="F241" s="450"/>
      <c r="G241" s="450">
        <v>1.5958089484613933</v>
      </c>
      <c r="H241" s="451"/>
      <c r="HM241" s="102"/>
      <c r="HN241" s="102"/>
      <c r="HO241" s="102"/>
      <c r="HP241" s="102"/>
      <c r="HQ241" s="102"/>
      <c r="HR241" s="102"/>
      <c r="HS241" s="102"/>
      <c r="HT241" s="102"/>
      <c r="HU241" s="102"/>
      <c r="HV241" s="102"/>
      <c r="HW241" s="102"/>
      <c r="HX241" s="102"/>
      <c r="HY241" s="102"/>
      <c r="HZ241" s="102"/>
      <c r="IA241" s="102"/>
      <c r="IB241" s="102"/>
      <c r="IC241" s="102"/>
      <c r="ID241" s="102"/>
      <c r="IE241" s="102"/>
      <c r="IF241" s="102"/>
      <c r="IG241" s="102"/>
      <c r="IH241" s="102"/>
      <c r="II241" s="102"/>
      <c r="IJ241" s="102"/>
      <c r="IK241" s="102"/>
      <c r="IL241" s="102"/>
      <c r="IM241" s="102"/>
      <c r="IN241" s="102"/>
    </row>
    <row r="242" spans="1:248" s="436" customFormat="1" ht="18" customHeight="1">
      <c r="A242" s="456" t="s">
        <v>260</v>
      </c>
      <c r="B242" s="281">
        <v>2629</v>
      </c>
      <c r="C242" s="281"/>
      <c r="D242" s="281">
        <v>25576</v>
      </c>
      <c r="E242" s="281"/>
      <c r="F242" s="450"/>
      <c r="G242" s="450">
        <v>8.7284138455686566</v>
      </c>
      <c r="H242" s="451"/>
      <c r="HM242" s="102"/>
      <c r="HN242" s="102"/>
      <c r="HO242" s="102"/>
      <c r="HP242" s="102"/>
      <c r="HQ242" s="102"/>
      <c r="HR242" s="102"/>
      <c r="HS242" s="102"/>
      <c r="HT242" s="102"/>
      <c r="HU242" s="102"/>
      <c r="HV242" s="102"/>
      <c r="HW242" s="102"/>
      <c r="HX242" s="102"/>
      <c r="HY242" s="102"/>
      <c r="HZ242" s="102"/>
      <c r="IA242" s="102"/>
      <c r="IB242" s="102"/>
      <c r="IC242" s="102"/>
      <c r="ID242" s="102"/>
      <c r="IE242" s="102"/>
      <c r="IF242" s="102"/>
      <c r="IG242" s="102"/>
      <c r="IH242" s="102"/>
      <c r="II242" s="102"/>
      <c r="IJ242" s="102"/>
      <c r="IK242" s="102"/>
      <c r="IL242" s="102"/>
      <c r="IM242" s="102"/>
      <c r="IN242" s="102"/>
    </row>
    <row r="243" spans="1:248" s="436" customFormat="1" ht="18" customHeight="1">
      <c r="A243" s="456" t="s">
        <v>261</v>
      </c>
      <c r="B243" s="281">
        <v>167</v>
      </c>
      <c r="C243" s="281"/>
      <c r="D243" s="281">
        <v>165</v>
      </c>
      <c r="E243" s="281"/>
      <c r="F243" s="450"/>
      <c r="G243" s="450">
        <v>-1.19760479041916E-2</v>
      </c>
      <c r="H243" s="451"/>
      <c r="HM243" s="102"/>
      <c r="HN243" s="102"/>
      <c r="HO243" s="102"/>
      <c r="HP243" s="102"/>
      <c r="HQ243" s="102"/>
      <c r="HR243" s="102"/>
      <c r="HS243" s="102"/>
      <c r="HT243" s="102"/>
      <c r="HU243" s="102"/>
      <c r="HV243" s="102"/>
      <c r="HW243" s="102"/>
      <c r="HX243" s="102"/>
      <c r="HY243" s="102"/>
      <c r="HZ243" s="102"/>
      <c r="IA243" s="102"/>
      <c r="IB243" s="102"/>
      <c r="IC243" s="102"/>
      <c r="ID243" s="102"/>
      <c r="IE243" s="102"/>
      <c r="IF243" s="102"/>
      <c r="IG243" s="102"/>
      <c r="IH243" s="102"/>
      <c r="II243" s="102"/>
      <c r="IJ243" s="102"/>
      <c r="IK243" s="102"/>
      <c r="IL243" s="102"/>
      <c r="IM243" s="102"/>
      <c r="IN243" s="102"/>
    </row>
    <row r="244" spans="1:248" s="436" customFormat="1" ht="18" customHeight="1">
      <c r="A244" s="350" t="s">
        <v>121</v>
      </c>
      <c r="B244" s="281">
        <v>16412</v>
      </c>
      <c r="C244" s="281"/>
      <c r="D244" s="281">
        <v>15774</v>
      </c>
      <c r="E244" s="281">
        <v>7875</v>
      </c>
      <c r="F244" s="450">
        <v>1.003047619047619</v>
      </c>
      <c r="G244" s="450">
        <v>-3.8873994638069731E-2</v>
      </c>
      <c r="H244" s="451"/>
      <c r="HM244" s="102"/>
      <c r="HN244" s="102"/>
      <c r="HO244" s="102"/>
      <c r="HP244" s="102"/>
      <c r="HQ244" s="102"/>
      <c r="HR244" s="102"/>
      <c r="HS244" s="102"/>
      <c r="HT244" s="102"/>
      <c r="HU244" s="102"/>
      <c r="HV244" s="102"/>
      <c r="HW244" s="102"/>
      <c r="HX244" s="102"/>
      <c r="HY244" s="102"/>
      <c r="HZ244" s="102"/>
      <c r="IA244" s="102"/>
      <c r="IB244" s="102"/>
      <c r="IC244" s="102"/>
      <c r="ID244" s="102"/>
      <c r="IE244" s="102"/>
      <c r="IF244" s="102"/>
      <c r="IG244" s="102"/>
      <c r="IH244" s="102"/>
      <c r="II244" s="102"/>
      <c r="IJ244" s="102"/>
      <c r="IK244" s="102"/>
      <c r="IL244" s="102"/>
      <c r="IM244" s="102"/>
      <c r="IN244" s="102"/>
    </row>
    <row r="245" spans="1:248" s="436" customFormat="1" ht="18" customHeight="1">
      <c r="A245" s="454" t="s">
        <v>262</v>
      </c>
      <c r="B245" s="281">
        <v>19703.830000000002</v>
      </c>
      <c r="C245" s="281"/>
      <c r="D245" s="281">
        <v>33932</v>
      </c>
      <c r="E245" s="281">
        <v>47318</v>
      </c>
      <c r="F245" s="450">
        <v>-0.28289445876833341</v>
      </c>
      <c r="G245" s="450">
        <v>0.72210174367115409</v>
      </c>
      <c r="H245" s="451"/>
      <c r="HM245" s="102"/>
      <c r="HN245" s="102"/>
      <c r="HO245" s="102"/>
      <c r="HP245" s="102"/>
      <c r="HQ245" s="102"/>
      <c r="HR245" s="102"/>
      <c r="HS245" s="102"/>
      <c r="HT245" s="102"/>
      <c r="HU245" s="102"/>
      <c r="HV245" s="102"/>
      <c r="HW245" s="102"/>
      <c r="HX245" s="102"/>
      <c r="HY245" s="102"/>
      <c r="HZ245" s="102"/>
      <c r="IA245" s="102"/>
      <c r="IB245" s="102"/>
      <c r="IC245" s="102"/>
      <c r="ID245" s="102"/>
      <c r="IE245" s="102"/>
      <c r="IF245" s="102"/>
      <c r="IG245" s="102"/>
      <c r="IH245" s="102"/>
      <c r="II245" s="102"/>
      <c r="IJ245" s="102"/>
      <c r="IK245" s="102"/>
      <c r="IL245" s="102"/>
      <c r="IM245" s="102"/>
      <c r="IN245" s="102"/>
    </row>
    <row r="246" spans="1:248" s="436" customFormat="1" ht="36">
      <c r="A246" s="452" t="s">
        <v>263</v>
      </c>
      <c r="B246" s="458">
        <v>394189.57680142601</v>
      </c>
      <c r="C246" s="458">
        <v>173140</v>
      </c>
      <c r="D246" s="458">
        <v>170234</v>
      </c>
      <c r="E246" s="458">
        <v>219136</v>
      </c>
      <c r="F246" s="450">
        <v>-0.22315822137850472</v>
      </c>
      <c r="G246" s="450">
        <v>-0.56814180278096038</v>
      </c>
      <c r="H246" s="451" t="s">
        <v>264</v>
      </c>
      <c r="HM246" s="102"/>
      <c r="HN246" s="102"/>
      <c r="HO246" s="102"/>
      <c r="HP246" s="102"/>
      <c r="HQ246" s="102"/>
      <c r="HR246" s="102"/>
      <c r="HS246" s="102"/>
      <c r="HT246" s="102"/>
      <c r="HU246" s="102"/>
      <c r="HV246" s="102"/>
      <c r="HW246" s="102"/>
      <c r="HX246" s="102"/>
      <c r="HY246" s="102"/>
      <c r="HZ246" s="102"/>
      <c r="IA246" s="102"/>
      <c r="IB246" s="102"/>
      <c r="IC246" s="102"/>
      <c r="ID246" s="102"/>
      <c r="IE246" s="102"/>
      <c r="IF246" s="102"/>
      <c r="IG246" s="102"/>
      <c r="IH246" s="102"/>
      <c r="II246" s="102"/>
      <c r="IJ246" s="102"/>
      <c r="IK246" s="102"/>
      <c r="IL246" s="102"/>
      <c r="IM246" s="102"/>
      <c r="IN246" s="102"/>
    </row>
    <row r="247" spans="1:248" s="436" customFormat="1" ht="18" customHeight="1">
      <c r="A247" s="454" t="s">
        <v>265</v>
      </c>
      <c r="B247" s="281">
        <v>4938</v>
      </c>
      <c r="C247" s="281"/>
      <c r="D247" s="281">
        <v>1609</v>
      </c>
      <c r="E247" s="281">
        <v>1681</v>
      </c>
      <c r="F247" s="450">
        <v>-4.2831647828673436E-2</v>
      </c>
      <c r="G247" s="450">
        <v>-0.67415957877683275</v>
      </c>
      <c r="H247" s="451"/>
      <c r="HM247" s="102"/>
      <c r="HN247" s="102"/>
      <c r="HO247" s="102"/>
      <c r="HP247" s="102"/>
      <c r="HQ247" s="102"/>
      <c r="HR247" s="102"/>
      <c r="HS247" s="102"/>
      <c r="HT247" s="102"/>
      <c r="HU247" s="102"/>
      <c r="HV247" s="102"/>
      <c r="HW247" s="102"/>
      <c r="HX247" s="102"/>
      <c r="HY247" s="102"/>
      <c r="HZ247" s="102"/>
      <c r="IA247" s="102"/>
      <c r="IB247" s="102"/>
      <c r="IC247" s="102"/>
      <c r="ID247" s="102"/>
      <c r="IE247" s="102"/>
      <c r="IF247" s="102"/>
      <c r="IG247" s="102"/>
      <c r="IH247" s="102"/>
      <c r="II247" s="102"/>
      <c r="IJ247" s="102"/>
      <c r="IK247" s="102"/>
      <c r="IL247" s="102"/>
      <c r="IM247" s="102"/>
      <c r="IN247" s="102"/>
    </row>
    <row r="248" spans="1:248" s="436" customFormat="1" ht="18" customHeight="1">
      <c r="A248" s="456" t="s">
        <v>266</v>
      </c>
      <c r="B248" s="281">
        <v>389251.57680142601</v>
      </c>
      <c r="C248" s="281"/>
      <c r="D248" s="281">
        <v>168625</v>
      </c>
      <c r="E248" s="281">
        <v>217455</v>
      </c>
      <c r="F248" s="450">
        <v>-0.22455220620358241</v>
      </c>
      <c r="G248" s="450">
        <v>-0.56679687366809861</v>
      </c>
      <c r="H248" s="451"/>
      <c r="HM248" s="102"/>
      <c r="HN248" s="102"/>
      <c r="HO248" s="102"/>
      <c r="HP248" s="102"/>
      <c r="HQ248" s="102"/>
      <c r="HR248" s="102"/>
      <c r="HS248" s="102"/>
      <c r="HT248" s="102"/>
      <c r="HU248" s="102"/>
      <c r="HV248" s="102"/>
      <c r="HW248" s="102"/>
      <c r="HX248" s="102"/>
      <c r="HY248" s="102"/>
      <c r="HZ248" s="102"/>
      <c r="IA248" s="102"/>
      <c r="IB248" s="102"/>
      <c r="IC248" s="102"/>
      <c r="ID248" s="102"/>
      <c r="IE248" s="102"/>
      <c r="IF248" s="102"/>
      <c r="IG248" s="102"/>
      <c r="IH248" s="102"/>
      <c r="II248" s="102"/>
      <c r="IJ248" s="102"/>
      <c r="IK248" s="102"/>
      <c r="IL248" s="102"/>
      <c r="IM248" s="102"/>
      <c r="IN248" s="102"/>
    </row>
    <row r="249" spans="1:248" s="436" customFormat="1" ht="18" customHeight="1">
      <c r="A249" s="459" t="s">
        <v>33</v>
      </c>
      <c r="B249" s="458"/>
      <c r="C249" s="458"/>
      <c r="D249" s="458">
        <v>0</v>
      </c>
      <c r="E249" s="458"/>
      <c r="F249" s="450"/>
      <c r="G249" s="450"/>
      <c r="H249" s="451"/>
      <c r="HM249" s="102"/>
      <c r="HN249" s="102"/>
      <c r="HO249" s="102"/>
      <c r="HP249" s="102"/>
      <c r="HQ249" s="102"/>
      <c r="HR249" s="102"/>
      <c r="HS249" s="102"/>
      <c r="HT249" s="102"/>
      <c r="HU249" s="102"/>
      <c r="HV249" s="102"/>
      <c r="HW249" s="102"/>
      <c r="HX249" s="102"/>
      <c r="HY249" s="102"/>
      <c r="HZ249" s="102"/>
      <c r="IA249" s="102"/>
      <c r="IB249" s="102"/>
      <c r="IC249" s="102"/>
      <c r="ID249" s="102"/>
      <c r="IE249" s="102"/>
      <c r="IF249" s="102"/>
      <c r="IG249" s="102"/>
      <c r="IH249" s="102"/>
      <c r="II249" s="102"/>
      <c r="IJ249" s="102"/>
      <c r="IK249" s="102"/>
      <c r="IL249" s="102"/>
      <c r="IM249" s="102"/>
      <c r="IN249" s="102"/>
    </row>
    <row r="250" spans="1:248" s="436" customFormat="1" ht="18" customHeight="1">
      <c r="A250" s="459" t="s">
        <v>267</v>
      </c>
      <c r="B250" s="458"/>
      <c r="C250" s="458"/>
      <c r="D250" s="458">
        <v>0</v>
      </c>
      <c r="E250" s="458"/>
      <c r="F250" s="450"/>
      <c r="G250" s="450"/>
      <c r="H250" s="451"/>
      <c r="HM250" s="102"/>
      <c r="HN250" s="102"/>
      <c r="HO250" s="102"/>
      <c r="HP250" s="102"/>
      <c r="HQ250" s="102"/>
      <c r="HR250" s="102"/>
      <c r="HS250" s="102"/>
      <c r="HT250" s="102"/>
      <c r="HU250" s="102"/>
      <c r="HV250" s="102"/>
      <c r="HW250" s="102"/>
      <c r="HX250" s="102"/>
      <c r="HY250" s="102"/>
      <c r="HZ250" s="102"/>
      <c r="IA250" s="102"/>
      <c r="IB250" s="102"/>
      <c r="IC250" s="102"/>
      <c r="ID250" s="102"/>
      <c r="IE250" s="102"/>
      <c r="IF250" s="102"/>
      <c r="IG250" s="102"/>
      <c r="IH250" s="102"/>
      <c r="II250" s="102"/>
      <c r="IJ250" s="102"/>
      <c r="IK250" s="102"/>
      <c r="IL250" s="102"/>
      <c r="IM250" s="102"/>
      <c r="IN250" s="102"/>
    </row>
    <row r="251" spans="1:248" s="436" customFormat="1" ht="18" customHeight="1">
      <c r="A251" s="454" t="s">
        <v>112</v>
      </c>
      <c r="B251" s="281"/>
      <c r="C251" s="281"/>
      <c r="D251" s="281">
        <v>0</v>
      </c>
      <c r="E251" s="281"/>
      <c r="F251" s="450"/>
      <c r="G251" s="450"/>
      <c r="H251" s="451"/>
      <c r="HM251" s="102"/>
      <c r="HN251" s="102"/>
      <c r="HO251" s="102"/>
      <c r="HP251" s="102"/>
      <c r="HQ251" s="102"/>
      <c r="HR251" s="102"/>
      <c r="HS251" s="102"/>
      <c r="HT251" s="102"/>
      <c r="HU251" s="102"/>
      <c r="HV251" s="102"/>
      <c r="HW251" s="102"/>
      <c r="HX251" s="102"/>
      <c r="HY251" s="102"/>
      <c r="HZ251" s="102"/>
      <c r="IA251" s="102"/>
      <c r="IB251" s="102"/>
      <c r="IC251" s="102"/>
      <c r="ID251" s="102"/>
      <c r="IE251" s="102"/>
      <c r="IF251" s="102"/>
      <c r="IG251" s="102"/>
      <c r="IH251" s="102"/>
      <c r="II251" s="102"/>
      <c r="IJ251" s="102"/>
      <c r="IK251" s="102"/>
      <c r="IL251" s="102"/>
      <c r="IM251" s="102"/>
      <c r="IN251" s="102"/>
    </row>
    <row r="252" spans="1:248" s="436" customFormat="1" ht="18" customHeight="1">
      <c r="A252" s="454" t="s">
        <v>113</v>
      </c>
      <c r="B252" s="281"/>
      <c r="C252" s="281"/>
      <c r="D252" s="281">
        <v>0</v>
      </c>
      <c r="E252" s="281"/>
      <c r="F252" s="450"/>
      <c r="G252" s="450"/>
      <c r="H252" s="451"/>
      <c r="HM252" s="102"/>
      <c r="HN252" s="102"/>
      <c r="HO252" s="102"/>
      <c r="HP252" s="102"/>
      <c r="HQ252" s="102"/>
      <c r="HR252" s="102"/>
      <c r="HS252" s="102"/>
      <c r="HT252" s="102"/>
      <c r="HU252" s="102"/>
      <c r="HV252" s="102"/>
      <c r="HW252" s="102"/>
      <c r="HX252" s="102"/>
      <c r="HY252" s="102"/>
      <c r="HZ252" s="102"/>
      <c r="IA252" s="102"/>
      <c r="IB252" s="102"/>
      <c r="IC252" s="102"/>
      <c r="ID252" s="102"/>
      <c r="IE252" s="102"/>
      <c r="IF252" s="102"/>
      <c r="IG252" s="102"/>
      <c r="IH252" s="102"/>
      <c r="II252" s="102"/>
      <c r="IJ252" s="102"/>
      <c r="IK252" s="102"/>
      <c r="IL252" s="102"/>
      <c r="IM252" s="102"/>
      <c r="IN252" s="102"/>
    </row>
    <row r="253" spans="1:248" s="436" customFormat="1" ht="18" customHeight="1">
      <c r="A253" s="454" t="s">
        <v>114</v>
      </c>
      <c r="B253" s="281"/>
      <c r="C253" s="281"/>
      <c r="D253" s="281">
        <v>0</v>
      </c>
      <c r="E253" s="281"/>
      <c r="F253" s="450"/>
      <c r="G253" s="450"/>
      <c r="H253" s="451"/>
      <c r="HM253" s="102"/>
      <c r="HN253" s="102"/>
      <c r="HO253" s="102"/>
      <c r="HP253" s="102"/>
      <c r="HQ253" s="102"/>
      <c r="HR253" s="102"/>
      <c r="HS253" s="102"/>
      <c r="HT253" s="102"/>
      <c r="HU253" s="102"/>
      <c r="HV253" s="102"/>
      <c r="HW253" s="102"/>
      <c r="HX253" s="102"/>
      <c r="HY253" s="102"/>
      <c r="HZ253" s="102"/>
      <c r="IA253" s="102"/>
      <c r="IB253" s="102"/>
      <c r="IC253" s="102"/>
      <c r="ID253" s="102"/>
      <c r="IE253" s="102"/>
      <c r="IF253" s="102"/>
      <c r="IG253" s="102"/>
      <c r="IH253" s="102"/>
      <c r="II253" s="102"/>
      <c r="IJ253" s="102"/>
      <c r="IK253" s="102"/>
      <c r="IL253" s="102"/>
      <c r="IM253" s="102"/>
      <c r="IN253" s="102"/>
    </row>
    <row r="254" spans="1:248" s="436" customFormat="1" ht="18" customHeight="1">
      <c r="A254" s="456" t="s">
        <v>232</v>
      </c>
      <c r="B254" s="281"/>
      <c r="C254" s="281"/>
      <c r="D254" s="281">
        <v>0</v>
      </c>
      <c r="E254" s="281"/>
      <c r="F254" s="450"/>
      <c r="G254" s="450"/>
      <c r="H254" s="451"/>
      <c r="HM254" s="102"/>
      <c r="HN254" s="102"/>
      <c r="HO254" s="102"/>
      <c r="HP254" s="102"/>
      <c r="HQ254" s="102"/>
      <c r="HR254" s="102"/>
      <c r="HS254" s="102"/>
      <c r="HT254" s="102"/>
      <c r="HU254" s="102"/>
      <c r="HV254" s="102"/>
      <c r="HW254" s="102"/>
      <c r="HX254" s="102"/>
      <c r="HY254" s="102"/>
      <c r="HZ254" s="102"/>
      <c r="IA254" s="102"/>
      <c r="IB254" s="102"/>
      <c r="IC254" s="102"/>
      <c r="ID254" s="102"/>
      <c r="IE254" s="102"/>
      <c r="IF254" s="102"/>
      <c r="IG254" s="102"/>
      <c r="IH254" s="102"/>
      <c r="II254" s="102"/>
      <c r="IJ254" s="102"/>
      <c r="IK254" s="102"/>
      <c r="IL254" s="102"/>
      <c r="IM254" s="102"/>
      <c r="IN254" s="102"/>
    </row>
    <row r="255" spans="1:248" s="436" customFormat="1" ht="18" customHeight="1">
      <c r="A255" s="456" t="s">
        <v>121</v>
      </c>
      <c r="B255" s="281"/>
      <c r="C255" s="281"/>
      <c r="D255" s="281">
        <v>0</v>
      </c>
      <c r="E255" s="281"/>
      <c r="F255" s="450"/>
      <c r="G255" s="450"/>
      <c r="H255" s="451"/>
      <c r="HM255" s="102"/>
      <c r="HN255" s="102"/>
      <c r="HO255" s="102"/>
      <c r="HP255" s="102"/>
      <c r="HQ255" s="102"/>
      <c r="HR255" s="102"/>
      <c r="HS255" s="102"/>
      <c r="HT255" s="102"/>
      <c r="HU255" s="102"/>
      <c r="HV255" s="102"/>
      <c r="HW255" s="102"/>
      <c r="HX255" s="102"/>
      <c r="HY255" s="102"/>
      <c r="HZ255" s="102"/>
      <c r="IA255" s="102"/>
      <c r="IB255" s="102"/>
      <c r="IC255" s="102"/>
      <c r="ID255" s="102"/>
      <c r="IE255" s="102"/>
      <c r="IF255" s="102"/>
      <c r="IG255" s="102"/>
      <c r="IH255" s="102"/>
      <c r="II255" s="102"/>
      <c r="IJ255" s="102"/>
      <c r="IK255" s="102"/>
      <c r="IL255" s="102"/>
      <c r="IM255" s="102"/>
      <c r="IN255" s="102"/>
    </row>
    <row r="256" spans="1:248" s="436" customFormat="1" ht="18" customHeight="1">
      <c r="A256" s="456" t="s">
        <v>268</v>
      </c>
      <c r="B256" s="281"/>
      <c r="C256" s="281"/>
      <c r="D256" s="281">
        <v>0</v>
      </c>
      <c r="E256" s="281"/>
      <c r="F256" s="450"/>
      <c r="G256" s="450"/>
      <c r="H256" s="451"/>
      <c r="HM256" s="102"/>
      <c r="HN256" s="102"/>
      <c r="HO256" s="102"/>
      <c r="HP256" s="102"/>
      <c r="HQ256" s="102"/>
      <c r="HR256" s="102"/>
      <c r="HS256" s="102"/>
      <c r="HT256" s="102"/>
      <c r="HU256" s="102"/>
      <c r="HV256" s="102"/>
      <c r="HW256" s="102"/>
      <c r="HX256" s="102"/>
      <c r="HY256" s="102"/>
      <c r="HZ256" s="102"/>
      <c r="IA256" s="102"/>
      <c r="IB256" s="102"/>
      <c r="IC256" s="102"/>
      <c r="ID256" s="102"/>
      <c r="IE256" s="102"/>
      <c r="IF256" s="102"/>
      <c r="IG256" s="102"/>
      <c r="IH256" s="102"/>
      <c r="II256" s="102"/>
      <c r="IJ256" s="102"/>
      <c r="IK256" s="102"/>
      <c r="IL256" s="102"/>
      <c r="IM256" s="102"/>
      <c r="IN256" s="102"/>
    </row>
    <row r="257" spans="1:248" s="436" customFormat="1" ht="18" customHeight="1">
      <c r="A257" s="448" t="s">
        <v>269</v>
      </c>
      <c r="B257" s="458"/>
      <c r="C257" s="458"/>
      <c r="D257" s="458">
        <v>0</v>
      </c>
      <c r="E257" s="458"/>
      <c r="F257" s="450"/>
      <c r="G257" s="450"/>
      <c r="H257" s="460"/>
      <c r="HM257" s="102"/>
      <c r="HN257" s="102"/>
      <c r="HO257" s="102"/>
      <c r="HP257" s="102"/>
      <c r="HQ257" s="102"/>
      <c r="HR257" s="102"/>
      <c r="HS257" s="102"/>
      <c r="HT257" s="102"/>
      <c r="HU257" s="102"/>
      <c r="HV257" s="102"/>
      <c r="HW257" s="102"/>
      <c r="HX257" s="102"/>
      <c r="HY257" s="102"/>
      <c r="HZ257" s="102"/>
      <c r="IA257" s="102"/>
      <c r="IB257" s="102"/>
      <c r="IC257" s="102"/>
      <c r="ID257" s="102"/>
      <c r="IE257" s="102"/>
      <c r="IF257" s="102"/>
      <c r="IG257" s="102"/>
      <c r="IH257" s="102"/>
      <c r="II257" s="102"/>
      <c r="IJ257" s="102"/>
      <c r="IK257" s="102"/>
      <c r="IL257" s="102"/>
      <c r="IM257" s="102"/>
      <c r="IN257" s="102"/>
    </row>
    <row r="258" spans="1:248" s="436" customFormat="1" ht="18" customHeight="1">
      <c r="A258" s="454" t="s">
        <v>270</v>
      </c>
      <c r="B258" s="281"/>
      <c r="C258" s="281"/>
      <c r="D258" s="281">
        <v>0</v>
      </c>
      <c r="E258" s="281"/>
      <c r="F258" s="450"/>
      <c r="G258" s="450"/>
      <c r="H258" s="451"/>
      <c r="HM258" s="102"/>
      <c r="HN258" s="102"/>
      <c r="HO258" s="102"/>
      <c r="HP258" s="102"/>
      <c r="HQ258" s="102"/>
      <c r="HR258" s="102"/>
      <c r="HS258" s="102"/>
      <c r="HT258" s="102"/>
      <c r="HU258" s="102"/>
      <c r="HV258" s="102"/>
      <c r="HW258" s="102"/>
      <c r="HX258" s="102"/>
      <c r="HY258" s="102"/>
      <c r="HZ258" s="102"/>
      <c r="IA258" s="102"/>
      <c r="IB258" s="102"/>
      <c r="IC258" s="102"/>
      <c r="ID258" s="102"/>
      <c r="IE258" s="102"/>
      <c r="IF258" s="102"/>
      <c r="IG258" s="102"/>
      <c r="IH258" s="102"/>
      <c r="II258" s="102"/>
      <c r="IJ258" s="102"/>
      <c r="IK258" s="102"/>
      <c r="IL258" s="102"/>
      <c r="IM258" s="102"/>
      <c r="IN258" s="102"/>
    </row>
    <row r="259" spans="1:248" s="436" customFormat="1" ht="18" customHeight="1">
      <c r="A259" s="454" t="s">
        <v>271</v>
      </c>
      <c r="B259" s="281"/>
      <c r="C259" s="281"/>
      <c r="D259" s="281">
        <v>0</v>
      </c>
      <c r="E259" s="281"/>
      <c r="F259" s="450"/>
      <c r="G259" s="450"/>
      <c r="H259" s="451"/>
      <c r="HM259" s="102"/>
      <c r="HN259" s="102"/>
      <c r="HO259" s="102"/>
      <c r="HP259" s="102"/>
      <c r="HQ259" s="102"/>
      <c r="HR259" s="102"/>
      <c r="HS259" s="102"/>
      <c r="HT259" s="102"/>
      <c r="HU259" s="102"/>
      <c r="HV259" s="102"/>
      <c r="HW259" s="102"/>
      <c r="HX259" s="102"/>
      <c r="HY259" s="102"/>
      <c r="HZ259" s="102"/>
      <c r="IA259" s="102"/>
      <c r="IB259" s="102"/>
      <c r="IC259" s="102"/>
      <c r="ID259" s="102"/>
      <c r="IE259" s="102"/>
      <c r="IF259" s="102"/>
      <c r="IG259" s="102"/>
      <c r="IH259" s="102"/>
      <c r="II259" s="102"/>
      <c r="IJ259" s="102"/>
      <c r="IK259" s="102"/>
      <c r="IL259" s="102"/>
      <c r="IM259" s="102"/>
      <c r="IN259" s="102"/>
    </row>
    <row r="260" spans="1:248" s="436" customFormat="1" ht="18" customHeight="1">
      <c r="A260" s="448" t="s">
        <v>272</v>
      </c>
      <c r="B260" s="458"/>
      <c r="C260" s="458"/>
      <c r="D260" s="458">
        <v>0</v>
      </c>
      <c r="E260" s="458"/>
      <c r="F260" s="450"/>
      <c r="G260" s="450"/>
      <c r="H260" s="461"/>
      <c r="HM260" s="102"/>
      <c r="HN260" s="102"/>
      <c r="HO260" s="102"/>
      <c r="HP260" s="102"/>
      <c r="HQ260" s="102"/>
      <c r="HR260" s="102"/>
      <c r="HS260" s="102"/>
      <c r="HT260" s="102"/>
      <c r="HU260" s="102"/>
      <c r="HV260" s="102"/>
      <c r="HW260" s="102"/>
      <c r="HX260" s="102"/>
      <c r="HY260" s="102"/>
      <c r="HZ260" s="102"/>
      <c r="IA260" s="102"/>
      <c r="IB260" s="102"/>
      <c r="IC260" s="102"/>
      <c r="ID260" s="102"/>
      <c r="IE260" s="102"/>
      <c r="IF260" s="102"/>
      <c r="IG260" s="102"/>
      <c r="IH260" s="102"/>
      <c r="II260" s="102"/>
      <c r="IJ260" s="102"/>
      <c r="IK260" s="102"/>
      <c r="IL260" s="102"/>
      <c r="IM260" s="102"/>
      <c r="IN260" s="102"/>
    </row>
    <row r="261" spans="1:248" s="436" customFormat="1" ht="18" customHeight="1">
      <c r="A261" s="456" t="s">
        <v>273</v>
      </c>
      <c r="B261" s="281"/>
      <c r="C261" s="281"/>
      <c r="D261" s="281">
        <v>0</v>
      </c>
      <c r="E261" s="281"/>
      <c r="F261" s="450"/>
      <c r="G261" s="450"/>
      <c r="H261" s="451"/>
      <c r="HM261" s="102"/>
      <c r="HN261" s="102"/>
      <c r="HO261" s="102"/>
      <c r="HP261" s="102"/>
      <c r="HQ261" s="102"/>
      <c r="HR261" s="102"/>
      <c r="HS261" s="102"/>
      <c r="HT261" s="102"/>
      <c r="HU261" s="102"/>
      <c r="HV261" s="102"/>
      <c r="HW261" s="102"/>
      <c r="HX261" s="102"/>
      <c r="HY261" s="102"/>
      <c r="HZ261" s="102"/>
      <c r="IA261" s="102"/>
      <c r="IB261" s="102"/>
      <c r="IC261" s="102"/>
      <c r="ID261" s="102"/>
      <c r="IE261" s="102"/>
      <c r="IF261" s="102"/>
      <c r="IG261" s="102"/>
      <c r="IH261" s="102"/>
      <c r="II261" s="102"/>
      <c r="IJ261" s="102"/>
      <c r="IK261" s="102"/>
      <c r="IL261" s="102"/>
      <c r="IM261" s="102"/>
      <c r="IN261" s="102"/>
    </row>
    <row r="262" spans="1:248" s="436" customFormat="1" ht="18" customHeight="1">
      <c r="A262" s="456" t="s">
        <v>274</v>
      </c>
      <c r="B262" s="281"/>
      <c r="C262" s="281"/>
      <c r="D262" s="281">
        <v>0</v>
      </c>
      <c r="E262" s="281"/>
      <c r="F262" s="450"/>
      <c r="G262" s="450"/>
      <c r="H262" s="451"/>
      <c r="HM262" s="102"/>
      <c r="HN262" s="102"/>
      <c r="HO262" s="102"/>
      <c r="HP262" s="102"/>
      <c r="HQ262" s="102"/>
      <c r="HR262" s="102"/>
      <c r="HS262" s="102"/>
      <c r="HT262" s="102"/>
      <c r="HU262" s="102"/>
      <c r="HV262" s="102"/>
      <c r="HW262" s="102"/>
      <c r="HX262" s="102"/>
      <c r="HY262" s="102"/>
      <c r="HZ262" s="102"/>
      <c r="IA262" s="102"/>
      <c r="IB262" s="102"/>
      <c r="IC262" s="102"/>
      <c r="ID262" s="102"/>
      <c r="IE262" s="102"/>
      <c r="IF262" s="102"/>
      <c r="IG262" s="102"/>
      <c r="IH262" s="102"/>
      <c r="II262" s="102"/>
      <c r="IJ262" s="102"/>
      <c r="IK262" s="102"/>
      <c r="IL262" s="102"/>
      <c r="IM262" s="102"/>
      <c r="IN262" s="102"/>
    </row>
    <row r="263" spans="1:248" s="436" customFormat="1" ht="18" customHeight="1">
      <c r="A263" s="452" t="s">
        <v>275</v>
      </c>
      <c r="B263" s="458"/>
      <c r="C263" s="458"/>
      <c r="D263" s="458">
        <v>0</v>
      </c>
      <c r="E263" s="458"/>
      <c r="F263" s="450"/>
      <c r="G263" s="450"/>
      <c r="H263" s="451"/>
      <c r="HM263" s="102"/>
      <c r="HN263" s="102"/>
      <c r="HO263" s="102"/>
      <c r="HP263" s="102"/>
      <c r="HQ263" s="102"/>
      <c r="HR263" s="102"/>
      <c r="HS263" s="102"/>
      <c r="HT263" s="102"/>
      <c r="HU263" s="102"/>
      <c r="HV263" s="102"/>
      <c r="HW263" s="102"/>
      <c r="HX263" s="102"/>
      <c r="HY263" s="102"/>
      <c r="HZ263" s="102"/>
      <c r="IA263" s="102"/>
      <c r="IB263" s="102"/>
      <c r="IC263" s="102"/>
      <c r="ID263" s="102"/>
      <c r="IE263" s="102"/>
      <c r="IF263" s="102"/>
      <c r="IG263" s="102"/>
      <c r="IH263" s="102"/>
      <c r="II263" s="102"/>
      <c r="IJ263" s="102"/>
      <c r="IK263" s="102"/>
      <c r="IL263" s="102"/>
      <c r="IM263" s="102"/>
      <c r="IN263" s="102"/>
    </row>
    <row r="264" spans="1:248" s="436" customFormat="1" ht="18" customHeight="1">
      <c r="A264" s="454" t="s">
        <v>276</v>
      </c>
      <c r="B264" s="281"/>
      <c r="C264" s="281"/>
      <c r="D264" s="281">
        <v>0</v>
      </c>
      <c r="E264" s="281"/>
      <c r="F264" s="450"/>
      <c r="G264" s="450"/>
      <c r="H264" s="451"/>
      <c r="HM264" s="102"/>
      <c r="HN264" s="102"/>
      <c r="HO264" s="102"/>
      <c r="HP264" s="102"/>
      <c r="HQ264" s="102"/>
      <c r="HR264" s="102"/>
      <c r="HS264" s="102"/>
      <c r="HT264" s="102"/>
      <c r="HU264" s="102"/>
      <c r="HV264" s="102"/>
      <c r="HW264" s="102"/>
      <c r="HX264" s="102"/>
      <c r="HY264" s="102"/>
      <c r="HZ264" s="102"/>
      <c r="IA264" s="102"/>
      <c r="IB264" s="102"/>
      <c r="IC264" s="102"/>
      <c r="ID264" s="102"/>
      <c r="IE264" s="102"/>
      <c r="IF264" s="102"/>
      <c r="IG264" s="102"/>
      <c r="IH264" s="102"/>
      <c r="II264" s="102"/>
      <c r="IJ264" s="102"/>
      <c r="IK264" s="102"/>
      <c r="IL264" s="102"/>
      <c r="IM264" s="102"/>
      <c r="IN264" s="102"/>
    </row>
    <row r="265" spans="1:248" s="436" customFormat="1" ht="18" customHeight="1">
      <c r="A265" s="454" t="s">
        <v>277</v>
      </c>
      <c r="B265" s="281"/>
      <c r="C265" s="281"/>
      <c r="D265" s="281">
        <v>0</v>
      </c>
      <c r="E265" s="281"/>
      <c r="F265" s="450"/>
      <c r="G265" s="450"/>
      <c r="H265" s="451"/>
      <c r="HM265" s="102"/>
      <c r="HN265" s="102"/>
      <c r="HO265" s="102"/>
      <c r="HP265" s="102"/>
      <c r="HQ265" s="102"/>
      <c r="HR265" s="102"/>
      <c r="HS265" s="102"/>
      <c r="HT265" s="102"/>
      <c r="HU265" s="102"/>
      <c r="HV265" s="102"/>
      <c r="HW265" s="102"/>
      <c r="HX265" s="102"/>
      <c r="HY265" s="102"/>
      <c r="HZ265" s="102"/>
      <c r="IA265" s="102"/>
      <c r="IB265" s="102"/>
      <c r="IC265" s="102"/>
      <c r="ID265" s="102"/>
      <c r="IE265" s="102"/>
      <c r="IF265" s="102"/>
      <c r="IG265" s="102"/>
      <c r="IH265" s="102"/>
      <c r="II265" s="102"/>
      <c r="IJ265" s="102"/>
      <c r="IK265" s="102"/>
      <c r="IL265" s="102"/>
      <c r="IM265" s="102"/>
      <c r="IN265" s="102"/>
    </row>
    <row r="266" spans="1:248" s="436" customFormat="1" ht="18" customHeight="1">
      <c r="A266" s="456" t="s">
        <v>278</v>
      </c>
      <c r="B266" s="281"/>
      <c r="C266" s="281"/>
      <c r="D266" s="281">
        <v>0</v>
      </c>
      <c r="E266" s="281"/>
      <c r="F266" s="450"/>
      <c r="G266" s="450"/>
      <c r="H266" s="451"/>
      <c r="HM266" s="102"/>
      <c r="HN266" s="102"/>
      <c r="HO266" s="102"/>
      <c r="HP266" s="102"/>
      <c r="HQ266" s="102"/>
      <c r="HR266" s="102"/>
      <c r="HS266" s="102"/>
      <c r="HT266" s="102"/>
      <c r="HU266" s="102"/>
      <c r="HV266" s="102"/>
      <c r="HW266" s="102"/>
      <c r="HX266" s="102"/>
      <c r="HY266" s="102"/>
      <c r="HZ266" s="102"/>
      <c r="IA266" s="102"/>
      <c r="IB266" s="102"/>
      <c r="IC266" s="102"/>
      <c r="ID266" s="102"/>
      <c r="IE266" s="102"/>
      <c r="IF266" s="102"/>
      <c r="IG266" s="102"/>
      <c r="IH266" s="102"/>
      <c r="II266" s="102"/>
      <c r="IJ266" s="102"/>
      <c r="IK266" s="102"/>
      <c r="IL266" s="102"/>
      <c r="IM266" s="102"/>
      <c r="IN266" s="102"/>
    </row>
    <row r="267" spans="1:248" s="436" customFormat="1" ht="18" customHeight="1">
      <c r="A267" s="456" t="s">
        <v>279</v>
      </c>
      <c r="B267" s="281"/>
      <c r="C267" s="281"/>
      <c r="D267" s="281">
        <v>0</v>
      </c>
      <c r="E267" s="281"/>
      <c r="F267" s="450"/>
      <c r="G267" s="450"/>
      <c r="H267" s="451"/>
      <c r="HM267" s="102"/>
      <c r="HN267" s="102"/>
      <c r="HO267" s="102"/>
      <c r="HP267" s="102"/>
      <c r="HQ267" s="102"/>
      <c r="HR267" s="102"/>
      <c r="HS267" s="102"/>
      <c r="HT267" s="102"/>
      <c r="HU267" s="102"/>
      <c r="HV267" s="102"/>
      <c r="HW267" s="102"/>
      <c r="HX267" s="102"/>
      <c r="HY267" s="102"/>
      <c r="HZ267" s="102"/>
      <c r="IA267" s="102"/>
      <c r="IB267" s="102"/>
      <c r="IC267" s="102"/>
      <c r="ID267" s="102"/>
      <c r="IE267" s="102"/>
      <c r="IF267" s="102"/>
      <c r="IG267" s="102"/>
      <c r="IH267" s="102"/>
      <c r="II267" s="102"/>
      <c r="IJ267" s="102"/>
      <c r="IK267" s="102"/>
      <c r="IL267" s="102"/>
      <c r="IM267" s="102"/>
      <c r="IN267" s="102"/>
    </row>
    <row r="268" spans="1:248" s="436" customFormat="1" ht="18" customHeight="1">
      <c r="A268" s="456" t="s">
        <v>280</v>
      </c>
      <c r="B268" s="281"/>
      <c r="C268" s="281"/>
      <c r="D268" s="281">
        <v>0</v>
      </c>
      <c r="E268" s="281"/>
      <c r="F268" s="450"/>
      <c r="G268" s="450"/>
      <c r="H268" s="451"/>
      <c r="HM268" s="102"/>
      <c r="HN268" s="102"/>
      <c r="HO268" s="102"/>
      <c r="HP268" s="102"/>
      <c r="HQ268" s="102"/>
      <c r="HR268" s="102"/>
      <c r="HS268" s="102"/>
      <c r="HT268" s="102"/>
      <c r="HU268" s="102"/>
      <c r="HV268" s="102"/>
      <c r="HW268" s="102"/>
      <c r="HX268" s="102"/>
      <c r="HY268" s="102"/>
      <c r="HZ268" s="102"/>
      <c r="IA268" s="102"/>
      <c r="IB268" s="102"/>
      <c r="IC268" s="102"/>
      <c r="ID268" s="102"/>
      <c r="IE268" s="102"/>
      <c r="IF268" s="102"/>
      <c r="IG268" s="102"/>
      <c r="IH268" s="102"/>
      <c r="II268" s="102"/>
      <c r="IJ268" s="102"/>
      <c r="IK268" s="102"/>
      <c r="IL268" s="102"/>
      <c r="IM268" s="102"/>
      <c r="IN268" s="102"/>
    </row>
    <row r="269" spans="1:248" s="436" customFormat="1" ht="18" customHeight="1">
      <c r="A269" s="459" t="s">
        <v>281</v>
      </c>
      <c r="B269" s="458"/>
      <c r="C269" s="458"/>
      <c r="D269" s="458">
        <v>0</v>
      </c>
      <c r="E269" s="458"/>
      <c r="F269" s="450"/>
      <c r="G269" s="450"/>
      <c r="H269" s="451"/>
      <c r="HM269" s="102"/>
      <c r="HN269" s="102"/>
      <c r="HO269" s="102"/>
      <c r="HP269" s="102"/>
      <c r="HQ269" s="102"/>
      <c r="HR269" s="102"/>
      <c r="HS269" s="102"/>
      <c r="HT269" s="102"/>
      <c r="HU269" s="102"/>
      <c r="HV269" s="102"/>
      <c r="HW269" s="102"/>
      <c r="HX269" s="102"/>
      <c r="HY269" s="102"/>
      <c r="HZ269" s="102"/>
      <c r="IA269" s="102"/>
      <c r="IB269" s="102"/>
      <c r="IC269" s="102"/>
      <c r="ID269" s="102"/>
      <c r="IE269" s="102"/>
      <c r="IF269" s="102"/>
      <c r="IG269" s="102"/>
      <c r="IH269" s="102"/>
      <c r="II269" s="102"/>
      <c r="IJ269" s="102"/>
      <c r="IK269" s="102"/>
      <c r="IL269" s="102"/>
      <c r="IM269" s="102"/>
      <c r="IN269" s="102"/>
    </row>
    <row r="270" spans="1:248" s="436" customFormat="1" ht="18" customHeight="1">
      <c r="A270" s="456" t="s">
        <v>282</v>
      </c>
      <c r="B270" s="281"/>
      <c r="C270" s="281"/>
      <c r="D270" s="281">
        <v>0</v>
      </c>
      <c r="E270" s="281"/>
      <c r="F270" s="450"/>
      <c r="G270" s="450"/>
      <c r="H270" s="451"/>
      <c r="HM270" s="102"/>
      <c r="HN270" s="102"/>
      <c r="HO270" s="102"/>
      <c r="HP270" s="102"/>
      <c r="HQ270" s="102"/>
      <c r="HR270" s="102"/>
      <c r="HS270" s="102"/>
      <c r="HT270" s="102"/>
      <c r="HU270" s="102"/>
      <c r="HV270" s="102"/>
      <c r="HW270" s="102"/>
      <c r="HX270" s="102"/>
      <c r="HY270" s="102"/>
      <c r="HZ270" s="102"/>
      <c r="IA270" s="102"/>
      <c r="IB270" s="102"/>
      <c r="IC270" s="102"/>
      <c r="ID270" s="102"/>
      <c r="IE270" s="102"/>
      <c r="IF270" s="102"/>
      <c r="IG270" s="102"/>
      <c r="IH270" s="102"/>
      <c r="II270" s="102"/>
      <c r="IJ270" s="102"/>
      <c r="IK270" s="102"/>
      <c r="IL270" s="102"/>
      <c r="IM270" s="102"/>
      <c r="IN270" s="102"/>
    </row>
    <row r="271" spans="1:248" s="436" customFormat="1" ht="18" customHeight="1">
      <c r="A271" s="350" t="s">
        <v>283</v>
      </c>
      <c r="B271" s="281"/>
      <c r="C271" s="281"/>
      <c r="D271" s="281">
        <v>0</v>
      </c>
      <c r="E271" s="281"/>
      <c r="F271" s="450"/>
      <c r="G271" s="450"/>
      <c r="H271" s="451"/>
      <c r="HM271" s="102"/>
      <c r="HN271" s="102"/>
      <c r="HO271" s="102"/>
      <c r="HP271" s="102"/>
      <c r="HQ271" s="102"/>
      <c r="HR271" s="102"/>
      <c r="HS271" s="102"/>
      <c r="HT271" s="102"/>
      <c r="HU271" s="102"/>
      <c r="HV271" s="102"/>
      <c r="HW271" s="102"/>
      <c r="HX271" s="102"/>
      <c r="HY271" s="102"/>
      <c r="HZ271" s="102"/>
      <c r="IA271" s="102"/>
      <c r="IB271" s="102"/>
      <c r="IC271" s="102"/>
      <c r="ID271" s="102"/>
      <c r="IE271" s="102"/>
      <c r="IF271" s="102"/>
      <c r="IG271" s="102"/>
      <c r="IH271" s="102"/>
      <c r="II271" s="102"/>
      <c r="IJ271" s="102"/>
      <c r="IK271" s="102"/>
      <c r="IL271" s="102"/>
      <c r="IM271" s="102"/>
      <c r="IN271" s="102"/>
    </row>
    <row r="272" spans="1:248" s="436" customFormat="1" ht="18" customHeight="1">
      <c r="A272" s="454" t="s">
        <v>284</v>
      </c>
      <c r="B272" s="458"/>
      <c r="C272" s="458"/>
      <c r="D272" s="458">
        <v>0</v>
      </c>
      <c r="E272" s="458"/>
      <c r="F272" s="450"/>
      <c r="G272" s="450"/>
      <c r="H272" s="451"/>
      <c r="HM272" s="102"/>
      <c r="HN272" s="102"/>
      <c r="HO272" s="102"/>
      <c r="HP272" s="102"/>
      <c r="HQ272" s="102"/>
      <c r="HR272" s="102"/>
      <c r="HS272" s="102"/>
      <c r="HT272" s="102"/>
      <c r="HU272" s="102"/>
      <c r="HV272" s="102"/>
      <c r="HW272" s="102"/>
      <c r="HX272" s="102"/>
      <c r="HY272" s="102"/>
      <c r="HZ272" s="102"/>
      <c r="IA272" s="102"/>
      <c r="IB272" s="102"/>
      <c r="IC272" s="102"/>
      <c r="ID272" s="102"/>
      <c r="IE272" s="102"/>
      <c r="IF272" s="102"/>
      <c r="IG272" s="102"/>
      <c r="IH272" s="102"/>
      <c r="II272" s="102"/>
      <c r="IJ272" s="102"/>
      <c r="IK272" s="102"/>
      <c r="IL272" s="102"/>
      <c r="IM272" s="102"/>
      <c r="IN272" s="102"/>
    </row>
    <row r="273" spans="1:248" s="436" customFormat="1" ht="18" customHeight="1">
      <c r="A273" s="452" t="s">
        <v>285</v>
      </c>
      <c r="B273" s="458"/>
      <c r="C273" s="458"/>
      <c r="D273" s="458">
        <v>0</v>
      </c>
      <c r="E273" s="458"/>
      <c r="F273" s="450"/>
      <c r="G273" s="450"/>
      <c r="H273" s="451"/>
      <c r="HM273" s="102"/>
      <c r="HN273" s="102"/>
      <c r="HO273" s="102"/>
      <c r="HP273" s="102"/>
      <c r="HQ273" s="102"/>
      <c r="HR273" s="102"/>
      <c r="HS273" s="102"/>
      <c r="HT273" s="102"/>
      <c r="HU273" s="102"/>
      <c r="HV273" s="102"/>
      <c r="HW273" s="102"/>
      <c r="HX273" s="102"/>
      <c r="HY273" s="102"/>
      <c r="HZ273" s="102"/>
      <c r="IA273" s="102"/>
      <c r="IB273" s="102"/>
      <c r="IC273" s="102"/>
      <c r="ID273" s="102"/>
      <c r="IE273" s="102"/>
      <c r="IF273" s="102"/>
      <c r="IG273" s="102"/>
      <c r="IH273" s="102"/>
      <c r="II273" s="102"/>
      <c r="IJ273" s="102"/>
      <c r="IK273" s="102"/>
      <c r="IL273" s="102"/>
      <c r="IM273" s="102"/>
      <c r="IN273" s="102"/>
    </row>
    <row r="274" spans="1:248" s="436" customFormat="1" ht="18" customHeight="1">
      <c r="A274" s="454" t="s">
        <v>286</v>
      </c>
      <c r="B274" s="281"/>
      <c r="C274" s="281"/>
      <c r="D274" s="281">
        <v>0</v>
      </c>
      <c r="E274" s="281"/>
      <c r="F274" s="450"/>
      <c r="G274" s="450"/>
      <c r="H274" s="451"/>
      <c r="HM274" s="102"/>
      <c r="HN274" s="102"/>
      <c r="HO274" s="102"/>
      <c r="HP274" s="102"/>
      <c r="HQ274" s="102"/>
      <c r="HR274" s="102"/>
      <c r="HS274" s="102"/>
      <c r="HT274" s="102"/>
      <c r="HU274" s="102"/>
      <c r="HV274" s="102"/>
      <c r="HW274" s="102"/>
      <c r="HX274" s="102"/>
      <c r="HY274" s="102"/>
      <c r="HZ274" s="102"/>
      <c r="IA274" s="102"/>
      <c r="IB274" s="102"/>
      <c r="IC274" s="102"/>
      <c r="ID274" s="102"/>
      <c r="IE274" s="102"/>
      <c r="IF274" s="102"/>
      <c r="IG274" s="102"/>
      <c r="IH274" s="102"/>
      <c r="II274" s="102"/>
      <c r="IJ274" s="102"/>
      <c r="IK274" s="102"/>
      <c r="IL274" s="102"/>
      <c r="IM274" s="102"/>
      <c r="IN274" s="102"/>
    </row>
    <row r="275" spans="1:248" s="436" customFormat="1" ht="18" customHeight="1">
      <c r="A275" s="456" t="s">
        <v>287</v>
      </c>
      <c r="B275" s="281"/>
      <c r="C275" s="281"/>
      <c r="D275" s="281">
        <v>0</v>
      </c>
      <c r="E275" s="281"/>
      <c r="F275" s="450"/>
      <c r="G275" s="450"/>
      <c r="H275" s="461"/>
      <c r="HM275" s="102"/>
      <c r="HN275" s="102"/>
      <c r="HO275" s="102"/>
      <c r="HP275" s="102"/>
      <c r="HQ275" s="102"/>
      <c r="HR275" s="102"/>
      <c r="HS275" s="102"/>
      <c r="HT275" s="102"/>
      <c r="HU275" s="102"/>
      <c r="HV275" s="102"/>
      <c r="HW275" s="102"/>
      <c r="HX275" s="102"/>
      <c r="HY275" s="102"/>
      <c r="HZ275" s="102"/>
      <c r="IA275" s="102"/>
      <c r="IB275" s="102"/>
      <c r="IC275" s="102"/>
      <c r="ID275" s="102"/>
      <c r="IE275" s="102"/>
      <c r="IF275" s="102"/>
      <c r="IG275" s="102"/>
      <c r="IH275" s="102"/>
      <c r="II275" s="102"/>
      <c r="IJ275" s="102"/>
      <c r="IK275" s="102"/>
      <c r="IL275" s="102"/>
      <c r="IM275" s="102"/>
      <c r="IN275" s="102"/>
    </row>
    <row r="276" spans="1:248" s="436" customFormat="1" ht="18" customHeight="1">
      <c r="A276" s="456" t="s">
        <v>288</v>
      </c>
      <c r="B276" s="281"/>
      <c r="C276" s="281"/>
      <c r="D276" s="281">
        <v>0</v>
      </c>
      <c r="E276" s="281"/>
      <c r="F276" s="450"/>
      <c r="G276" s="450"/>
      <c r="H276" s="451"/>
      <c r="HM276" s="102"/>
      <c r="HN276" s="102"/>
      <c r="HO276" s="102"/>
      <c r="HP276" s="102"/>
      <c r="HQ276" s="102"/>
      <c r="HR276" s="102"/>
      <c r="HS276" s="102"/>
      <c r="HT276" s="102"/>
      <c r="HU276" s="102"/>
      <c r="HV276" s="102"/>
      <c r="HW276" s="102"/>
      <c r="HX276" s="102"/>
      <c r="HY276" s="102"/>
      <c r="HZ276" s="102"/>
      <c r="IA276" s="102"/>
      <c r="IB276" s="102"/>
      <c r="IC276" s="102"/>
      <c r="ID276" s="102"/>
      <c r="IE276" s="102"/>
      <c r="IF276" s="102"/>
      <c r="IG276" s="102"/>
      <c r="IH276" s="102"/>
      <c r="II276" s="102"/>
      <c r="IJ276" s="102"/>
      <c r="IK276" s="102"/>
      <c r="IL276" s="102"/>
      <c r="IM276" s="102"/>
      <c r="IN276" s="102"/>
    </row>
    <row r="277" spans="1:248" s="436" customFormat="1" ht="18" customHeight="1">
      <c r="A277" s="456" t="s">
        <v>289</v>
      </c>
      <c r="B277" s="281"/>
      <c r="C277" s="281"/>
      <c r="D277" s="281">
        <v>0</v>
      </c>
      <c r="E277" s="281"/>
      <c r="F277" s="450"/>
      <c r="G277" s="450"/>
      <c r="H277" s="451"/>
      <c r="HM277" s="102"/>
      <c r="HN277" s="102"/>
      <c r="HO277" s="102"/>
      <c r="HP277" s="102"/>
      <c r="HQ277" s="102"/>
      <c r="HR277" s="102"/>
      <c r="HS277" s="102"/>
      <c r="HT277" s="102"/>
      <c r="HU277" s="102"/>
      <c r="HV277" s="102"/>
      <c r="HW277" s="102"/>
      <c r="HX277" s="102"/>
      <c r="HY277" s="102"/>
      <c r="HZ277" s="102"/>
      <c r="IA277" s="102"/>
      <c r="IB277" s="102"/>
      <c r="IC277" s="102"/>
      <c r="ID277" s="102"/>
      <c r="IE277" s="102"/>
      <c r="IF277" s="102"/>
      <c r="IG277" s="102"/>
      <c r="IH277" s="102"/>
      <c r="II277" s="102"/>
      <c r="IJ277" s="102"/>
      <c r="IK277" s="102"/>
      <c r="IL277" s="102"/>
      <c r="IM277" s="102"/>
      <c r="IN277" s="102"/>
    </row>
    <row r="278" spans="1:248" s="436" customFormat="1" ht="18" customHeight="1">
      <c r="A278" s="454" t="s">
        <v>290</v>
      </c>
      <c r="B278" s="281"/>
      <c r="C278" s="281"/>
      <c r="D278" s="281">
        <v>0</v>
      </c>
      <c r="E278" s="281"/>
      <c r="F278" s="450"/>
      <c r="G278" s="450"/>
      <c r="H278" s="451"/>
      <c r="HM278" s="102"/>
      <c r="HN278" s="102"/>
      <c r="HO278" s="102"/>
      <c r="HP278" s="102"/>
      <c r="HQ278" s="102"/>
      <c r="HR278" s="102"/>
      <c r="HS278" s="102"/>
      <c r="HT278" s="102"/>
      <c r="HU278" s="102"/>
      <c r="HV278" s="102"/>
      <c r="HW278" s="102"/>
      <c r="HX278" s="102"/>
      <c r="HY278" s="102"/>
      <c r="HZ278" s="102"/>
      <c r="IA278" s="102"/>
      <c r="IB278" s="102"/>
      <c r="IC278" s="102"/>
      <c r="ID278" s="102"/>
      <c r="IE278" s="102"/>
      <c r="IF278" s="102"/>
      <c r="IG278" s="102"/>
      <c r="IH278" s="102"/>
      <c r="II278" s="102"/>
      <c r="IJ278" s="102"/>
      <c r="IK278" s="102"/>
      <c r="IL278" s="102"/>
      <c r="IM278" s="102"/>
      <c r="IN278" s="102"/>
    </row>
    <row r="279" spans="1:248" s="436" customFormat="1" ht="18" customHeight="1">
      <c r="A279" s="454" t="s">
        <v>291</v>
      </c>
      <c r="B279" s="281"/>
      <c r="C279" s="281"/>
      <c r="D279" s="281">
        <v>0</v>
      </c>
      <c r="E279" s="281"/>
      <c r="F279" s="450"/>
      <c r="G279" s="450"/>
      <c r="H279" s="451"/>
      <c r="HM279" s="102"/>
      <c r="HN279" s="102"/>
      <c r="HO279" s="102"/>
      <c r="HP279" s="102"/>
      <c r="HQ279" s="102"/>
      <c r="HR279" s="102"/>
      <c r="HS279" s="102"/>
      <c r="HT279" s="102"/>
      <c r="HU279" s="102"/>
      <c r="HV279" s="102"/>
      <c r="HW279" s="102"/>
      <c r="HX279" s="102"/>
      <c r="HY279" s="102"/>
      <c r="HZ279" s="102"/>
      <c r="IA279" s="102"/>
      <c r="IB279" s="102"/>
      <c r="IC279" s="102"/>
      <c r="ID279" s="102"/>
      <c r="IE279" s="102"/>
      <c r="IF279" s="102"/>
      <c r="IG279" s="102"/>
      <c r="IH279" s="102"/>
      <c r="II279" s="102"/>
      <c r="IJ279" s="102"/>
      <c r="IK279" s="102"/>
      <c r="IL279" s="102"/>
      <c r="IM279" s="102"/>
      <c r="IN279" s="102"/>
    </row>
    <row r="280" spans="1:248" s="436" customFormat="1" ht="18" customHeight="1">
      <c r="A280" s="452" t="s">
        <v>292</v>
      </c>
      <c r="B280" s="458"/>
      <c r="C280" s="458"/>
      <c r="D280" s="458">
        <v>0</v>
      </c>
      <c r="E280" s="458"/>
      <c r="F280" s="450"/>
      <c r="G280" s="450"/>
      <c r="H280" s="451"/>
      <c r="HM280" s="102"/>
      <c r="HN280" s="102"/>
      <c r="HO280" s="102"/>
      <c r="HP280" s="102"/>
      <c r="HQ280" s="102"/>
      <c r="HR280" s="102"/>
      <c r="HS280" s="102"/>
      <c r="HT280" s="102"/>
      <c r="HU280" s="102"/>
      <c r="HV280" s="102"/>
      <c r="HW280" s="102"/>
      <c r="HX280" s="102"/>
      <c r="HY280" s="102"/>
      <c r="HZ280" s="102"/>
      <c r="IA280" s="102"/>
      <c r="IB280" s="102"/>
      <c r="IC280" s="102"/>
      <c r="ID280" s="102"/>
      <c r="IE280" s="102"/>
      <c r="IF280" s="102"/>
      <c r="IG280" s="102"/>
      <c r="IH280" s="102"/>
      <c r="II280" s="102"/>
      <c r="IJ280" s="102"/>
      <c r="IK280" s="102"/>
      <c r="IL280" s="102"/>
      <c r="IM280" s="102"/>
      <c r="IN280" s="102"/>
    </row>
    <row r="281" spans="1:248" s="436" customFormat="1" ht="18" customHeight="1">
      <c r="A281" s="456" t="s">
        <v>112</v>
      </c>
      <c r="B281" s="281"/>
      <c r="C281" s="281"/>
      <c r="D281" s="281">
        <v>0</v>
      </c>
      <c r="E281" s="281"/>
      <c r="F281" s="450"/>
      <c r="G281" s="450"/>
      <c r="H281" s="451"/>
      <c r="HM281" s="102"/>
      <c r="HN281" s="102"/>
      <c r="HO281" s="102"/>
      <c r="HP281" s="102"/>
      <c r="HQ281" s="102"/>
      <c r="HR281" s="102"/>
      <c r="HS281" s="102"/>
      <c r="HT281" s="102"/>
      <c r="HU281" s="102"/>
      <c r="HV281" s="102"/>
      <c r="HW281" s="102"/>
      <c r="HX281" s="102"/>
      <c r="HY281" s="102"/>
      <c r="HZ281" s="102"/>
      <c r="IA281" s="102"/>
      <c r="IB281" s="102"/>
      <c r="IC281" s="102"/>
      <c r="ID281" s="102"/>
      <c r="IE281" s="102"/>
      <c r="IF281" s="102"/>
      <c r="IG281" s="102"/>
      <c r="IH281" s="102"/>
      <c r="II281" s="102"/>
      <c r="IJ281" s="102"/>
      <c r="IK281" s="102"/>
      <c r="IL281" s="102"/>
      <c r="IM281" s="102"/>
      <c r="IN281" s="102"/>
    </row>
    <row r="282" spans="1:248" s="436" customFormat="1" ht="18" customHeight="1">
      <c r="A282" s="456" t="s">
        <v>113</v>
      </c>
      <c r="B282" s="281"/>
      <c r="C282" s="281"/>
      <c r="D282" s="281">
        <v>0</v>
      </c>
      <c r="E282" s="281"/>
      <c r="F282" s="450"/>
      <c r="G282" s="450"/>
      <c r="H282" s="451"/>
      <c r="HM282" s="102"/>
      <c r="HN282" s="102"/>
      <c r="HO282" s="102"/>
      <c r="HP282" s="102"/>
      <c r="HQ282" s="102"/>
      <c r="HR282" s="102"/>
      <c r="HS282" s="102"/>
      <c r="HT282" s="102"/>
      <c r="HU282" s="102"/>
      <c r="HV282" s="102"/>
      <c r="HW282" s="102"/>
      <c r="HX282" s="102"/>
      <c r="HY282" s="102"/>
      <c r="HZ282" s="102"/>
      <c r="IA282" s="102"/>
      <c r="IB282" s="102"/>
      <c r="IC282" s="102"/>
      <c r="ID282" s="102"/>
      <c r="IE282" s="102"/>
      <c r="IF282" s="102"/>
      <c r="IG282" s="102"/>
      <c r="IH282" s="102"/>
      <c r="II282" s="102"/>
      <c r="IJ282" s="102"/>
      <c r="IK282" s="102"/>
      <c r="IL282" s="102"/>
      <c r="IM282" s="102"/>
      <c r="IN282" s="102"/>
    </row>
    <row r="283" spans="1:248" s="436" customFormat="1" ht="18" customHeight="1">
      <c r="A283" s="456" t="s">
        <v>114</v>
      </c>
      <c r="B283" s="281"/>
      <c r="C283" s="281"/>
      <c r="D283" s="281">
        <v>0</v>
      </c>
      <c r="E283" s="281"/>
      <c r="F283" s="450"/>
      <c r="G283" s="450"/>
      <c r="H283" s="451"/>
      <c r="HM283" s="102"/>
      <c r="HN283" s="102"/>
      <c r="HO283" s="102"/>
      <c r="HP283" s="102"/>
      <c r="HQ283" s="102"/>
      <c r="HR283" s="102"/>
      <c r="HS283" s="102"/>
      <c r="HT283" s="102"/>
      <c r="HU283" s="102"/>
      <c r="HV283" s="102"/>
      <c r="HW283" s="102"/>
      <c r="HX283" s="102"/>
      <c r="HY283" s="102"/>
      <c r="HZ283" s="102"/>
      <c r="IA283" s="102"/>
      <c r="IB283" s="102"/>
      <c r="IC283" s="102"/>
      <c r="ID283" s="102"/>
      <c r="IE283" s="102"/>
      <c r="IF283" s="102"/>
      <c r="IG283" s="102"/>
      <c r="IH283" s="102"/>
      <c r="II283" s="102"/>
      <c r="IJ283" s="102"/>
      <c r="IK283" s="102"/>
      <c r="IL283" s="102"/>
      <c r="IM283" s="102"/>
      <c r="IN283" s="102"/>
    </row>
    <row r="284" spans="1:248" s="436" customFormat="1" ht="18" customHeight="1">
      <c r="A284" s="350" t="s">
        <v>121</v>
      </c>
      <c r="B284" s="281"/>
      <c r="C284" s="281"/>
      <c r="D284" s="281">
        <v>0</v>
      </c>
      <c r="E284" s="281"/>
      <c r="F284" s="450"/>
      <c r="G284" s="450"/>
      <c r="H284" s="451"/>
      <c r="HM284" s="102"/>
      <c r="HN284" s="102"/>
      <c r="HO284" s="102"/>
      <c r="HP284" s="102"/>
      <c r="HQ284" s="102"/>
      <c r="HR284" s="102"/>
      <c r="HS284" s="102"/>
      <c r="HT284" s="102"/>
      <c r="HU284" s="102"/>
      <c r="HV284" s="102"/>
      <c r="HW284" s="102"/>
      <c r="HX284" s="102"/>
      <c r="HY284" s="102"/>
      <c r="HZ284" s="102"/>
      <c r="IA284" s="102"/>
      <c r="IB284" s="102"/>
      <c r="IC284" s="102"/>
      <c r="ID284" s="102"/>
      <c r="IE284" s="102"/>
      <c r="IF284" s="102"/>
      <c r="IG284" s="102"/>
      <c r="IH284" s="102"/>
      <c r="II284" s="102"/>
      <c r="IJ284" s="102"/>
      <c r="IK284" s="102"/>
      <c r="IL284" s="102"/>
      <c r="IM284" s="102"/>
      <c r="IN284" s="102"/>
    </row>
    <row r="285" spans="1:248" s="436" customFormat="1" ht="18" customHeight="1">
      <c r="A285" s="454" t="s">
        <v>293</v>
      </c>
      <c r="B285" s="281"/>
      <c r="C285" s="281"/>
      <c r="D285" s="281">
        <v>0</v>
      </c>
      <c r="E285" s="281"/>
      <c r="F285" s="450"/>
      <c r="G285" s="450"/>
      <c r="H285" s="451"/>
      <c r="HM285" s="102"/>
      <c r="HN285" s="102"/>
      <c r="HO285" s="102"/>
      <c r="HP285" s="102"/>
      <c r="HQ285" s="102"/>
      <c r="HR285" s="102"/>
      <c r="HS285" s="102"/>
      <c r="HT285" s="102"/>
      <c r="HU285" s="102"/>
      <c r="HV285" s="102"/>
      <c r="HW285" s="102"/>
      <c r="HX285" s="102"/>
      <c r="HY285" s="102"/>
      <c r="HZ285" s="102"/>
      <c r="IA285" s="102"/>
      <c r="IB285" s="102"/>
      <c r="IC285" s="102"/>
      <c r="ID285" s="102"/>
      <c r="IE285" s="102"/>
      <c r="IF285" s="102"/>
      <c r="IG285" s="102"/>
      <c r="IH285" s="102"/>
      <c r="II285" s="102"/>
      <c r="IJ285" s="102"/>
      <c r="IK285" s="102"/>
      <c r="IL285" s="102"/>
      <c r="IM285" s="102"/>
      <c r="IN285" s="102"/>
    </row>
    <row r="286" spans="1:248" s="436" customFormat="1" ht="18" customHeight="1">
      <c r="A286" s="452" t="s">
        <v>294</v>
      </c>
      <c r="B286" s="458"/>
      <c r="C286" s="458"/>
      <c r="D286" s="458">
        <v>0</v>
      </c>
      <c r="E286" s="458"/>
      <c r="F286" s="450"/>
      <c r="G286" s="450"/>
      <c r="H286" s="451"/>
      <c r="HM286" s="102"/>
      <c r="HN286" s="102"/>
      <c r="HO286" s="102"/>
      <c r="HP286" s="102"/>
      <c r="HQ286" s="102"/>
      <c r="HR286" s="102"/>
      <c r="HS286" s="102"/>
      <c r="HT286" s="102"/>
      <c r="HU286" s="102"/>
      <c r="HV286" s="102"/>
      <c r="HW286" s="102"/>
      <c r="HX286" s="102"/>
      <c r="HY286" s="102"/>
      <c r="HZ286" s="102"/>
      <c r="IA286" s="102"/>
      <c r="IB286" s="102"/>
      <c r="IC286" s="102"/>
      <c r="ID286" s="102"/>
      <c r="IE286" s="102"/>
      <c r="IF286" s="102"/>
      <c r="IG286" s="102"/>
      <c r="IH286" s="102"/>
      <c r="II286" s="102"/>
      <c r="IJ286" s="102"/>
      <c r="IK286" s="102"/>
      <c r="IL286" s="102"/>
      <c r="IM286" s="102"/>
      <c r="IN286" s="102"/>
    </row>
    <row r="287" spans="1:248" s="436" customFormat="1" ht="18" customHeight="1">
      <c r="A287" s="454" t="s">
        <v>295</v>
      </c>
      <c r="B287" s="281"/>
      <c r="C287" s="281"/>
      <c r="D287" s="281">
        <v>0</v>
      </c>
      <c r="E287" s="281"/>
      <c r="F287" s="450"/>
      <c r="G287" s="450"/>
      <c r="H287" s="451"/>
      <c r="HM287" s="102"/>
      <c r="HN287" s="102"/>
      <c r="HO287" s="102"/>
      <c r="HP287" s="102"/>
      <c r="HQ287" s="102"/>
      <c r="HR287" s="102"/>
      <c r="HS287" s="102"/>
      <c r="HT287" s="102"/>
      <c r="HU287" s="102"/>
      <c r="HV287" s="102"/>
      <c r="HW287" s="102"/>
      <c r="HX287" s="102"/>
      <c r="HY287" s="102"/>
      <c r="HZ287" s="102"/>
      <c r="IA287" s="102"/>
      <c r="IB287" s="102"/>
      <c r="IC287" s="102"/>
      <c r="ID287" s="102"/>
      <c r="IE287" s="102"/>
      <c r="IF287" s="102"/>
      <c r="IG287" s="102"/>
      <c r="IH287" s="102"/>
      <c r="II287" s="102"/>
      <c r="IJ287" s="102"/>
      <c r="IK287" s="102"/>
      <c r="IL287" s="102"/>
      <c r="IM287" s="102"/>
      <c r="IN287" s="102"/>
    </row>
    <row r="288" spans="1:248" s="436" customFormat="1" ht="24.95" customHeight="1">
      <c r="A288" s="459" t="s">
        <v>35</v>
      </c>
      <c r="B288" s="458">
        <v>5273.7320101730002</v>
      </c>
      <c r="C288" s="458">
        <v>7086</v>
      </c>
      <c r="D288" s="458">
        <v>7086</v>
      </c>
      <c r="E288" s="458">
        <v>7050</v>
      </c>
      <c r="F288" s="450">
        <v>5.106382978723456E-3</v>
      </c>
      <c r="G288" s="450">
        <v>0.34364051611480151</v>
      </c>
      <c r="H288" s="451" t="s">
        <v>296</v>
      </c>
      <c r="HM288" s="102"/>
      <c r="HN288" s="102"/>
      <c r="HO288" s="102"/>
      <c r="HP288" s="102"/>
      <c r="HQ288" s="102"/>
      <c r="HR288" s="102"/>
      <c r="HS288" s="102"/>
      <c r="HT288" s="102"/>
      <c r="HU288" s="102"/>
      <c r="HV288" s="102"/>
      <c r="HW288" s="102"/>
      <c r="HX288" s="102"/>
      <c r="HY288" s="102"/>
      <c r="HZ288" s="102"/>
      <c r="IA288" s="102"/>
      <c r="IB288" s="102"/>
      <c r="IC288" s="102"/>
      <c r="ID288" s="102"/>
      <c r="IE288" s="102"/>
      <c r="IF288" s="102"/>
      <c r="IG288" s="102"/>
      <c r="IH288" s="102"/>
      <c r="II288" s="102"/>
      <c r="IJ288" s="102"/>
      <c r="IK288" s="102"/>
      <c r="IL288" s="102"/>
      <c r="IM288" s="102"/>
      <c r="IN288" s="102"/>
    </row>
    <row r="289" spans="1:248" s="436" customFormat="1" ht="18" customHeight="1">
      <c r="A289" s="459" t="s">
        <v>297</v>
      </c>
      <c r="B289" s="458"/>
      <c r="C289" s="458"/>
      <c r="D289" s="458">
        <v>0</v>
      </c>
      <c r="E289" s="458"/>
      <c r="F289" s="450"/>
      <c r="G289" s="450"/>
      <c r="H289" s="451"/>
      <c r="HM289" s="102"/>
      <c r="HN289" s="102"/>
      <c r="HO289" s="102"/>
      <c r="HP289" s="102"/>
      <c r="HQ289" s="102"/>
      <c r="HR289" s="102"/>
      <c r="HS289" s="102"/>
      <c r="HT289" s="102"/>
      <c r="HU289" s="102"/>
      <c r="HV289" s="102"/>
      <c r="HW289" s="102"/>
      <c r="HX289" s="102"/>
      <c r="HY289" s="102"/>
      <c r="HZ289" s="102"/>
      <c r="IA289" s="102"/>
      <c r="IB289" s="102"/>
      <c r="IC289" s="102"/>
      <c r="ID289" s="102"/>
      <c r="IE289" s="102"/>
      <c r="IF289" s="102"/>
      <c r="IG289" s="102"/>
      <c r="IH289" s="102"/>
      <c r="II289" s="102"/>
      <c r="IJ289" s="102"/>
      <c r="IK289" s="102"/>
      <c r="IL289" s="102"/>
      <c r="IM289" s="102"/>
      <c r="IN289" s="102"/>
    </row>
    <row r="290" spans="1:248" s="436" customFormat="1" ht="18" customHeight="1">
      <c r="A290" s="456" t="s">
        <v>298</v>
      </c>
      <c r="B290" s="281"/>
      <c r="C290" s="281"/>
      <c r="D290" s="281">
        <v>0</v>
      </c>
      <c r="E290" s="281"/>
      <c r="F290" s="450"/>
      <c r="G290" s="450"/>
      <c r="H290" s="451"/>
      <c r="HM290" s="102"/>
      <c r="HN290" s="102"/>
      <c r="HO290" s="102"/>
      <c r="HP290" s="102"/>
      <c r="HQ290" s="102"/>
      <c r="HR290" s="102"/>
      <c r="HS290" s="102"/>
      <c r="HT290" s="102"/>
      <c r="HU290" s="102"/>
      <c r="HV290" s="102"/>
      <c r="HW290" s="102"/>
      <c r="HX290" s="102"/>
      <c r="HY290" s="102"/>
      <c r="HZ290" s="102"/>
      <c r="IA290" s="102"/>
      <c r="IB290" s="102"/>
      <c r="IC290" s="102"/>
      <c r="ID290" s="102"/>
      <c r="IE290" s="102"/>
      <c r="IF290" s="102"/>
      <c r="IG290" s="102"/>
      <c r="IH290" s="102"/>
      <c r="II290" s="102"/>
      <c r="IJ290" s="102"/>
      <c r="IK290" s="102"/>
      <c r="IL290" s="102"/>
      <c r="IM290" s="102"/>
      <c r="IN290" s="102"/>
    </row>
    <row r="291" spans="1:248" s="436" customFormat="1" ht="18" customHeight="1">
      <c r="A291" s="452" t="s">
        <v>299</v>
      </c>
      <c r="B291" s="458"/>
      <c r="C291" s="458"/>
      <c r="D291" s="458">
        <v>0</v>
      </c>
      <c r="E291" s="458"/>
      <c r="F291" s="450"/>
      <c r="G291" s="450"/>
      <c r="H291" s="451"/>
      <c r="HM291" s="102"/>
      <c r="HN291" s="102"/>
      <c r="HO291" s="102"/>
      <c r="HP291" s="102"/>
      <c r="HQ291" s="102"/>
      <c r="HR291" s="102"/>
      <c r="HS291" s="102"/>
      <c r="HT291" s="102"/>
      <c r="HU291" s="102"/>
      <c r="HV291" s="102"/>
      <c r="HW291" s="102"/>
      <c r="HX291" s="102"/>
      <c r="HY291" s="102"/>
      <c r="HZ291" s="102"/>
      <c r="IA291" s="102"/>
      <c r="IB291" s="102"/>
      <c r="IC291" s="102"/>
      <c r="ID291" s="102"/>
      <c r="IE291" s="102"/>
      <c r="IF291" s="102"/>
      <c r="IG291" s="102"/>
      <c r="IH291" s="102"/>
      <c r="II291" s="102"/>
      <c r="IJ291" s="102"/>
      <c r="IK291" s="102"/>
      <c r="IL291" s="102"/>
      <c r="IM291" s="102"/>
      <c r="IN291" s="102"/>
    </row>
    <row r="292" spans="1:248" s="436" customFormat="1" ht="18" customHeight="1">
      <c r="A292" s="454" t="s">
        <v>300</v>
      </c>
      <c r="B292" s="281"/>
      <c r="C292" s="281"/>
      <c r="D292" s="281">
        <v>0</v>
      </c>
      <c r="E292" s="281"/>
      <c r="F292" s="450"/>
      <c r="G292" s="450"/>
      <c r="H292" s="451"/>
      <c r="HM292" s="102"/>
      <c r="HN292" s="102"/>
      <c r="HO292" s="102"/>
      <c r="HP292" s="102"/>
      <c r="HQ292" s="102"/>
      <c r="HR292" s="102"/>
      <c r="HS292" s="102"/>
      <c r="HT292" s="102"/>
      <c r="HU292" s="102"/>
      <c r="HV292" s="102"/>
      <c r="HW292" s="102"/>
      <c r="HX292" s="102"/>
      <c r="HY292" s="102"/>
      <c r="HZ292" s="102"/>
      <c r="IA292" s="102"/>
      <c r="IB292" s="102"/>
      <c r="IC292" s="102"/>
      <c r="ID292" s="102"/>
      <c r="IE292" s="102"/>
      <c r="IF292" s="102"/>
      <c r="IG292" s="102"/>
      <c r="IH292" s="102"/>
      <c r="II292" s="102"/>
      <c r="IJ292" s="102"/>
      <c r="IK292" s="102"/>
      <c r="IL292" s="102"/>
      <c r="IM292" s="102"/>
      <c r="IN292" s="102"/>
    </row>
    <row r="293" spans="1:248" s="436" customFormat="1" ht="18" customHeight="1">
      <c r="A293" s="452" t="s">
        <v>301</v>
      </c>
      <c r="B293" s="458"/>
      <c r="C293" s="458"/>
      <c r="D293" s="458">
        <v>0</v>
      </c>
      <c r="E293" s="458"/>
      <c r="F293" s="450"/>
      <c r="G293" s="450"/>
      <c r="H293" s="451"/>
      <c r="HM293" s="102"/>
      <c r="HN293" s="102"/>
      <c r="HO293" s="102"/>
      <c r="HP293" s="102"/>
      <c r="HQ293" s="102"/>
      <c r="HR293" s="102"/>
      <c r="HS293" s="102"/>
      <c r="HT293" s="102"/>
      <c r="HU293" s="102"/>
      <c r="HV293" s="102"/>
      <c r="HW293" s="102"/>
      <c r="HX293" s="102"/>
      <c r="HY293" s="102"/>
      <c r="HZ293" s="102"/>
      <c r="IA293" s="102"/>
      <c r="IB293" s="102"/>
      <c r="IC293" s="102"/>
      <c r="ID293" s="102"/>
      <c r="IE293" s="102"/>
      <c r="IF293" s="102"/>
      <c r="IG293" s="102"/>
      <c r="IH293" s="102"/>
      <c r="II293" s="102"/>
      <c r="IJ293" s="102"/>
      <c r="IK293" s="102"/>
      <c r="IL293" s="102"/>
      <c r="IM293" s="102"/>
      <c r="IN293" s="102"/>
    </row>
    <row r="294" spans="1:248" s="436" customFormat="1" ht="18" customHeight="1">
      <c r="A294" s="456" t="s">
        <v>302</v>
      </c>
      <c r="B294" s="281"/>
      <c r="C294" s="281"/>
      <c r="D294" s="281">
        <v>0</v>
      </c>
      <c r="E294" s="281"/>
      <c r="F294" s="450"/>
      <c r="G294" s="450"/>
      <c r="H294" s="451"/>
      <c r="HM294" s="102"/>
      <c r="HN294" s="102"/>
      <c r="HO294" s="102"/>
      <c r="HP294" s="102"/>
      <c r="HQ294" s="102"/>
      <c r="HR294" s="102"/>
      <c r="HS294" s="102"/>
      <c r="HT294" s="102"/>
      <c r="HU294" s="102"/>
      <c r="HV294" s="102"/>
      <c r="HW294" s="102"/>
      <c r="HX294" s="102"/>
      <c r="HY294" s="102"/>
      <c r="HZ294" s="102"/>
      <c r="IA294" s="102"/>
      <c r="IB294" s="102"/>
      <c r="IC294" s="102"/>
      <c r="ID294" s="102"/>
      <c r="IE294" s="102"/>
      <c r="IF294" s="102"/>
      <c r="IG294" s="102"/>
      <c r="IH294" s="102"/>
      <c r="II294" s="102"/>
      <c r="IJ294" s="102"/>
      <c r="IK294" s="102"/>
      <c r="IL294" s="102"/>
      <c r="IM294" s="102"/>
      <c r="IN294" s="102"/>
    </row>
    <row r="295" spans="1:248" s="436" customFormat="1" ht="18" customHeight="1">
      <c r="A295" s="459" t="s">
        <v>303</v>
      </c>
      <c r="B295" s="458">
        <v>1603</v>
      </c>
      <c r="C295" s="458">
        <v>1897</v>
      </c>
      <c r="D295" s="458">
        <v>1897</v>
      </c>
      <c r="E295" s="458">
        <v>1461</v>
      </c>
      <c r="F295" s="450">
        <v>0.29842573579739895</v>
      </c>
      <c r="G295" s="450">
        <v>0.18340611353711789</v>
      </c>
      <c r="H295" s="451"/>
      <c r="HM295" s="102"/>
      <c r="HN295" s="102"/>
      <c r="HO295" s="102"/>
      <c r="HP295" s="102"/>
      <c r="HQ295" s="102"/>
      <c r="HR295" s="102"/>
      <c r="HS295" s="102"/>
      <c r="HT295" s="102"/>
      <c r="HU295" s="102"/>
      <c r="HV295" s="102"/>
      <c r="HW295" s="102"/>
      <c r="HX295" s="102"/>
      <c r="HY295" s="102"/>
      <c r="HZ295" s="102"/>
      <c r="IA295" s="102"/>
      <c r="IB295" s="102"/>
      <c r="IC295" s="102"/>
      <c r="ID295" s="102"/>
      <c r="IE295" s="102"/>
      <c r="IF295" s="102"/>
      <c r="IG295" s="102"/>
      <c r="IH295" s="102"/>
      <c r="II295" s="102"/>
      <c r="IJ295" s="102"/>
      <c r="IK295" s="102"/>
      <c r="IL295" s="102"/>
      <c r="IM295" s="102"/>
      <c r="IN295" s="102"/>
    </row>
    <row r="296" spans="1:248" s="436" customFormat="1" ht="18" customHeight="1">
      <c r="A296" s="456" t="s">
        <v>304</v>
      </c>
      <c r="B296" s="281">
        <v>0</v>
      </c>
      <c r="C296" s="281"/>
      <c r="D296" s="281">
        <v>0</v>
      </c>
      <c r="E296" s="281">
        <v>0</v>
      </c>
      <c r="F296" s="450"/>
      <c r="G296" s="450"/>
      <c r="H296" s="451"/>
      <c r="HM296" s="102"/>
      <c r="HN296" s="102"/>
      <c r="HO296" s="102"/>
      <c r="HP296" s="102"/>
      <c r="HQ296" s="102"/>
      <c r="HR296" s="102"/>
      <c r="HS296" s="102"/>
      <c r="HT296" s="102"/>
      <c r="HU296" s="102"/>
      <c r="HV296" s="102"/>
      <c r="HW296" s="102"/>
      <c r="HX296" s="102"/>
      <c r="HY296" s="102"/>
      <c r="HZ296" s="102"/>
      <c r="IA296" s="102"/>
      <c r="IB296" s="102"/>
      <c r="IC296" s="102"/>
      <c r="ID296" s="102"/>
      <c r="IE296" s="102"/>
      <c r="IF296" s="102"/>
      <c r="IG296" s="102"/>
      <c r="IH296" s="102"/>
      <c r="II296" s="102"/>
      <c r="IJ296" s="102"/>
      <c r="IK296" s="102"/>
      <c r="IL296" s="102"/>
      <c r="IM296" s="102"/>
      <c r="IN296" s="102"/>
    </row>
    <row r="297" spans="1:248" s="436" customFormat="1" ht="18" customHeight="1">
      <c r="A297" s="350" t="s">
        <v>305</v>
      </c>
      <c r="B297" s="281">
        <v>0</v>
      </c>
      <c r="C297" s="281"/>
      <c r="D297" s="281">
        <v>0</v>
      </c>
      <c r="E297" s="281">
        <v>0</v>
      </c>
      <c r="F297" s="450"/>
      <c r="G297" s="450"/>
      <c r="H297" s="451"/>
      <c r="HM297" s="102"/>
      <c r="HN297" s="102"/>
      <c r="HO297" s="102"/>
      <c r="HP297" s="102"/>
      <c r="HQ297" s="102"/>
      <c r="HR297" s="102"/>
      <c r="HS297" s="102"/>
      <c r="HT297" s="102"/>
      <c r="HU297" s="102"/>
      <c r="HV297" s="102"/>
      <c r="HW297" s="102"/>
      <c r="HX297" s="102"/>
      <c r="HY297" s="102"/>
      <c r="HZ297" s="102"/>
      <c r="IA297" s="102"/>
      <c r="IB297" s="102"/>
      <c r="IC297" s="102"/>
      <c r="ID297" s="102"/>
      <c r="IE297" s="102"/>
      <c r="IF297" s="102"/>
      <c r="IG297" s="102"/>
      <c r="IH297" s="102"/>
      <c r="II297" s="102"/>
      <c r="IJ297" s="102"/>
      <c r="IK297" s="102"/>
      <c r="IL297" s="102"/>
      <c r="IM297" s="102"/>
      <c r="IN297" s="102"/>
    </row>
    <row r="298" spans="1:248" s="436" customFormat="1" ht="18" customHeight="1">
      <c r="A298" s="454" t="s">
        <v>306</v>
      </c>
      <c r="B298" s="281"/>
      <c r="C298" s="281"/>
      <c r="D298" s="281">
        <v>0</v>
      </c>
      <c r="E298" s="281">
        <v>0</v>
      </c>
      <c r="F298" s="450"/>
      <c r="G298" s="450"/>
      <c r="H298" s="451"/>
      <c r="HM298" s="102"/>
      <c r="HN298" s="102"/>
      <c r="HO298" s="102"/>
      <c r="HP298" s="102"/>
      <c r="HQ298" s="102"/>
      <c r="HR298" s="102"/>
      <c r="HS298" s="102"/>
      <c r="HT298" s="102"/>
      <c r="HU298" s="102"/>
      <c r="HV298" s="102"/>
      <c r="HW298" s="102"/>
      <c r="HX298" s="102"/>
      <c r="HY298" s="102"/>
      <c r="HZ298" s="102"/>
      <c r="IA298" s="102"/>
      <c r="IB298" s="102"/>
      <c r="IC298" s="102"/>
      <c r="ID298" s="102"/>
      <c r="IE298" s="102"/>
      <c r="IF298" s="102"/>
      <c r="IG298" s="102"/>
      <c r="IH298" s="102"/>
      <c r="II298" s="102"/>
      <c r="IJ298" s="102"/>
      <c r="IK298" s="102"/>
      <c r="IL298" s="102"/>
      <c r="IM298" s="102"/>
      <c r="IN298" s="102"/>
    </row>
    <row r="299" spans="1:248" s="436" customFormat="1" ht="18" customHeight="1">
      <c r="A299" s="454" t="s">
        <v>307</v>
      </c>
      <c r="B299" s="281">
        <v>0</v>
      </c>
      <c r="C299" s="281"/>
      <c r="D299" s="281">
        <v>0</v>
      </c>
      <c r="E299" s="281">
        <v>0</v>
      </c>
      <c r="F299" s="450"/>
      <c r="G299" s="450"/>
      <c r="H299" s="451"/>
      <c r="HM299" s="102"/>
      <c r="HN299" s="102"/>
      <c r="HO299" s="102"/>
      <c r="HP299" s="102"/>
      <c r="HQ299" s="102"/>
      <c r="HR299" s="102"/>
      <c r="HS299" s="102"/>
      <c r="HT299" s="102"/>
      <c r="HU299" s="102"/>
      <c r="HV299" s="102"/>
      <c r="HW299" s="102"/>
      <c r="HX299" s="102"/>
      <c r="HY299" s="102"/>
      <c r="HZ299" s="102"/>
      <c r="IA299" s="102"/>
      <c r="IB299" s="102"/>
      <c r="IC299" s="102"/>
      <c r="ID299" s="102"/>
      <c r="IE299" s="102"/>
      <c r="IF299" s="102"/>
      <c r="IG299" s="102"/>
      <c r="IH299" s="102"/>
      <c r="II299" s="102"/>
      <c r="IJ299" s="102"/>
      <c r="IK299" s="102"/>
      <c r="IL299" s="102"/>
      <c r="IM299" s="102"/>
      <c r="IN299" s="102"/>
    </row>
    <row r="300" spans="1:248" s="438" customFormat="1" ht="18" customHeight="1">
      <c r="A300" s="454" t="s">
        <v>308</v>
      </c>
      <c r="B300" s="281">
        <v>0</v>
      </c>
      <c r="C300" s="281"/>
      <c r="D300" s="281">
        <v>0</v>
      </c>
      <c r="E300" s="281">
        <v>0</v>
      </c>
      <c r="F300" s="450"/>
      <c r="G300" s="450"/>
      <c r="H300" s="451"/>
    </row>
    <row r="301" spans="1:248" s="436" customFormat="1" ht="18" customHeight="1">
      <c r="A301" s="456" t="s">
        <v>309</v>
      </c>
      <c r="B301" s="281">
        <v>0</v>
      </c>
      <c r="C301" s="281"/>
      <c r="D301" s="281">
        <v>666</v>
      </c>
      <c r="E301" s="281">
        <v>0</v>
      </c>
      <c r="F301" s="450"/>
      <c r="G301" s="450"/>
      <c r="H301" s="451"/>
      <c r="HM301" s="102"/>
      <c r="HN301" s="102"/>
      <c r="HO301" s="102"/>
      <c r="HP301" s="102"/>
      <c r="HQ301" s="102"/>
      <c r="HR301" s="102"/>
      <c r="HS301" s="102"/>
      <c r="HT301" s="102"/>
      <c r="HU301" s="102"/>
      <c r="HV301" s="102"/>
      <c r="HW301" s="102"/>
      <c r="HX301" s="102"/>
      <c r="HY301" s="102"/>
      <c r="HZ301" s="102"/>
      <c r="IA301" s="102"/>
      <c r="IB301" s="102"/>
      <c r="IC301" s="102"/>
      <c r="ID301" s="102"/>
      <c r="IE301" s="102"/>
      <c r="IF301" s="102"/>
      <c r="IG301" s="102"/>
      <c r="IH301" s="102"/>
      <c r="II301" s="102"/>
      <c r="IJ301" s="102"/>
      <c r="IK301" s="102"/>
      <c r="IL301" s="102"/>
      <c r="IM301" s="102"/>
      <c r="IN301" s="102"/>
    </row>
    <row r="302" spans="1:248" s="436" customFormat="1" ht="18" customHeight="1">
      <c r="A302" s="456" t="s">
        <v>310</v>
      </c>
      <c r="B302" s="281">
        <v>603</v>
      </c>
      <c r="C302" s="281"/>
      <c r="D302" s="281">
        <v>1177</v>
      </c>
      <c r="E302" s="281">
        <v>751</v>
      </c>
      <c r="F302" s="450">
        <v>0.56724367509986684</v>
      </c>
      <c r="G302" s="450">
        <v>0.95190713101160873</v>
      </c>
      <c r="H302" s="451"/>
      <c r="HM302" s="102"/>
      <c r="HN302" s="102"/>
      <c r="HO302" s="102"/>
      <c r="HP302" s="102"/>
      <c r="HQ302" s="102"/>
      <c r="HR302" s="102"/>
      <c r="HS302" s="102"/>
      <c r="HT302" s="102"/>
      <c r="HU302" s="102"/>
      <c r="HV302" s="102"/>
      <c r="HW302" s="102"/>
      <c r="HX302" s="102"/>
      <c r="HY302" s="102"/>
      <c r="HZ302" s="102"/>
      <c r="IA302" s="102"/>
      <c r="IB302" s="102"/>
      <c r="IC302" s="102"/>
      <c r="ID302" s="102"/>
      <c r="IE302" s="102"/>
      <c r="IF302" s="102"/>
      <c r="IG302" s="102"/>
      <c r="IH302" s="102"/>
      <c r="II302" s="102"/>
      <c r="IJ302" s="102"/>
      <c r="IK302" s="102"/>
      <c r="IL302" s="102"/>
      <c r="IM302" s="102"/>
      <c r="IN302" s="102"/>
    </row>
    <row r="303" spans="1:248" s="436" customFormat="1" ht="18" customHeight="1">
      <c r="A303" s="456" t="s">
        <v>311</v>
      </c>
      <c r="B303" s="281">
        <v>0</v>
      </c>
      <c r="C303" s="281"/>
      <c r="D303" s="281">
        <v>54</v>
      </c>
      <c r="E303" s="281">
        <v>0</v>
      </c>
      <c r="F303" s="450"/>
      <c r="G303" s="450"/>
      <c r="H303" s="451"/>
      <c r="HM303" s="102"/>
      <c r="HN303" s="102"/>
      <c r="HO303" s="102"/>
      <c r="HP303" s="102"/>
      <c r="HQ303" s="102"/>
      <c r="HR303" s="102"/>
      <c r="HS303" s="102"/>
      <c r="HT303" s="102"/>
      <c r="HU303" s="102"/>
      <c r="HV303" s="102"/>
      <c r="HW303" s="102"/>
      <c r="HX303" s="102"/>
      <c r="HY303" s="102"/>
      <c r="HZ303" s="102"/>
      <c r="IA303" s="102"/>
      <c r="IB303" s="102"/>
      <c r="IC303" s="102"/>
      <c r="ID303" s="102"/>
      <c r="IE303" s="102"/>
      <c r="IF303" s="102"/>
      <c r="IG303" s="102"/>
      <c r="IH303" s="102"/>
      <c r="II303" s="102"/>
      <c r="IJ303" s="102"/>
      <c r="IK303" s="102"/>
      <c r="IL303" s="102"/>
      <c r="IM303" s="102"/>
      <c r="IN303" s="102"/>
    </row>
    <row r="304" spans="1:248" s="436" customFormat="1" ht="18" customHeight="1">
      <c r="A304" s="454" t="s">
        <v>312</v>
      </c>
      <c r="B304" s="281">
        <v>1000</v>
      </c>
      <c r="C304" s="281"/>
      <c r="D304" s="281">
        <v>0</v>
      </c>
      <c r="E304" s="281">
        <v>710</v>
      </c>
      <c r="F304" s="450">
        <v>-1</v>
      </c>
      <c r="G304" s="450">
        <v>-1</v>
      </c>
      <c r="H304" s="451"/>
      <c r="HM304" s="102"/>
      <c r="HN304" s="102"/>
      <c r="HO304" s="102"/>
      <c r="HP304" s="102"/>
      <c r="HQ304" s="102"/>
      <c r="HR304" s="102"/>
      <c r="HS304" s="102"/>
      <c r="HT304" s="102"/>
      <c r="HU304" s="102"/>
      <c r="HV304" s="102"/>
      <c r="HW304" s="102"/>
      <c r="HX304" s="102"/>
      <c r="HY304" s="102"/>
      <c r="HZ304" s="102"/>
      <c r="IA304" s="102"/>
      <c r="IB304" s="102"/>
      <c r="IC304" s="102"/>
      <c r="ID304" s="102"/>
      <c r="IE304" s="102"/>
      <c r="IF304" s="102"/>
      <c r="IG304" s="102"/>
      <c r="IH304" s="102"/>
      <c r="II304" s="102"/>
      <c r="IJ304" s="102"/>
      <c r="IK304" s="102"/>
      <c r="IL304" s="102"/>
      <c r="IM304" s="102"/>
      <c r="IN304" s="102"/>
    </row>
    <row r="305" spans="1:248" s="436" customFormat="1" ht="27" customHeight="1">
      <c r="A305" s="452" t="s">
        <v>313</v>
      </c>
      <c r="B305" s="458">
        <v>3670.7320101730002</v>
      </c>
      <c r="C305" s="458">
        <v>5189</v>
      </c>
      <c r="D305" s="458">
        <v>5189</v>
      </c>
      <c r="E305" s="458">
        <v>5589</v>
      </c>
      <c r="F305" s="450">
        <v>-7.1569153694757581E-2</v>
      </c>
      <c r="G305" s="450">
        <v>0.41361450130908484</v>
      </c>
      <c r="H305" s="451" t="s">
        <v>296</v>
      </c>
      <c r="HM305" s="102"/>
      <c r="HN305" s="102"/>
      <c r="HO305" s="102"/>
      <c r="HP305" s="102"/>
      <c r="HQ305" s="102"/>
      <c r="HR305" s="102"/>
      <c r="HS305" s="102"/>
      <c r="HT305" s="102"/>
      <c r="HU305" s="102"/>
      <c r="HV305" s="102"/>
      <c r="HW305" s="102"/>
      <c r="HX305" s="102"/>
      <c r="HY305" s="102"/>
      <c r="HZ305" s="102"/>
      <c r="IA305" s="102"/>
      <c r="IB305" s="102"/>
      <c r="IC305" s="102"/>
      <c r="ID305" s="102"/>
      <c r="IE305" s="102"/>
      <c r="IF305" s="102"/>
      <c r="IG305" s="102"/>
      <c r="IH305" s="102"/>
      <c r="II305" s="102"/>
      <c r="IJ305" s="102"/>
      <c r="IK305" s="102"/>
      <c r="IL305" s="102"/>
      <c r="IM305" s="102"/>
      <c r="IN305" s="102"/>
    </row>
    <row r="306" spans="1:248" s="436" customFormat="1" ht="24.95" customHeight="1">
      <c r="A306" s="454" t="s">
        <v>314</v>
      </c>
      <c r="B306" s="281">
        <v>3670.7320101730002</v>
      </c>
      <c r="C306" s="281"/>
      <c r="D306" s="281">
        <v>5189</v>
      </c>
      <c r="E306" s="281">
        <v>5589</v>
      </c>
      <c r="F306" s="450">
        <v>-7.1569153694757581E-2</v>
      </c>
      <c r="G306" s="450">
        <v>0.41361450130908484</v>
      </c>
      <c r="H306" s="451"/>
      <c r="HM306" s="102"/>
      <c r="HN306" s="102"/>
      <c r="HO306" s="102"/>
      <c r="HP306" s="102"/>
      <c r="HQ306" s="102"/>
      <c r="HR306" s="102"/>
      <c r="HS306" s="102"/>
      <c r="HT306" s="102"/>
      <c r="HU306" s="102"/>
      <c r="HV306" s="102"/>
      <c r="HW306" s="102"/>
      <c r="HX306" s="102"/>
      <c r="HY306" s="102"/>
      <c r="HZ306" s="102"/>
      <c r="IA306" s="102"/>
      <c r="IB306" s="102"/>
      <c r="IC306" s="102"/>
      <c r="ID306" s="102"/>
      <c r="IE306" s="102"/>
      <c r="IF306" s="102"/>
      <c r="IG306" s="102"/>
      <c r="IH306" s="102"/>
      <c r="II306" s="102"/>
      <c r="IJ306" s="102"/>
      <c r="IK306" s="102"/>
      <c r="IL306" s="102"/>
      <c r="IM306" s="102"/>
      <c r="IN306" s="102"/>
    </row>
    <row r="307" spans="1:248" s="436" customFormat="1" ht="18" customHeight="1">
      <c r="A307" s="459" t="s">
        <v>37</v>
      </c>
      <c r="B307" s="458">
        <v>1450462.1085643489</v>
      </c>
      <c r="C307" s="458">
        <v>1238721</v>
      </c>
      <c r="D307" s="458">
        <v>1237869</v>
      </c>
      <c r="E307" s="458">
        <v>1087280</v>
      </c>
      <c r="F307" s="450">
        <v>0.13850066220292834</v>
      </c>
      <c r="G307" s="450">
        <v>-0.14656922597914068</v>
      </c>
      <c r="H307" s="451"/>
      <c r="HM307" s="102"/>
      <c r="HN307" s="102"/>
      <c r="HO307" s="102"/>
      <c r="HP307" s="102"/>
      <c r="HQ307" s="102"/>
      <c r="HR307" s="102"/>
      <c r="HS307" s="102"/>
      <c r="HT307" s="102"/>
      <c r="HU307" s="102"/>
      <c r="HV307" s="102"/>
      <c r="HW307" s="102"/>
      <c r="HX307" s="102"/>
      <c r="HY307" s="102"/>
      <c r="HZ307" s="102"/>
      <c r="IA307" s="102"/>
      <c r="IB307" s="102"/>
      <c r="IC307" s="102"/>
      <c r="ID307" s="102"/>
      <c r="IE307" s="102"/>
      <c r="IF307" s="102"/>
      <c r="IG307" s="102"/>
      <c r="IH307" s="102"/>
      <c r="II307" s="102"/>
      <c r="IJ307" s="102"/>
      <c r="IK307" s="102"/>
      <c r="IL307" s="102"/>
      <c r="IM307" s="102"/>
      <c r="IN307" s="102"/>
    </row>
    <row r="308" spans="1:248" s="436" customFormat="1" ht="24">
      <c r="A308" s="459" t="s">
        <v>315</v>
      </c>
      <c r="B308" s="458">
        <v>5915.0447441630004</v>
      </c>
      <c r="C308" s="458">
        <v>13080</v>
      </c>
      <c r="D308" s="458">
        <v>13080</v>
      </c>
      <c r="E308" s="458">
        <v>62061</v>
      </c>
      <c r="F308" s="453">
        <v>-0.78923961908444917</v>
      </c>
      <c r="G308" s="450">
        <v>1.2113104068920895</v>
      </c>
      <c r="H308" s="451" t="s">
        <v>316</v>
      </c>
      <c r="HM308" s="102"/>
      <c r="HN308" s="102"/>
      <c r="HO308" s="102"/>
      <c r="HP308" s="102"/>
      <c r="HQ308" s="102"/>
      <c r="HR308" s="102"/>
      <c r="HS308" s="102"/>
      <c r="HT308" s="102"/>
      <c r="HU308" s="102"/>
      <c r="HV308" s="102"/>
      <c r="HW308" s="102"/>
      <c r="HX308" s="102"/>
      <c r="HY308" s="102"/>
      <c r="HZ308" s="102"/>
      <c r="IA308" s="102"/>
      <c r="IB308" s="102"/>
      <c r="IC308" s="102"/>
      <c r="ID308" s="102"/>
      <c r="IE308" s="102"/>
      <c r="IF308" s="102"/>
      <c r="IG308" s="102"/>
      <c r="IH308" s="102"/>
      <c r="II308" s="102"/>
      <c r="IJ308" s="102"/>
      <c r="IK308" s="102"/>
      <c r="IL308" s="102"/>
      <c r="IM308" s="102"/>
      <c r="IN308" s="102"/>
    </row>
    <row r="309" spans="1:248" s="436" customFormat="1" ht="18" customHeight="1">
      <c r="A309" s="456" t="s">
        <v>317</v>
      </c>
      <c r="B309" s="281">
        <v>0</v>
      </c>
      <c r="C309" s="281"/>
      <c r="D309" s="281">
        <v>1179</v>
      </c>
      <c r="E309" s="281">
        <v>2798</v>
      </c>
      <c r="F309" s="450">
        <v>-0.57862759113652606</v>
      </c>
      <c r="G309" s="450"/>
      <c r="H309" s="451"/>
      <c r="HM309" s="102"/>
      <c r="HN309" s="102"/>
      <c r="HO309" s="102"/>
      <c r="HP309" s="102"/>
      <c r="HQ309" s="102"/>
      <c r="HR309" s="102"/>
      <c r="HS309" s="102"/>
      <c r="HT309" s="102"/>
      <c r="HU309" s="102"/>
      <c r="HV309" s="102"/>
      <c r="HW309" s="102"/>
      <c r="HX309" s="102"/>
      <c r="HY309" s="102"/>
      <c r="HZ309" s="102"/>
      <c r="IA309" s="102"/>
      <c r="IB309" s="102"/>
      <c r="IC309" s="102"/>
      <c r="ID309" s="102"/>
      <c r="IE309" s="102"/>
      <c r="IF309" s="102"/>
      <c r="IG309" s="102"/>
      <c r="IH309" s="102"/>
      <c r="II309" s="102"/>
      <c r="IJ309" s="102"/>
      <c r="IK309" s="102"/>
      <c r="IL309" s="102"/>
      <c r="IM309" s="102"/>
      <c r="IN309" s="102"/>
    </row>
    <row r="310" spans="1:248" s="436" customFormat="1" ht="18" customHeight="1">
      <c r="A310" s="350" t="s">
        <v>318</v>
      </c>
      <c r="B310" s="281">
        <v>5915.0447441630004</v>
      </c>
      <c r="C310" s="281"/>
      <c r="D310" s="281">
        <v>11901</v>
      </c>
      <c r="E310" s="281">
        <v>59263</v>
      </c>
      <c r="F310" s="450">
        <v>-0.79918330155408945</v>
      </c>
      <c r="G310" s="450">
        <v>1.0119881615002106</v>
      </c>
      <c r="H310" s="451"/>
      <c r="HM310" s="102"/>
      <c r="HN310" s="102"/>
      <c r="HO310" s="102"/>
      <c r="HP310" s="102"/>
      <c r="HQ310" s="102"/>
      <c r="HR310" s="102"/>
      <c r="HS310" s="102"/>
      <c r="HT310" s="102"/>
      <c r="HU310" s="102"/>
      <c r="HV310" s="102"/>
      <c r="HW310" s="102"/>
      <c r="HX310" s="102"/>
      <c r="HY310" s="102"/>
      <c r="HZ310" s="102"/>
      <c r="IA310" s="102"/>
      <c r="IB310" s="102"/>
      <c r="IC310" s="102"/>
      <c r="ID310" s="102"/>
      <c r="IE310" s="102"/>
      <c r="IF310" s="102"/>
      <c r="IG310" s="102"/>
      <c r="IH310" s="102"/>
      <c r="II310" s="102"/>
      <c r="IJ310" s="102"/>
      <c r="IK310" s="102"/>
      <c r="IL310" s="102"/>
      <c r="IM310" s="102"/>
      <c r="IN310" s="102"/>
    </row>
    <row r="311" spans="1:248" s="436" customFormat="1" ht="18" customHeight="1">
      <c r="A311" s="452" t="s">
        <v>319</v>
      </c>
      <c r="B311" s="458">
        <v>601504.9608333098</v>
      </c>
      <c r="C311" s="458">
        <v>716283</v>
      </c>
      <c r="D311" s="458">
        <v>716283</v>
      </c>
      <c r="E311" s="458">
        <v>577492</v>
      </c>
      <c r="F311" s="450">
        <v>0.24033406523380418</v>
      </c>
      <c r="G311" s="450">
        <v>0.19081810897732177</v>
      </c>
      <c r="H311" s="451"/>
      <c r="HM311" s="102"/>
      <c r="HN311" s="102"/>
      <c r="HO311" s="102"/>
      <c r="HP311" s="102"/>
      <c r="HQ311" s="102"/>
      <c r="HR311" s="102"/>
      <c r="HS311" s="102"/>
      <c r="HT311" s="102"/>
      <c r="HU311" s="102"/>
      <c r="HV311" s="102"/>
      <c r="HW311" s="102"/>
      <c r="HX311" s="102"/>
      <c r="HY311" s="102"/>
      <c r="HZ311" s="102"/>
      <c r="IA311" s="102"/>
      <c r="IB311" s="102"/>
      <c r="IC311" s="102"/>
      <c r="ID311" s="102"/>
      <c r="IE311" s="102"/>
      <c r="IF311" s="102"/>
      <c r="IG311" s="102"/>
      <c r="IH311" s="102"/>
      <c r="II311" s="102"/>
      <c r="IJ311" s="102"/>
      <c r="IK311" s="102"/>
      <c r="IL311" s="102"/>
      <c r="IM311" s="102"/>
      <c r="IN311" s="102"/>
    </row>
    <row r="312" spans="1:248" s="436" customFormat="1" ht="18" customHeight="1">
      <c r="A312" s="454" t="s">
        <v>112</v>
      </c>
      <c r="B312" s="281">
        <v>246100</v>
      </c>
      <c r="C312" s="281"/>
      <c r="D312" s="281">
        <v>290439</v>
      </c>
      <c r="E312" s="281">
        <v>200446</v>
      </c>
      <c r="F312" s="450">
        <v>0.44896381070213431</v>
      </c>
      <c r="G312" s="450">
        <v>0.18016659894351883</v>
      </c>
      <c r="H312" s="451"/>
      <c r="HM312" s="102"/>
      <c r="HN312" s="102"/>
      <c r="HO312" s="102"/>
      <c r="HP312" s="102"/>
      <c r="HQ312" s="102"/>
      <c r="HR312" s="102"/>
      <c r="HS312" s="102"/>
      <c r="HT312" s="102"/>
      <c r="HU312" s="102"/>
      <c r="HV312" s="102"/>
      <c r="HW312" s="102"/>
      <c r="HX312" s="102"/>
      <c r="HY312" s="102"/>
      <c r="HZ312" s="102"/>
      <c r="IA312" s="102"/>
      <c r="IB312" s="102"/>
      <c r="IC312" s="102"/>
      <c r="ID312" s="102"/>
      <c r="IE312" s="102"/>
      <c r="IF312" s="102"/>
      <c r="IG312" s="102"/>
      <c r="IH312" s="102"/>
      <c r="II312" s="102"/>
      <c r="IJ312" s="102"/>
      <c r="IK312" s="102"/>
      <c r="IL312" s="102"/>
      <c r="IM312" s="102"/>
      <c r="IN312" s="102"/>
    </row>
    <row r="313" spans="1:248" s="436" customFormat="1" ht="18" customHeight="1">
      <c r="A313" s="454" t="s">
        <v>113</v>
      </c>
      <c r="B313" s="281">
        <v>246985.83</v>
      </c>
      <c r="C313" s="281"/>
      <c r="D313" s="281">
        <v>170367</v>
      </c>
      <c r="E313" s="281">
        <v>29843</v>
      </c>
      <c r="F313" s="450">
        <v>4.7087759273531482</v>
      </c>
      <c r="G313" s="450">
        <v>-0.31021548888047545</v>
      </c>
      <c r="H313" s="451"/>
      <c r="HM313" s="102"/>
      <c r="HN313" s="102"/>
      <c r="HO313" s="102"/>
      <c r="HP313" s="102"/>
      <c r="HQ313" s="102"/>
      <c r="HR313" s="102"/>
      <c r="HS313" s="102"/>
      <c r="HT313" s="102"/>
      <c r="HU313" s="102"/>
      <c r="HV313" s="102"/>
      <c r="HW313" s="102"/>
      <c r="HX313" s="102"/>
      <c r="HY313" s="102"/>
      <c r="HZ313" s="102"/>
      <c r="IA313" s="102"/>
      <c r="IB313" s="102"/>
      <c r="IC313" s="102"/>
      <c r="ID313" s="102"/>
      <c r="IE313" s="102"/>
      <c r="IF313" s="102"/>
      <c r="IG313" s="102"/>
      <c r="IH313" s="102"/>
      <c r="II313" s="102"/>
      <c r="IJ313" s="102"/>
      <c r="IK313" s="102"/>
      <c r="IL313" s="102"/>
      <c r="IM313" s="102"/>
      <c r="IN313" s="102"/>
    </row>
    <row r="314" spans="1:248" s="436" customFormat="1" ht="18" customHeight="1">
      <c r="A314" s="456" t="s">
        <v>114</v>
      </c>
      <c r="B314" s="281">
        <v>1458.3141552899999</v>
      </c>
      <c r="C314" s="281"/>
      <c r="D314" s="281">
        <v>737</v>
      </c>
      <c r="E314" s="281">
        <v>1089</v>
      </c>
      <c r="F314" s="450">
        <v>-0.3232323232323232</v>
      </c>
      <c r="G314" s="450">
        <v>-0.49462192537420691</v>
      </c>
      <c r="H314" s="451"/>
      <c r="HM314" s="102"/>
      <c r="HN314" s="102"/>
      <c r="HO314" s="102"/>
      <c r="HP314" s="102"/>
      <c r="HQ314" s="102"/>
      <c r="HR314" s="102"/>
      <c r="HS314" s="102"/>
      <c r="HT314" s="102"/>
      <c r="HU314" s="102"/>
      <c r="HV314" s="102"/>
      <c r="HW314" s="102"/>
      <c r="HX314" s="102"/>
      <c r="HY314" s="102"/>
      <c r="HZ314" s="102"/>
      <c r="IA314" s="102"/>
      <c r="IB314" s="102"/>
      <c r="IC314" s="102"/>
      <c r="ID314" s="102"/>
      <c r="IE314" s="102"/>
      <c r="IF314" s="102"/>
      <c r="IG314" s="102"/>
      <c r="IH314" s="102"/>
      <c r="II314" s="102"/>
      <c r="IJ314" s="102"/>
      <c r="IK314" s="102"/>
      <c r="IL314" s="102"/>
      <c r="IM314" s="102"/>
      <c r="IN314" s="102"/>
    </row>
    <row r="315" spans="1:248" s="436" customFormat="1" ht="18" customHeight="1">
      <c r="A315" s="456" t="s">
        <v>158</v>
      </c>
      <c r="B315" s="281">
        <v>32731.42887697</v>
      </c>
      <c r="C315" s="281"/>
      <c r="D315" s="281">
        <v>31215</v>
      </c>
      <c r="E315" s="281">
        <v>29462</v>
      </c>
      <c r="F315" s="450">
        <v>5.9500373362297188E-2</v>
      </c>
      <c r="G315" s="450">
        <v>-4.632944325986843E-2</v>
      </c>
      <c r="H315" s="451"/>
      <c r="HM315" s="102"/>
      <c r="HN315" s="102"/>
      <c r="HO315" s="102"/>
      <c r="HP315" s="102"/>
      <c r="HQ315" s="102"/>
      <c r="HR315" s="102"/>
      <c r="HS315" s="102"/>
      <c r="HT315" s="102"/>
      <c r="HU315" s="102"/>
      <c r="HV315" s="102"/>
      <c r="HW315" s="102"/>
      <c r="HX315" s="102"/>
      <c r="HY315" s="102"/>
      <c r="HZ315" s="102"/>
      <c r="IA315" s="102"/>
      <c r="IB315" s="102"/>
      <c r="IC315" s="102"/>
      <c r="ID315" s="102"/>
      <c r="IE315" s="102"/>
      <c r="IF315" s="102"/>
      <c r="IG315" s="102"/>
      <c r="IH315" s="102"/>
      <c r="II315" s="102"/>
      <c r="IJ315" s="102"/>
      <c r="IK315" s="102"/>
      <c r="IL315" s="102"/>
      <c r="IM315" s="102"/>
      <c r="IN315" s="102"/>
    </row>
    <row r="316" spans="1:248" s="436" customFormat="1" ht="18" customHeight="1">
      <c r="A316" s="456" t="s">
        <v>320</v>
      </c>
      <c r="B316" s="281">
        <v>37829.212523385002</v>
      </c>
      <c r="C316" s="281"/>
      <c r="D316" s="281">
        <v>31395</v>
      </c>
      <c r="E316" s="281">
        <v>0</v>
      </c>
      <c r="F316" s="450"/>
      <c r="G316" s="450">
        <v>-0.17008581712895943</v>
      </c>
      <c r="H316" s="451"/>
      <c r="HM316" s="102"/>
      <c r="HN316" s="102"/>
      <c r="HO316" s="102"/>
      <c r="HP316" s="102"/>
      <c r="HQ316" s="102"/>
      <c r="HR316" s="102"/>
      <c r="HS316" s="102"/>
      <c r="HT316" s="102"/>
      <c r="HU316" s="102"/>
      <c r="HV316" s="102"/>
      <c r="HW316" s="102"/>
      <c r="HX316" s="102"/>
      <c r="HY316" s="102"/>
      <c r="HZ316" s="102"/>
      <c r="IA316" s="102"/>
      <c r="IB316" s="102"/>
      <c r="IC316" s="102"/>
      <c r="ID316" s="102"/>
      <c r="IE316" s="102"/>
      <c r="IF316" s="102"/>
      <c r="IG316" s="102"/>
      <c r="IH316" s="102"/>
      <c r="II316" s="102"/>
      <c r="IJ316" s="102"/>
      <c r="IK316" s="102"/>
      <c r="IL316" s="102"/>
      <c r="IM316" s="102"/>
      <c r="IN316" s="102"/>
    </row>
    <row r="317" spans="1:248" s="436" customFormat="1" ht="18" customHeight="1">
      <c r="A317" s="454" t="s">
        <v>321</v>
      </c>
      <c r="B317" s="281">
        <v>5716.9203104730004</v>
      </c>
      <c r="C317" s="281"/>
      <c r="D317" s="281">
        <v>6450</v>
      </c>
      <c r="E317" s="281"/>
      <c r="F317" s="450"/>
      <c r="G317" s="450">
        <v>0.12822982475093259</v>
      </c>
      <c r="H317" s="451"/>
      <c r="HM317" s="102"/>
      <c r="HN317" s="102"/>
      <c r="HO317" s="102"/>
      <c r="HP317" s="102"/>
      <c r="HQ317" s="102"/>
      <c r="HR317" s="102"/>
      <c r="HS317" s="102"/>
      <c r="HT317" s="102"/>
      <c r="HU317" s="102"/>
      <c r="HV317" s="102"/>
      <c r="HW317" s="102"/>
      <c r="HX317" s="102"/>
      <c r="HY317" s="102"/>
      <c r="HZ317" s="102"/>
      <c r="IA317" s="102"/>
      <c r="IB317" s="102"/>
      <c r="IC317" s="102"/>
      <c r="ID317" s="102"/>
      <c r="IE317" s="102"/>
      <c r="IF317" s="102"/>
      <c r="IG317" s="102"/>
      <c r="IH317" s="102"/>
      <c r="II317" s="102"/>
      <c r="IJ317" s="102"/>
      <c r="IK317" s="102"/>
      <c r="IL317" s="102"/>
      <c r="IM317" s="102"/>
      <c r="IN317" s="102"/>
    </row>
    <row r="318" spans="1:248" s="438" customFormat="1" ht="18" customHeight="1">
      <c r="A318" s="454" t="s">
        <v>121</v>
      </c>
      <c r="B318" s="281">
        <v>0</v>
      </c>
      <c r="C318" s="281"/>
      <c r="D318" s="281">
        <v>0</v>
      </c>
      <c r="E318" s="281"/>
      <c r="F318" s="450"/>
      <c r="G318" s="450"/>
      <c r="H318" s="451"/>
    </row>
    <row r="319" spans="1:248" s="436" customFormat="1" ht="18" customHeight="1">
      <c r="A319" s="454" t="s">
        <v>322</v>
      </c>
      <c r="B319" s="281">
        <v>30683.254967191999</v>
      </c>
      <c r="C319" s="281"/>
      <c r="D319" s="281">
        <v>185680</v>
      </c>
      <c r="E319" s="281">
        <v>316652</v>
      </c>
      <c r="F319" s="450">
        <v>-0.41361494637646379</v>
      </c>
      <c r="G319" s="450">
        <v>5.0515092091284943</v>
      </c>
      <c r="H319" s="451"/>
      <c r="HM319" s="102"/>
      <c r="HN319" s="102"/>
      <c r="HO319" s="102"/>
      <c r="HP319" s="102"/>
      <c r="HQ319" s="102"/>
      <c r="HR319" s="102"/>
      <c r="HS319" s="102"/>
      <c r="HT319" s="102"/>
      <c r="HU319" s="102"/>
      <c r="HV319" s="102"/>
      <c r="HW319" s="102"/>
      <c r="HX319" s="102"/>
      <c r="HY319" s="102"/>
      <c r="HZ319" s="102"/>
      <c r="IA319" s="102"/>
      <c r="IB319" s="102"/>
      <c r="IC319" s="102"/>
      <c r="ID319" s="102"/>
      <c r="IE319" s="102"/>
      <c r="IF319" s="102"/>
      <c r="IG319" s="102"/>
      <c r="IH319" s="102"/>
      <c r="II319" s="102"/>
      <c r="IJ319" s="102"/>
      <c r="IK319" s="102"/>
      <c r="IL319" s="102"/>
      <c r="IM319" s="102"/>
      <c r="IN319" s="102"/>
    </row>
    <row r="320" spans="1:248" s="436" customFormat="1" ht="24">
      <c r="A320" s="459" t="s">
        <v>323</v>
      </c>
      <c r="B320" s="458">
        <v>18608.792157600001</v>
      </c>
      <c r="C320" s="458">
        <v>24949</v>
      </c>
      <c r="D320" s="458">
        <v>24949</v>
      </c>
      <c r="E320" s="458">
        <v>23199</v>
      </c>
      <c r="F320" s="450">
        <v>7.5434285960601644E-2</v>
      </c>
      <c r="G320" s="450">
        <v>0.34071033674319384</v>
      </c>
      <c r="H320" s="451" t="s">
        <v>316</v>
      </c>
      <c r="HM320" s="102"/>
      <c r="HN320" s="102"/>
      <c r="HO320" s="102"/>
      <c r="HP320" s="102"/>
      <c r="HQ320" s="102"/>
      <c r="HR320" s="102"/>
      <c r="HS320" s="102"/>
      <c r="HT320" s="102"/>
      <c r="HU320" s="102"/>
      <c r="HV320" s="102"/>
      <c r="HW320" s="102"/>
      <c r="HX320" s="102"/>
      <c r="HY320" s="102"/>
      <c r="HZ320" s="102"/>
      <c r="IA320" s="102"/>
      <c r="IB320" s="102"/>
      <c r="IC320" s="102"/>
      <c r="ID320" s="102"/>
      <c r="IE320" s="102"/>
      <c r="IF320" s="102"/>
      <c r="IG320" s="102"/>
      <c r="IH320" s="102"/>
      <c r="II320" s="102"/>
      <c r="IJ320" s="102"/>
      <c r="IK320" s="102"/>
      <c r="IL320" s="102"/>
      <c r="IM320" s="102"/>
      <c r="IN320" s="102"/>
    </row>
    <row r="321" spans="1:248" s="436" customFormat="1" ht="18" customHeight="1">
      <c r="A321" s="456" t="s">
        <v>112</v>
      </c>
      <c r="B321" s="281">
        <v>14547</v>
      </c>
      <c r="C321" s="281"/>
      <c r="D321" s="281">
        <v>15882</v>
      </c>
      <c r="E321" s="281">
        <v>14003</v>
      </c>
      <c r="F321" s="450">
        <v>0.1341855316717846</v>
      </c>
      <c r="G321" s="450">
        <v>9.1771499278201718E-2</v>
      </c>
      <c r="H321" s="451"/>
      <c r="HM321" s="102"/>
      <c r="HN321" s="102"/>
      <c r="HO321" s="102"/>
      <c r="HP321" s="102"/>
      <c r="HQ321" s="102"/>
      <c r="HR321" s="102"/>
      <c r="HS321" s="102"/>
      <c r="HT321" s="102"/>
      <c r="HU321" s="102"/>
      <c r="HV321" s="102"/>
      <c r="HW321" s="102"/>
      <c r="HX321" s="102"/>
      <c r="HY321" s="102"/>
      <c r="HZ321" s="102"/>
      <c r="IA321" s="102"/>
      <c r="IB321" s="102"/>
      <c r="IC321" s="102"/>
      <c r="ID321" s="102"/>
      <c r="IE321" s="102"/>
      <c r="IF321" s="102"/>
      <c r="IG321" s="102"/>
      <c r="IH321" s="102"/>
      <c r="II321" s="102"/>
      <c r="IJ321" s="102"/>
      <c r="IK321" s="102"/>
      <c r="IL321" s="102"/>
      <c r="IM321" s="102"/>
      <c r="IN321" s="102"/>
    </row>
    <row r="322" spans="1:248" s="436" customFormat="1" ht="18" customHeight="1">
      <c r="A322" s="456" t="s">
        <v>113</v>
      </c>
      <c r="B322" s="281">
        <v>765</v>
      </c>
      <c r="C322" s="281"/>
      <c r="D322" s="281">
        <v>715</v>
      </c>
      <c r="E322" s="281">
        <v>0</v>
      </c>
      <c r="F322" s="450"/>
      <c r="G322" s="450">
        <v>-6.5359477124182996E-2</v>
      </c>
      <c r="H322" s="451"/>
      <c r="HM322" s="102"/>
      <c r="HN322" s="102"/>
      <c r="HO322" s="102"/>
      <c r="HP322" s="102"/>
      <c r="HQ322" s="102"/>
      <c r="HR322" s="102"/>
      <c r="HS322" s="102"/>
      <c r="HT322" s="102"/>
      <c r="HU322" s="102"/>
      <c r="HV322" s="102"/>
      <c r="HW322" s="102"/>
      <c r="HX322" s="102"/>
      <c r="HY322" s="102"/>
      <c r="HZ322" s="102"/>
      <c r="IA322" s="102"/>
      <c r="IB322" s="102"/>
      <c r="IC322" s="102"/>
      <c r="ID322" s="102"/>
      <c r="IE322" s="102"/>
      <c r="IF322" s="102"/>
      <c r="IG322" s="102"/>
      <c r="IH322" s="102"/>
      <c r="II322" s="102"/>
      <c r="IJ322" s="102"/>
      <c r="IK322" s="102"/>
      <c r="IL322" s="102"/>
      <c r="IM322" s="102"/>
      <c r="IN322" s="102"/>
    </row>
    <row r="323" spans="1:248" s="436" customFormat="1" ht="18" customHeight="1">
      <c r="A323" s="350" t="s">
        <v>114</v>
      </c>
      <c r="B323" s="281">
        <v>0</v>
      </c>
      <c r="C323" s="281"/>
      <c r="D323" s="281">
        <v>0</v>
      </c>
      <c r="E323" s="281">
        <v>0</v>
      </c>
      <c r="F323" s="450"/>
      <c r="G323" s="450"/>
      <c r="H323" s="451"/>
      <c r="HM323" s="102"/>
      <c r="HN323" s="102"/>
      <c r="HO323" s="102"/>
      <c r="HP323" s="102"/>
      <c r="HQ323" s="102"/>
      <c r="HR323" s="102"/>
      <c r="HS323" s="102"/>
      <c r="HT323" s="102"/>
      <c r="HU323" s="102"/>
      <c r="HV323" s="102"/>
      <c r="HW323" s="102"/>
      <c r="HX323" s="102"/>
      <c r="HY323" s="102"/>
      <c r="HZ323" s="102"/>
      <c r="IA323" s="102"/>
      <c r="IB323" s="102"/>
      <c r="IC323" s="102"/>
      <c r="ID323" s="102"/>
      <c r="IE323" s="102"/>
      <c r="IF323" s="102"/>
      <c r="IG323" s="102"/>
      <c r="IH323" s="102"/>
      <c r="II323" s="102"/>
      <c r="IJ323" s="102"/>
      <c r="IK323" s="102"/>
      <c r="IL323" s="102"/>
      <c r="IM323" s="102"/>
      <c r="IN323" s="102"/>
    </row>
    <row r="324" spans="1:248" s="436" customFormat="1" ht="18" customHeight="1">
      <c r="A324" s="454" t="s">
        <v>324</v>
      </c>
      <c r="B324" s="281">
        <v>1950</v>
      </c>
      <c r="C324" s="281"/>
      <c r="D324" s="281">
        <v>1950</v>
      </c>
      <c r="E324" s="281">
        <v>1900</v>
      </c>
      <c r="F324" s="450">
        <v>2.6315789473684292E-2</v>
      </c>
      <c r="G324" s="450">
        <v>0</v>
      </c>
      <c r="H324" s="451"/>
      <c r="HM324" s="102"/>
      <c r="HN324" s="102"/>
      <c r="HO324" s="102"/>
      <c r="HP324" s="102"/>
      <c r="HQ324" s="102"/>
      <c r="HR324" s="102"/>
      <c r="HS324" s="102"/>
      <c r="HT324" s="102"/>
      <c r="HU324" s="102"/>
      <c r="HV324" s="102"/>
      <c r="HW324" s="102"/>
      <c r="HX324" s="102"/>
      <c r="HY324" s="102"/>
      <c r="HZ324" s="102"/>
      <c r="IA324" s="102"/>
      <c r="IB324" s="102"/>
      <c r="IC324" s="102"/>
      <c r="ID324" s="102"/>
      <c r="IE324" s="102"/>
      <c r="IF324" s="102"/>
      <c r="IG324" s="102"/>
      <c r="IH324" s="102"/>
      <c r="II324" s="102"/>
      <c r="IJ324" s="102"/>
      <c r="IK324" s="102"/>
      <c r="IL324" s="102"/>
      <c r="IM324" s="102"/>
      <c r="IN324" s="102"/>
    </row>
    <row r="325" spans="1:248" s="436" customFormat="1" ht="18" customHeight="1">
      <c r="A325" s="454" t="s">
        <v>121</v>
      </c>
      <c r="B325" s="281">
        <v>0</v>
      </c>
      <c r="C325" s="281"/>
      <c r="D325" s="281">
        <v>0</v>
      </c>
      <c r="E325" s="281">
        <v>0</v>
      </c>
      <c r="F325" s="450"/>
      <c r="G325" s="450"/>
      <c r="H325" s="451"/>
      <c r="HM325" s="102"/>
      <c r="HN325" s="102"/>
      <c r="HO325" s="102"/>
      <c r="HP325" s="102"/>
      <c r="HQ325" s="102"/>
      <c r="HR325" s="102"/>
      <c r="HS325" s="102"/>
      <c r="HT325" s="102"/>
      <c r="HU325" s="102"/>
      <c r="HV325" s="102"/>
      <c r="HW325" s="102"/>
      <c r="HX325" s="102"/>
      <c r="HY325" s="102"/>
      <c r="HZ325" s="102"/>
      <c r="IA325" s="102"/>
      <c r="IB325" s="102"/>
      <c r="IC325" s="102"/>
      <c r="ID325" s="102"/>
      <c r="IE325" s="102"/>
      <c r="IF325" s="102"/>
      <c r="IG325" s="102"/>
      <c r="IH325" s="102"/>
      <c r="II325" s="102"/>
      <c r="IJ325" s="102"/>
      <c r="IK325" s="102"/>
      <c r="IL325" s="102"/>
      <c r="IM325" s="102"/>
      <c r="IN325" s="102"/>
    </row>
    <row r="326" spans="1:248" s="436" customFormat="1" ht="18" customHeight="1">
      <c r="A326" s="454" t="s">
        <v>325</v>
      </c>
      <c r="B326" s="281">
        <v>1346.7921575999999</v>
      </c>
      <c r="C326" s="281"/>
      <c r="D326" s="281">
        <v>6402</v>
      </c>
      <c r="E326" s="281">
        <v>7296</v>
      </c>
      <c r="F326" s="450">
        <v>-0.12253289473684215</v>
      </c>
      <c r="G326" s="450">
        <v>3.7535174331638839</v>
      </c>
      <c r="H326" s="451"/>
      <c r="HM326" s="102"/>
      <c r="HN326" s="102"/>
      <c r="HO326" s="102"/>
      <c r="HP326" s="102"/>
      <c r="HQ326" s="102"/>
      <c r="HR326" s="102"/>
      <c r="HS326" s="102"/>
      <c r="HT326" s="102"/>
      <c r="HU326" s="102"/>
      <c r="HV326" s="102"/>
      <c r="HW326" s="102"/>
      <c r="HX326" s="102"/>
      <c r="HY326" s="102"/>
      <c r="HZ326" s="102"/>
      <c r="IA326" s="102"/>
      <c r="IB326" s="102"/>
      <c r="IC326" s="102"/>
      <c r="ID326" s="102"/>
      <c r="IE326" s="102"/>
      <c r="IF326" s="102"/>
      <c r="IG326" s="102"/>
      <c r="IH326" s="102"/>
      <c r="II326" s="102"/>
      <c r="IJ326" s="102"/>
      <c r="IK326" s="102"/>
      <c r="IL326" s="102"/>
      <c r="IM326" s="102"/>
      <c r="IN326" s="102"/>
    </row>
    <row r="327" spans="1:248" s="436" customFormat="1" ht="18" customHeight="1">
      <c r="A327" s="459" t="s">
        <v>326</v>
      </c>
      <c r="B327" s="458">
        <v>100475.044479303</v>
      </c>
      <c r="C327" s="458">
        <v>116225</v>
      </c>
      <c r="D327" s="458">
        <v>115943</v>
      </c>
      <c r="E327" s="458">
        <v>118820</v>
      </c>
      <c r="F327" s="450">
        <v>-2.4213095438478383E-2</v>
      </c>
      <c r="G327" s="450">
        <v>0.15394823262689128</v>
      </c>
      <c r="H327" s="460"/>
      <c r="HM327" s="102"/>
      <c r="HN327" s="102"/>
      <c r="HO327" s="102"/>
      <c r="HP327" s="102"/>
      <c r="HQ327" s="102"/>
      <c r="HR327" s="102"/>
      <c r="HS327" s="102"/>
      <c r="HT327" s="102"/>
      <c r="HU327" s="102"/>
      <c r="HV327" s="102"/>
      <c r="HW327" s="102"/>
      <c r="HX327" s="102"/>
      <c r="HY327" s="102"/>
      <c r="HZ327" s="102"/>
      <c r="IA327" s="102"/>
      <c r="IB327" s="102"/>
      <c r="IC327" s="102"/>
      <c r="ID327" s="102"/>
      <c r="IE327" s="102"/>
      <c r="IF327" s="102"/>
      <c r="IG327" s="102"/>
      <c r="IH327" s="102"/>
      <c r="II327" s="102"/>
      <c r="IJ327" s="102"/>
      <c r="IK327" s="102"/>
      <c r="IL327" s="102"/>
      <c r="IM327" s="102"/>
      <c r="IN327" s="102"/>
    </row>
    <row r="328" spans="1:248" s="436" customFormat="1" ht="18" customHeight="1">
      <c r="A328" s="456" t="s">
        <v>112</v>
      </c>
      <c r="B328" s="281">
        <v>48684</v>
      </c>
      <c r="C328" s="281"/>
      <c r="D328" s="281">
        <v>55129</v>
      </c>
      <c r="E328" s="281">
        <v>56341</v>
      </c>
      <c r="F328" s="450">
        <v>-2.1511865249108086E-2</v>
      </c>
      <c r="G328" s="450">
        <v>0.13238435625667577</v>
      </c>
      <c r="H328" s="451"/>
      <c r="HM328" s="102"/>
      <c r="HN328" s="102"/>
      <c r="HO328" s="102"/>
      <c r="HP328" s="102"/>
      <c r="HQ328" s="102"/>
      <c r="HR328" s="102"/>
      <c r="HS328" s="102"/>
      <c r="HT328" s="102"/>
      <c r="HU328" s="102"/>
      <c r="HV328" s="102"/>
      <c r="HW328" s="102"/>
      <c r="HX328" s="102"/>
      <c r="HY328" s="102"/>
      <c r="HZ328" s="102"/>
      <c r="IA328" s="102"/>
      <c r="IB328" s="102"/>
      <c r="IC328" s="102"/>
      <c r="ID328" s="102"/>
      <c r="IE328" s="102"/>
      <c r="IF328" s="102"/>
      <c r="IG328" s="102"/>
      <c r="IH328" s="102"/>
      <c r="II328" s="102"/>
      <c r="IJ328" s="102"/>
      <c r="IK328" s="102"/>
      <c r="IL328" s="102"/>
      <c r="IM328" s="102"/>
      <c r="IN328" s="102"/>
    </row>
    <row r="329" spans="1:248" s="436" customFormat="1" ht="18" customHeight="1">
      <c r="A329" s="456" t="s">
        <v>113</v>
      </c>
      <c r="B329" s="281">
        <v>23022.180680000001</v>
      </c>
      <c r="C329" s="281"/>
      <c r="D329" s="281">
        <v>16485</v>
      </c>
      <c r="E329" s="281">
        <v>14621</v>
      </c>
      <c r="F329" s="450">
        <v>0.12748785992750156</v>
      </c>
      <c r="G329" s="450">
        <v>-0.28395141063587559</v>
      </c>
      <c r="H329" s="451"/>
      <c r="HM329" s="102"/>
      <c r="HN329" s="102"/>
      <c r="HO329" s="102"/>
      <c r="HP329" s="102"/>
      <c r="HQ329" s="102"/>
      <c r="HR329" s="102"/>
      <c r="HS329" s="102"/>
      <c r="HT329" s="102"/>
      <c r="HU329" s="102"/>
      <c r="HV329" s="102"/>
      <c r="HW329" s="102"/>
      <c r="HX329" s="102"/>
      <c r="HY329" s="102"/>
      <c r="HZ329" s="102"/>
      <c r="IA329" s="102"/>
      <c r="IB329" s="102"/>
      <c r="IC329" s="102"/>
      <c r="ID329" s="102"/>
      <c r="IE329" s="102"/>
      <c r="IF329" s="102"/>
      <c r="IG329" s="102"/>
      <c r="IH329" s="102"/>
      <c r="II329" s="102"/>
      <c r="IJ329" s="102"/>
      <c r="IK329" s="102"/>
      <c r="IL329" s="102"/>
      <c r="IM329" s="102"/>
      <c r="IN329" s="102"/>
    </row>
    <row r="330" spans="1:248" s="436" customFormat="1" ht="18" customHeight="1">
      <c r="A330" s="454" t="s">
        <v>114</v>
      </c>
      <c r="B330" s="281">
        <v>762</v>
      </c>
      <c r="C330" s="281"/>
      <c r="D330" s="281">
        <v>645</v>
      </c>
      <c r="E330" s="281">
        <v>597</v>
      </c>
      <c r="F330" s="450">
        <v>8.040201005025116E-2</v>
      </c>
      <c r="G330" s="450">
        <v>-0.15354330708661412</v>
      </c>
      <c r="H330" s="451"/>
      <c r="HM330" s="102"/>
      <c r="HN330" s="102"/>
      <c r="HO330" s="102"/>
      <c r="HP330" s="102"/>
      <c r="HQ330" s="102"/>
      <c r="HR330" s="102"/>
      <c r="HS330" s="102"/>
      <c r="HT330" s="102"/>
      <c r="HU330" s="102"/>
      <c r="HV330" s="102"/>
      <c r="HW330" s="102"/>
      <c r="HX330" s="102"/>
      <c r="HY330" s="102"/>
      <c r="HZ330" s="102"/>
      <c r="IA330" s="102"/>
      <c r="IB330" s="102"/>
      <c r="IC330" s="102"/>
      <c r="ID330" s="102"/>
      <c r="IE330" s="102"/>
      <c r="IF330" s="102"/>
      <c r="IG330" s="102"/>
      <c r="IH330" s="102"/>
      <c r="II330" s="102"/>
      <c r="IJ330" s="102"/>
      <c r="IK330" s="102"/>
      <c r="IL330" s="102"/>
      <c r="IM330" s="102"/>
      <c r="IN330" s="102"/>
    </row>
    <row r="331" spans="1:248" s="436" customFormat="1" ht="18" customHeight="1">
      <c r="A331" s="454" t="s">
        <v>327</v>
      </c>
      <c r="B331" s="281">
        <v>1992</v>
      </c>
      <c r="C331" s="281"/>
      <c r="D331" s="281">
        <v>1580</v>
      </c>
      <c r="E331" s="281">
        <v>1776</v>
      </c>
      <c r="F331" s="450">
        <v>-0.11036036036036034</v>
      </c>
      <c r="G331" s="450">
        <v>-0.20682730923694781</v>
      </c>
      <c r="H331" s="451"/>
      <c r="HM331" s="102"/>
      <c r="HN331" s="102"/>
      <c r="HO331" s="102"/>
      <c r="HP331" s="102"/>
      <c r="HQ331" s="102"/>
      <c r="HR331" s="102"/>
      <c r="HS331" s="102"/>
      <c r="HT331" s="102"/>
      <c r="HU331" s="102"/>
      <c r="HV331" s="102"/>
      <c r="HW331" s="102"/>
      <c r="HX331" s="102"/>
      <c r="HY331" s="102"/>
      <c r="HZ331" s="102"/>
      <c r="IA331" s="102"/>
      <c r="IB331" s="102"/>
      <c r="IC331" s="102"/>
      <c r="ID331" s="102"/>
      <c r="IE331" s="102"/>
      <c r="IF331" s="102"/>
      <c r="IG331" s="102"/>
      <c r="IH331" s="102"/>
      <c r="II331" s="102"/>
      <c r="IJ331" s="102"/>
      <c r="IK331" s="102"/>
      <c r="IL331" s="102"/>
      <c r="IM331" s="102"/>
      <c r="IN331" s="102"/>
    </row>
    <row r="332" spans="1:248" s="436" customFormat="1" ht="18" customHeight="1">
      <c r="A332" s="454" t="s">
        <v>328</v>
      </c>
      <c r="B332" s="281">
        <v>10189</v>
      </c>
      <c r="C332" s="281"/>
      <c r="D332" s="281">
        <v>6107</v>
      </c>
      <c r="E332" s="281"/>
      <c r="F332" s="450"/>
      <c r="G332" s="450">
        <v>-0.4006281283737364</v>
      </c>
      <c r="H332" s="451"/>
      <c r="HM332" s="102"/>
      <c r="HN332" s="102"/>
      <c r="HO332" s="102"/>
      <c r="HP332" s="102"/>
      <c r="HQ332" s="102"/>
      <c r="HR332" s="102"/>
      <c r="HS332" s="102"/>
      <c r="HT332" s="102"/>
      <c r="HU332" s="102"/>
      <c r="HV332" s="102"/>
      <c r="HW332" s="102"/>
      <c r="HX332" s="102"/>
      <c r="HY332" s="102"/>
      <c r="HZ332" s="102"/>
      <c r="IA332" s="102"/>
      <c r="IB332" s="102"/>
      <c r="IC332" s="102"/>
      <c r="ID332" s="102"/>
      <c r="IE332" s="102"/>
      <c r="IF332" s="102"/>
      <c r="IG332" s="102"/>
      <c r="IH332" s="102"/>
      <c r="II332" s="102"/>
      <c r="IJ332" s="102"/>
      <c r="IK332" s="102"/>
      <c r="IL332" s="102"/>
      <c r="IM332" s="102"/>
      <c r="IN332" s="102"/>
    </row>
    <row r="333" spans="1:248" s="436" customFormat="1" ht="18" customHeight="1">
      <c r="A333" s="456" t="s">
        <v>121</v>
      </c>
      <c r="B333" s="281">
        <v>0</v>
      </c>
      <c r="C333" s="281"/>
      <c r="D333" s="281">
        <v>0</v>
      </c>
      <c r="E333" s="281"/>
      <c r="F333" s="450"/>
      <c r="G333" s="450"/>
      <c r="H333" s="451"/>
      <c r="HM333" s="102"/>
      <c r="HN333" s="102"/>
      <c r="HO333" s="102"/>
      <c r="HP333" s="102"/>
      <c r="HQ333" s="102"/>
      <c r="HR333" s="102"/>
      <c r="HS333" s="102"/>
      <c r="HT333" s="102"/>
      <c r="HU333" s="102"/>
      <c r="HV333" s="102"/>
      <c r="HW333" s="102"/>
      <c r="HX333" s="102"/>
      <c r="HY333" s="102"/>
      <c r="HZ333" s="102"/>
      <c r="IA333" s="102"/>
      <c r="IB333" s="102"/>
      <c r="IC333" s="102"/>
      <c r="ID333" s="102"/>
      <c r="IE333" s="102"/>
      <c r="IF333" s="102"/>
      <c r="IG333" s="102"/>
      <c r="IH333" s="102"/>
      <c r="II333" s="102"/>
      <c r="IJ333" s="102"/>
      <c r="IK333" s="102"/>
      <c r="IL333" s="102"/>
      <c r="IM333" s="102"/>
      <c r="IN333" s="102"/>
    </row>
    <row r="334" spans="1:248" s="436" customFormat="1" ht="18" customHeight="1">
      <c r="A334" s="456" t="s">
        <v>329</v>
      </c>
      <c r="B334" s="281">
        <v>15825.863799302999</v>
      </c>
      <c r="C334" s="281"/>
      <c r="D334" s="281">
        <v>35997</v>
      </c>
      <c r="E334" s="281">
        <v>45485</v>
      </c>
      <c r="F334" s="450">
        <v>-0.20859624051885239</v>
      </c>
      <c r="G334" s="450">
        <v>1.2745677870414491</v>
      </c>
      <c r="H334" s="451"/>
      <c r="HM334" s="102"/>
      <c r="HN334" s="102"/>
      <c r="HO334" s="102"/>
      <c r="HP334" s="102"/>
      <c r="HQ334" s="102"/>
      <c r="HR334" s="102"/>
      <c r="HS334" s="102"/>
      <c r="HT334" s="102"/>
      <c r="HU334" s="102"/>
      <c r="HV334" s="102"/>
      <c r="HW334" s="102"/>
      <c r="HX334" s="102"/>
      <c r="HY334" s="102"/>
      <c r="HZ334" s="102"/>
      <c r="IA334" s="102"/>
      <c r="IB334" s="102"/>
      <c r="IC334" s="102"/>
      <c r="ID334" s="102"/>
      <c r="IE334" s="102"/>
      <c r="IF334" s="102"/>
      <c r="IG334" s="102"/>
      <c r="IH334" s="102"/>
      <c r="II334" s="102"/>
      <c r="IJ334" s="102"/>
      <c r="IK334" s="102"/>
      <c r="IL334" s="102"/>
      <c r="IM334" s="102"/>
      <c r="IN334" s="102"/>
    </row>
    <row r="335" spans="1:248" s="436" customFormat="1" ht="18" customHeight="1">
      <c r="A335" s="459" t="s">
        <v>330</v>
      </c>
      <c r="B335" s="458">
        <v>204184.529072045</v>
      </c>
      <c r="C335" s="458">
        <v>201676</v>
      </c>
      <c r="D335" s="458">
        <v>201676</v>
      </c>
      <c r="E335" s="458">
        <v>202396</v>
      </c>
      <c r="F335" s="450">
        <v>-3.557382556967581E-3</v>
      </c>
      <c r="G335" s="450">
        <v>-1.2285598147153909E-2</v>
      </c>
      <c r="H335" s="451"/>
      <c r="HM335" s="102"/>
      <c r="HN335" s="102"/>
      <c r="HO335" s="102"/>
      <c r="HP335" s="102"/>
      <c r="HQ335" s="102"/>
      <c r="HR335" s="102"/>
      <c r="HS335" s="102"/>
      <c r="HT335" s="102"/>
      <c r="HU335" s="102"/>
      <c r="HV335" s="102"/>
      <c r="HW335" s="102"/>
      <c r="HX335" s="102"/>
      <c r="HY335" s="102"/>
      <c r="HZ335" s="102"/>
      <c r="IA335" s="102"/>
      <c r="IB335" s="102"/>
      <c r="IC335" s="102"/>
      <c r="ID335" s="102"/>
      <c r="IE335" s="102"/>
      <c r="IF335" s="102"/>
      <c r="IG335" s="102"/>
      <c r="IH335" s="102"/>
      <c r="II335" s="102"/>
      <c r="IJ335" s="102"/>
      <c r="IK335" s="102"/>
      <c r="IL335" s="102"/>
      <c r="IM335" s="102"/>
      <c r="IN335" s="102"/>
    </row>
    <row r="336" spans="1:248" s="436" customFormat="1" ht="18" customHeight="1">
      <c r="A336" s="350" t="s">
        <v>112</v>
      </c>
      <c r="B336" s="281">
        <v>74257.7</v>
      </c>
      <c r="C336" s="281"/>
      <c r="D336" s="281">
        <v>80356</v>
      </c>
      <c r="E336" s="281">
        <v>88455</v>
      </c>
      <c r="F336" s="450">
        <v>-9.1560680572042252E-2</v>
      </c>
      <c r="G336" s="450">
        <v>8.2123470023984124E-2</v>
      </c>
      <c r="H336" s="451"/>
      <c r="HM336" s="102"/>
      <c r="HN336" s="102"/>
      <c r="HO336" s="102"/>
      <c r="HP336" s="102"/>
      <c r="HQ336" s="102"/>
      <c r="HR336" s="102"/>
      <c r="HS336" s="102"/>
      <c r="HT336" s="102"/>
      <c r="HU336" s="102"/>
      <c r="HV336" s="102"/>
      <c r="HW336" s="102"/>
      <c r="HX336" s="102"/>
      <c r="HY336" s="102"/>
      <c r="HZ336" s="102"/>
      <c r="IA336" s="102"/>
      <c r="IB336" s="102"/>
      <c r="IC336" s="102"/>
      <c r="ID336" s="102"/>
      <c r="IE336" s="102"/>
      <c r="IF336" s="102"/>
      <c r="IG336" s="102"/>
      <c r="IH336" s="102"/>
      <c r="II336" s="102"/>
      <c r="IJ336" s="102"/>
      <c r="IK336" s="102"/>
      <c r="IL336" s="102"/>
      <c r="IM336" s="102"/>
      <c r="IN336" s="102"/>
    </row>
    <row r="337" spans="1:248" s="436" customFormat="1" ht="18" customHeight="1">
      <c r="A337" s="454" t="s">
        <v>113</v>
      </c>
      <c r="B337" s="281">
        <v>48246</v>
      </c>
      <c r="C337" s="281"/>
      <c r="D337" s="281">
        <v>35534</v>
      </c>
      <c r="E337" s="281">
        <v>21682</v>
      </c>
      <c r="F337" s="450">
        <v>0.63887095286412698</v>
      </c>
      <c r="G337" s="450">
        <v>-0.26348298304522655</v>
      </c>
      <c r="H337" s="451"/>
      <c r="HM337" s="102"/>
      <c r="HN337" s="102"/>
      <c r="HO337" s="102"/>
      <c r="HP337" s="102"/>
      <c r="HQ337" s="102"/>
      <c r="HR337" s="102"/>
      <c r="HS337" s="102"/>
      <c r="HT337" s="102"/>
      <c r="HU337" s="102"/>
      <c r="HV337" s="102"/>
      <c r="HW337" s="102"/>
      <c r="HX337" s="102"/>
      <c r="HY337" s="102"/>
      <c r="HZ337" s="102"/>
      <c r="IA337" s="102"/>
      <c r="IB337" s="102"/>
      <c r="IC337" s="102"/>
      <c r="ID337" s="102"/>
      <c r="IE337" s="102"/>
      <c r="IF337" s="102"/>
      <c r="IG337" s="102"/>
      <c r="IH337" s="102"/>
      <c r="II337" s="102"/>
      <c r="IJ337" s="102"/>
      <c r="IK337" s="102"/>
      <c r="IL337" s="102"/>
      <c r="IM337" s="102"/>
      <c r="IN337" s="102"/>
    </row>
    <row r="338" spans="1:248" s="436" customFormat="1" ht="18" customHeight="1">
      <c r="A338" s="454" t="s">
        <v>114</v>
      </c>
      <c r="B338" s="281">
        <v>6356.5519999999997</v>
      </c>
      <c r="C338" s="281"/>
      <c r="D338" s="281">
        <v>1032</v>
      </c>
      <c r="E338" s="281">
        <v>3901</v>
      </c>
      <c r="F338" s="450">
        <v>-0.73545244809023325</v>
      </c>
      <c r="G338" s="450">
        <v>-0.83764783171757262</v>
      </c>
      <c r="H338" s="451"/>
      <c r="HM338" s="102"/>
      <c r="HN338" s="102"/>
      <c r="HO338" s="102"/>
      <c r="HP338" s="102"/>
      <c r="HQ338" s="102"/>
      <c r="HR338" s="102"/>
      <c r="HS338" s="102"/>
      <c r="HT338" s="102"/>
      <c r="HU338" s="102"/>
      <c r="HV338" s="102"/>
      <c r="HW338" s="102"/>
      <c r="HX338" s="102"/>
      <c r="HY338" s="102"/>
      <c r="HZ338" s="102"/>
      <c r="IA338" s="102"/>
      <c r="IB338" s="102"/>
      <c r="IC338" s="102"/>
      <c r="ID338" s="102"/>
      <c r="IE338" s="102"/>
      <c r="IF338" s="102"/>
      <c r="IG338" s="102"/>
      <c r="IH338" s="102"/>
      <c r="II338" s="102"/>
      <c r="IJ338" s="102"/>
      <c r="IK338" s="102"/>
      <c r="IL338" s="102"/>
      <c r="IM338" s="102"/>
      <c r="IN338" s="102"/>
    </row>
    <row r="339" spans="1:248" s="436" customFormat="1" ht="18" customHeight="1">
      <c r="A339" s="454" t="s">
        <v>331</v>
      </c>
      <c r="B339" s="281">
        <v>35626.425585707002</v>
      </c>
      <c r="C339" s="281"/>
      <c r="D339" s="281">
        <v>30072</v>
      </c>
      <c r="E339" s="281">
        <v>31009</v>
      </c>
      <c r="F339" s="450">
        <v>-3.0217033764390999E-2</v>
      </c>
      <c r="G339" s="450">
        <v>-0.15590746178969428</v>
      </c>
      <c r="H339" s="451"/>
      <c r="HM339" s="102"/>
      <c r="HN339" s="102"/>
      <c r="HO339" s="102"/>
      <c r="HP339" s="102"/>
      <c r="HQ339" s="102"/>
      <c r="HR339" s="102"/>
      <c r="HS339" s="102"/>
      <c r="HT339" s="102"/>
      <c r="HU339" s="102"/>
      <c r="HV339" s="102"/>
      <c r="HW339" s="102"/>
      <c r="HX339" s="102"/>
      <c r="HY339" s="102"/>
      <c r="HZ339" s="102"/>
      <c r="IA339" s="102"/>
      <c r="IB339" s="102"/>
      <c r="IC339" s="102"/>
      <c r="ID339" s="102"/>
      <c r="IE339" s="102"/>
      <c r="IF339" s="102"/>
      <c r="IG339" s="102"/>
      <c r="IH339" s="102"/>
      <c r="II339" s="102"/>
      <c r="IJ339" s="102"/>
      <c r="IK339" s="102"/>
      <c r="IL339" s="102"/>
      <c r="IM339" s="102"/>
      <c r="IN339" s="102"/>
    </row>
    <row r="340" spans="1:248" s="436" customFormat="1" ht="18" customHeight="1">
      <c r="A340" s="456" t="s">
        <v>332</v>
      </c>
      <c r="B340" s="281">
        <v>13712</v>
      </c>
      <c r="C340" s="281"/>
      <c r="D340" s="281">
        <v>11596</v>
      </c>
      <c r="E340" s="281">
        <v>10911</v>
      </c>
      <c r="F340" s="450">
        <v>6.2780680047658244E-2</v>
      </c>
      <c r="G340" s="450">
        <v>-0.15431738623103852</v>
      </c>
      <c r="H340" s="451"/>
      <c r="HM340" s="102"/>
      <c r="HN340" s="102"/>
      <c r="HO340" s="102"/>
      <c r="HP340" s="102"/>
      <c r="HQ340" s="102"/>
      <c r="HR340" s="102"/>
      <c r="HS340" s="102"/>
      <c r="HT340" s="102"/>
      <c r="HU340" s="102"/>
      <c r="HV340" s="102"/>
      <c r="HW340" s="102"/>
      <c r="HX340" s="102"/>
      <c r="HY340" s="102"/>
      <c r="HZ340" s="102"/>
      <c r="IA340" s="102"/>
      <c r="IB340" s="102"/>
      <c r="IC340" s="102"/>
      <c r="ID340" s="102"/>
      <c r="IE340" s="102"/>
      <c r="IF340" s="102"/>
      <c r="IG340" s="102"/>
      <c r="IH340" s="102"/>
      <c r="II340" s="102"/>
      <c r="IJ340" s="102"/>
      <c r="IK340" s="102"/>
      <c r="IL340" s="102"/>
      <c r="IM340" s="102"/>
      <c r="IN340" s="102"/>
    </row>
    <row r="341" spans="1:248" s="436" customFormat="1" ht="18" customHeight="1">
      <c r="A341" s="456" t="s">
        <v>333</v>
      </c>
      <c r="B341" s="281">
        <v>18424.060000000001</v>
      </c>
      <c r="C341" s="281"/>
      <c r="D341" s="281">
        <v>13351</v>
      </c>
      <c r="E341" s="281">
        <v>13749</v>
      </c>
      <c r="F341" s="450">
        <v>-2.8947559822532498E-2</v>
      </c>
      <c r="G341" s="450">
        <v>-0.27534973290360543</v>
      </c>
      <c r="H341" s="451"/>
      <c r="HM341" s="102"/>
      <c r="HN341" s="102"/>
      <c r="HO341" s="102"/>
      <c r="HP341" s="102"/>
      <c r="HQ341" s="102"/>
      <c r="HR341" s="102"/>
      <c r="HS341" s="102"/>
      <c r="HT341" s="102"/>
      <c r="HU341" s="102"/>
      <c r="HV341" s="102"/>
      <c r="HW341" s="102"/>
      <c r="HX341" s="102"/>
      <c r="HY341" s="102"/>
      <c r="HZ341" s="102"/>
      <c r="IA341" s="102"/>
      <c r="IB341" s="102"/>
      <c r="IC341" s="102"/>
      <c r="ID341" s="102"/>
      <c r="IE341" s="102"/>
      <c r="IF341" s="102"/>
      <c r="IG341" s="102"/>
      <c r="IH341" s="102"/>
      <c r="II341" s="102"/>
      <c r="IJ341" s="102"/>
      <c r="IK341" s="102"/>
      <c r="IL341" s="102"/>
      <c r="IM341" s="102"/>
      <c r="IN341" s="102"/>
    </row>
    <row r="342" spans="1:248" s="436" customFormat="1" ht="18" customHeight="1">
      <c r="A342" s="456" t="s">
        <v>121</v>
      </c>
      <c r="B342" s="281">
        <v>0</v>
      </c>
      <c r="C342" s="281"/>
      <c r="D342" s="281">
        <v>0</v>
      </c>
      <c r="E342" s="281">
        <v>0</v>
      </c>
      <c r="F342" s="450"/>
      <c r="G342" s="450"/>
      <c r="H342" s="451"/>
      <c r="HM342" s="102"/>
      <c r="HN342" s="102"/>
      <c r="HO342" s="102"/>
      <c r="HP342" s="102"/>
      <c r="HQ342" s="102"/>
      <c r="HR342" s="102"/>
      <c r="HS342" s="102"/>
      <c r="HT342" s="102"/>
      <c r="HU342" s="102"/>
      <c r="HV342" s="102"/>
      <c r="HW342" s="102"/>
      <c r="HX342" s="102"/>
      <c r="HY342" s="102"/>
      <c r="HZ342" s="102"/>
      <c r="IA342" s="102"/>
      <c r="IB342" s="102"/>
      <c r="IC342" s="102"/>
      <c r="ID342" s="102"/>
      <c r="IE342" s="102"/>
      <c r="IF342" s="102"/>
      <c r="IG342" s="102"/>
      <c r="IH342" s="102"/>
      <c r="II342" s="102"/>
      <c r="IJ342" s="102"/>
      <c r="IK342" s="102"/>
      <c r="IL342" s="102"/>
      <c r="IM342" s="102"/>
      <c r="IN342" s="102"/>
    </row>
    <row r="343" spans="1:248" s="436" customFormat="1" ht="18" customHeight="1">
      <c r="A343" s="456" t="s">
        <v>334</v>
      </c>
      <c r="B343" s="281">
        <v>7561.7914863380001</v>
      </c>
      <c r="C343" s="281"/>
      <c r="D343" s="281">
        <v>29735</v>
      </c>
      <c r="E343" s="281">
        <v>32689</v>
      </c>
      <c r="F343" s="450">
        <v>-9.0366790051699342E-2</v>
      </c>
      <c r="G343" s="450">
        <v>2.9322692319303783</v>
      </c>
      <c r="H343" s="451"/>
      <c r="HM343" s="102"/>
      <c r="HN343" s="102"/>
      <c r="HO343" s="102"/>
      <c r="HP343" s="102"/>
      <c r="HQ343" s="102"/>
      <c r="HR343" s="102"/>
      <c r="HS343" s="102"/>
      <c r="HT343" s="102"/>
      <c r="HU343" s="102"/>
      <c r="HV343" s="102"/>
      <c r="HW343" s="102"/>
      <c r="HX343" s="102"/>
      <c r="HY343" s="102"/>
      <c r="HZ343" s="102"/>
      <c r="IA343" s="102"/>
      <c r="IB343" s="102"/>
      <c r="IC343" s="102"/>
      <c r="ID343" s="102"/>
      <c r="IE343" s="102"/>
      <c r="IF343" s="102"/>
      <c r="IG343" s="102"/>
      <c r="IH343" s="102"/>
      <c r="II343" s="102"/>
      <c r="IJ343" s="102"/>
      <c r="IK343" s="102"/>
      <c r="IL343" s="102"/>
      <c r="IM343" s="102"/>
      <c r="IN343" s="102"/>
    </row>
    <row r="344" spans="1:248" s="436" customFormat="1" ht="48">
      <c r="A344" s="459" t="s">
        <v>335</v>
      </c>
      <c r="B344" s="458">
        <v>23582.872923800001</v>
      </c>
      <c r="C344" s="458">
        <v>15767</v>
      </c>
      <c r="D344" s="458">
        <v>15197</v>
      </c>
      <c r="E344" s="458">
        <v>18500</v>
      </c>
      <c r="F344" s="450">
        <v>-0.17854054054054058</v>
      </c>
      <c r="G344" s="450">
        <v>-0.35559165971406814</v>
      </c>
      <c r="H344" s="451" t="s">
        <v>336</v>
      </c>
      <c r="HM344" s="102"/>
      <c r="HN344" s="102"/>
      <c r="HO344" s="102"/>
      <c r="HP344" s="102"/>
      <c r="HQ344" s="102"/>
      <c r="HR344" s="102"/>
      <c r="HS344" s="102"/>
      <c r="HT344" s="102"/>
      <c r="HU344" s="102"/>
      <c r="HV344" s="102"/>
      <c r="HW344" s="102"/>
      <c r="HX344" s="102"/>
      <c r="HY344" s="102"/>
      <c r="HZ344" s="102"/>
      <c r="IA344" s="102"/>
      <c r="IB344" s="102"/>
      <c r="IC344" s="102"/>
      <c r="ID344" s="102"/>
      <c r="IE344" s="102"/>
      <c r="IF344" s="102"/>
      <c r="IG344" s="102"/>
      <c r="IH344" s="102"/>
      <c r="II344" s="102"/>
      <c r="IJ344" s="102"/>
      <c r="IK344" s="102"/>
      <c r="IL344" s="102"/>
      <c r="IM344" s="102"/>
      <c r="IN344" s="102"/>
    </row>
    <row r="345" spans="1:248" s="436" customFormat="1" ht="18" customHeight="1">
      <c r="A345" s="454" t="s">
        <v>112</v>
      </c>
      <c r="B345" s="281">
        <v>11873</v>
      </c>
      <c r="C345" s="281"/>
      <c r="D345" s="281">
        <v>5741</v>
      </c>
      <c r="E345" s="281">
        <v>3735</v>
      </c>
      <c r="F345" s="450">
        <v>0.53708165997322621</v>
      </c>
      <c r="G345" s="450">
        <v>-0.51646593110418593</v>
      </c>
      <c r="H345" s="451"/>
      <c r="HM345" s="102"/>
      <c r="HN345" s="102"/>
      <c r="HO345" s="102"/>
      <c r="HP345" s="102"/>
      <c r="HQ345" s="102"/>
      <c r="HR345" s="102"/>
      <c r="HS345" s="102"/>
      <c r="HT345" s="102"/>
      <c r="HU345" s="102"/>
      <c r="HV345" s="102"/>
      <c r="HW345" s="102"/>
      <c r="HX345" s="102"/>
      <c r="HY345" s="102"/>
      <c r="HZ345" s="102"/>
      <c r="IA345" s="102"/>
      <c r="IB345" s="102"/>
      <c r="IC345" s="102"/>
      <c r="ID345" s="102"/>
      <c r="IE345" s="102"/>
      <c r="IF345" s="102"/>
      <c r="IG345" s="102"/>
      <c r="IH345" s="102"/>
      <c r="II345" s="102"/>
      <c r="IJ345" s="102"/>
      <c r="IK345" s="102"/>
      <c r="IL345" s="102"/>
      <c r="IM345" s="102"/>
      <c r="IN345" s="102"/>
    </row>
    <row r="346" spans="1:248" s="436" customFormat="1" ht="18" customHeight="1">
      <c r="A346" s="454" t="s">
        <v>113</v>
      </c>
      <c r="B346" s="281">
        <v>113</v>
      </c>
      <c r="C346" s="281"/>
      <c r="D346" s="281">
        <v>990</v>
      </c>
      <c r="E346" s="281">
        <v>289</v>
      </c>
      <c r="F346" s="450">
        <v>2.42560553633218</v>
      </c>
      <c r="G346" s="450">
        <v>7.7610619469026556</v>
      </c>
      <c r="H346" s="451"/>
      <c r="HM346" s="102"/>
      <c r="HN346" s="102"/>
      <c r="HO346" s="102"/>
      <c r="HP346" s="102"/>
      <c r="HQ346" s="102"/>
      <c r="HR346" s="102"/>
      <c r="HS346" s="102"/>
      <c r="HT346" s="102"/>
      <c r="HU346" s="102"/>
      <c r="HV346" s="102"/>
      <c r="HW346" s="102"/>
      <c r="HX346" s="102"/>
      <c r="HY346" s="102"/>
      <c r="HZ346" s="102"/>
      <c r="IA346" s="102"/>
      <c r="IB346" s="102"/>
      <c r="IC346" s="102"/>
      <c r="ID346" s="102"/>
      <c r="IE346" s="102"/>
      <c r="IF346" s="102"/>
      <c r="IG346" s="102"/>
      <c r="IH346" s="102"/>
      <c r="II346" s="102"/>
      <c r="IJ346" s="102"/>
      <c r="IK346" s="102"/>
      <c r="IL346" s="102"/>
      <c r="IM346" s="102"/>
      <c r="IN346" s="102"/>
    </row>
    <row r="347" spans="1:248" s="436" customFormat="1" ht="18" customHeight="1">
      <c r="A347" s="454" t="s">
        <v>114</v>
      </c>
      <c r="B347" s="281">
        <v>347</v>
      </c>
      <c r="C347" s="281"/>
      <c r="D347" s="281">
        <v>347</v>
      </c>
      <c r="E347" s="281">
        <v>245</v>
      </c>
      <c r="F347" s="450">
        <v>0.416326530612245</v>
      </c>
      <c r="G347" s="450">
        <v>0</v>
      </c>
      <c r="H347" s="451"/>
      <c r="HM347" s="102"/>
      <c r="HN347" s="102"/>
      <c r="HO347" s="102"/>
      <c r="HP347" s="102"/>
      <c r="HQ347" s="102"/>
      <c r="HR347" s="102"/>
      <c r="HS347" s="102"/>
      <c r="HT347" s="102"/>
      <c r="HU347" s="102"/>
      <c r="HV347" s="102"/>
      <c r="HW347" s="102"/>
      <c r="HX347" s="102"/>
      <c r="HY347" s="102"/>
      <c r="HZ347" s="102"/>
      <c r="IA347" s="102"/>
      <c r="IB347" s="102"/>
      <c r="IC347" s="102"/>
      <c r="ID347" s="102"/>
      <c r="IE347" s="102"/>
      <c r="IF347" s="102"/>
      <c r="IG347" s="102"/>
      <c r="IH347" s="102"/>
      <c r="II347" s="102"/>
      <c r="IJ347" s="102"/>
      <c r="IK347" s="102"/>
      <c r="IL347" s="102"/>
      <c r="IM347" s="102"/>
      <c r="IN347" s="102"/>
    </row>
    <row r="348" spans="1:248" s="436" customFormat="1" ht="18" customHeight="1">
      <c r="A348" s="456" t="s">
        <v>337</v>
      </c>
      <c r="B348" s="281">
        <v>144</v>
      </c>
      <c r="C348" s="281"/>
      <c r="D348" s="281">
        <v>144</v>
      </c>
      <c r="E348" s="281">
        <v>260</v>
      </c>
      <c r="F348" s="450">
        <v>-0.44615384615384612</v>
      </c>
      <c r="G348" s="450">
        <v>0</v>
      </c>
      <c r="H348" s="451"/>
      <c r="HM348" s="102"/>
      <c r="HN348" s="102"/>
      <c r="HO348" s="102"/>
      <c r="HP348" s="102"/>
      <c r="HQ348" s="102"/>
      <c r="HR348" s="102"/>
      <c r="HS348" s="102"/>
      <c r="HT348" s="102"/>
      <c r="HU348" s="102"/>
      <c r="HV348" s="102"/>
      <c r="HW348" s="102"/>
      <c r="HX348" s="102"/>
      <c r="HY348" s="102"/>
      <c r="HZ348" s="102"/>
      <c r="IA348" s="102"/>
      <c r="IB348" s="102"/>
      <c r="IC348" s="102"/>
      <c r="ID348" s="102"/>
      <c r="IE348" s="102"/>
      <c r="IF348" s="102"/>
      <c r="IG348" s="102"/>
      <c r="IH348" s="102"/>
      <c r="II348" s="102"/>
      <c r="IJ348" s="102"/>
      <c r="IK348" s="102"/>
      <c r="IL348" s="102"/>
      <c r="IM348" s="102"/>
      <c r="IN348" s="102"/>
    </row>
    <row r="349" spans="1:248" s="436" customFormat="1" ht="18" customHeight="1">
      <c r="A349" s="456" t="s">
        <v>338</v>
      </c>
      <c r="B349" s="281">
        <v>880</v>
      </c>
      <c r="C349" s="281"/>
      <c r="D349" s="281">
        <v>785</v>
      </c>
      <c r="E349" s="281">
        <v>796</v>
      </c>
      <c r="F349" s="450">
        <v>-1.3819095477386911E-2</v>
      </c>
      <c r="G349" s="450">
        <v>-0.10795454545454541</v>
      </c>
      <c r="H349" s="451"/>
      <c r="HM349" s="102"/>
      <c r="HN349" s="102"/>
      <c r="HO349" s="102"/>
      <c r="HP349" s="102"/>
      <c r="HQ349" s="102"/>
      <c r="HR349" s="102"/>
      <c r="HS349" s="102"/>
      <c r="HT349" s="102"/>
      <c r="HU349" s="102"/>
      <c r="HV349" s="102"/>
      <c r="HW349" s="102"/>
      <c r="HX349" s="102"/>
      <c r="HY349" s="102"/>
      <c r="HZ349" s="102"/>
      <c r="IA349" s="102"/>
      <c r="IB349" s="102"/>
      <c r="IC349" s="102"/>
      <c r="ID349" s="102"/>
      <c r="IE349" s="102"/>
      <c r="IF349" s="102"/>
      <c r="IG349" s="102"/>
      <c r="IH349" s="102"/>
      <c r="II349" s="102"/>
      <c r="IJ349" s="102"/>
      <c r="IK349" s="102"/>
      <c r="IL349" s="102"/>
      <c r="IM349" s="102"/>
      <c r="IN349" s="102"/>
    </row>
    <row r="350" spans="1:248" s="436" customFormat="1" ht="18" customHeight="1">
      <c r="A350" s="456" t="s">
        <v>339</v>
      </c>
      <c r="B350" s="281">
        <v>449</v>
      </c>
      <c r="C350" s="281"/>
      <c r="D350" s="281">
        <v>443</v>
      </c>
      <c r="E350" s="281">
        <v>625</v>
      </c>
      <c r="F350" s="450">
        <v>-0.29120000000000001</v>
      </c>
      <c r="G350" s="450">
        <v>-1.3363028953229383E-2</v>
      </c>
      <c r="H350" s="451"/>
      <c r="HM350" s="102"/>
      <c r="HN350" s="102"/>
      <c r="HO350" s="102"/>
      <c r="HP350" s="102"/>
      <c r="HQ350" s="102"/>
      <c r="HR350" s="102"/>
      <c r="HS350" s="102"/>
      <c r="HT350" s="102"/>
      <c r="HU350" s="102"/>
      <c r="HV350" s="102"/>
      <c r="HW350" s="102"/>
      <c r="HX350" s="102"/>
      <c r="HY350" s="102"/>
      <c r="HZ350" s="102"/>
      <c r="IA350" s="102"/>
      <c r="IB350" s="102"/>
      <c r="IC350" s="102"/>
      <c r="ID350" s="102"/>
      <c r="IE350" s="102"/>
      <c r="IF350" s="102"/>
      <c r="IG350" s="102"/>
      <c r="IH350" s="102"/>
      <c r="II350" s="102"/>
      <c r="IJ350" s="102"/>
      <c r="IK350" s="102"/>
      <c r="IL350" s="102"/>
      <c r="IM350" s="102"/>
      <c r="IN350" s="102"/>
    </row>
    <row r="351" spans="1:248" s="436" customFormat="1" ht="18" customHeight="1">
      <c r="A351" s="350" t="s">
        <v>340</v>
      </c>
      <c r="B351" s="281">
        <v>2428</v>
      </c>
      <c r="C351" s="281"/>
      <c r="D351" s="281">
        <v>2395</v>
      </c>
      <c r="E351" s="281">
        <v>1934</v>
      </c>
      <c r="F351" s="450">
        <v>0.23836608066184084</v>
      </c>
      <c r="G351" s="450">
        <v>-1.3591433278418497E-2</v>
      </c>
      <c r="H351" s="451"/>
      <c r="HM351" s="102"/>
      <c r="HN351" s="102"/>
      <c r="HO351" s="102"/>
      <c r="HP351" s="102"/>
      <c r="HQ351" s="102"/>
      <c r="HR351" s="102"/>
      <c r="HS351" s="102"/>
      <c r="HT351" s="102"/>
      <c r="HU351" s="102"/>
      <c r="HV351" s="102"/>
      <c r="HW351" s="102"/>
      <c r="HX351" s="102"/>
      <c r="HY351" s="102"/>
      <c r="HZ351" s="102"/>
      <c r="IA351" s="102"/>
      <c r="IB351" s="102"/>
      <c r="IC351" s="102"/>
      <c r="ID351" s="102"/>
      <c r="IE351" s="102"/>
      <c r="IF351" s="102"/>
      <c r="IG351" s="102"/>
      <c r="IH351" s="102"/>
      <c r="II351" s="102"/>
      <c r="IJ351" s="102"/>
      <c r="IK351" s="102"/>
      <c r="IL351" s="102"/>
      <c r="IM351" s="102"/>
      <c r="IN351" s="102"/>
    </row>
    <row r="352" spans="1:248" s="436" customFormat="1" ht="18" customHeight="1">
      <c r="A352" s="454" t="s">
        <v>341</v>
      </c>
      <c r="B352" s="281">
        <v>417</v>
      </c>
      <c r="C352" s="281"/>
      <c r="D352" s="281">
        <v>417</v>
      </c>
      <c r="E352" s="281">
        <v>409</v>
      </c>
      <c r="F352" s="450">
        <v>1.9559902200489088E-2</v>
      </c>
      <c r="G352" s="450">
        <v>0</v>
      </c>
      <c r="H352" s="451"/>
      <c r="HM352" s="102"/>
      <c r="HN352" s="102"/>
      <c r="HO352" s="102"/>
      <c r="HP352" s="102"/>
      <c r="HQ352" s="102"/>
      <c r="HR352" s="102"/>
      <c r="HS352" s="102"/>
      <c r="HT352" s="102"/>
      <c r="HU352" s="102"/>
      <c r="HV352" s="102"/>
      <c r="HW352" s="102"/>
      <c r="HX352" s="102"/>
      <c r="HY352" s="102"/>
      <c r="HZ352" s="102"/>
      <c r="IA352" s="102"/>
      <c r="IB352" s="102"/>
      <c r="IC352" s="102"/>
      <c r="ID352" s="102"/>
      <c r="IE352" s="102"/>
      <c r="IF352" s="102"/>
      <c r="IG352" s="102"/>
      <c r="IH352" s="102"/>
      <c r="II352" s="102"/>
      <c r="IJ352" s="102"/>
      <c r="IK352" s="102"/>
      <c r="IL352" s="102"/>
      <c r="IM352" s="102"/>
      <c r="IN352" s="102"/>
    </row>
    <row r="353" spans="1:248" s="436" customFormat="1" ht="18" customHeight="1">
      <c r="A353" s="454" t="s">
        <v>342</v>
      </c>
      <c r="B353" s="281">
        <v>0</v>
      </c>
      <c r="C353" s="281"/>
      <c r="D353" s="281">
        <v>0</v>
      </c>
      <c r="E353" s="281">
        <v>8341</v>
      </c>
      <c r="F353" s="450">
        <v>-1</v>
      </c>
      <c r="G353" s="450"/>
      <c r="H353" s="451"/>
      <c r="HM353" s="102"/>
      <c r="HN353" s="102"/>
      <c r="HO353" s="102"/>
      <c r="HP353" s="102"/>
      <c r="HQ353" s="102"/>
      <c r="HR353" s="102"/>
      <c r="HS353" s="102"/>
      <c r="HT353" s="102"/>
      <c r="HU353" s="102"/>
      <c r="HV353" s="102"/>
      <c r="HW353" s="102"/>
      <c r="HX353" s="102"/>
      <c r="HY353" s="102"/>
      <c r="HZ353" s="102"/>
      <c r="IA353" s="102"/>
      <c r="IB353" s="102"/>
      <c r="IC353" s="102"/>
      <c r="ID353" s="102"/>
      <c r="IE353" s="102"/>
      <c r="IF353" s="102"/>
      <c r="IG353" s="102"/>
      <c r="IH353" s="102"/>
      <c r="II353" s="102"/>
      <c r="IJ353" s="102"/>
      <c r="IK353" s="102"/>
      <c r="IL353" s="102"/>
      <c r="IM353" s="102"/>
      <c r="IN353" s="102"/>
    </row>
    <row r="354" spans="1:248" s="436" customFormat="1" ht="18" customHeight="1">
      <c r="A354" s="454" t="s">
        <v>343</v>
      </c>
      <c r="B354" s="281">
        <v>0</v>
      </c>
      <c r="C354" s="281"/>
      <c r="D354" s="281">
        <v>0</v>
      </c>
      <c r="E354" s="281">
        <v>0</v>
      </c>
      <c r="F354" s="450"/>
      <c r="G354" s="450"/>
      <c r="H354" s="451"/>
      <c r="HM354" s="102"/>
      <c r="HN354" s="102"/>
      <c r="HO354" s="102"/>
      <c r="HP354" s="102"/>
      <c r="HQ354" s="102"/>
      <c r="HR354" s="102"/>
      <c r="HS354" s="102"/>
      <c r="HT354" s="102"/>
      <c r="HU354" s="102"/>
      <c r="HV354" s="102"/>
      <c r="HW354" s="102"/>
      <c r="HX354" s="102"/>
      <c r="HY354" s="102"/>
      <c r="HZ354" s="102"/>
      <c r="IA354" s="102"/>
      <c r="IB354" s="102"/>
      <c r="IC354" s="102"/>
      <c r="ID354" s="102"/>
      <c r="IE354" s="102"/>
      <c r="IF354" s="102"/>
      <c r="IG354" s="102"/>
      <c r="IH354" s="102"/>
      <c r="II354" s="102"/>
      <c r="IJ354" s="102"/>
      <c r="IK354" s="102"/>
      <c r="IL354" s="102"/>
      <c r="IM354" s="102"/>
      <c r="IN354" s="102"/>
    </row>
    <row r="355" spans="1:248" s="436" customFormat="1" ht="18" customHeight="1">
      <c r="A355" s="456" t="s">
        <v>344</v>
      </c>
      <c r="B355" s="281">
        <v>0</v>
      </c>
      <c r="C355" s="281"/>
      <c r="D355" s="281">
        <v>0</v>
      </c>
      <c r="E355" s="281">
        <v>0</v>
      </c>
      <c r="F355" s="450"/>
      <c r="G355" s="450"/>
      <c r="H355" s="451"/>
      <c r="HM355" s="102"/>
      <c r="HN355" s="102"/>
      <c r="HO355" s="102"/>
      <c r="HP355" s="102"/>
      <c r="HQ355" s="102"/>
      <c r="HR355" s="102"/>
      <c r="HS355" s="102"/>
      <c r="HT355" s="102"/>
      <c r="HU355" s="102"/>
      <c r="HV355" s="102"/>
      <c r="HW355" s="102"/>
      <c r="HX355" s="102"/>
      <c r="HY355" s="102"/>
      <c r="HZ355" s="102"/>
      <c r="IA355" s="102"/>
      <c r="IB355" s="102"/>
      <c r="IC355" s="102"/>
      <c r="ID355" s="102"/>
      <c r="IE355" s="102"/>
      <c r="IF355" s="102"/>
      <c r="IG355" s="102"/>
      <c r="IH355" s="102"/>
      <c r="II355" s="102"/>
      <c r="IJ355" s="102"/>
      <c r="IK355" s="102"/>
      <c r="IL355" s="102"/>
      <c r="IM355" s="102"/>
      <c r="IN355" s="102"/>
    </row>
    <row r="356" spans="1:248" s="436" customFormat="1" ht="18" customHeight="1">
      <c r="A356" s="456" t="s">
        <v>345</v>
      </c>
      <c r="B356" s="281">
        <v>0</v>
      </c>
      <c r="C356" s="281"/>
      <c r="D356" s="281">
        <v>405</v>
      </c>
      <c r="E356" s="281"/>
      <c r="F356" s="450"/>
      <c r="G356" s="450"/>
      <c r="H356" s="460"/>
      <c r="HM356" s="102"/>
      <c r="HN356" s="102"/>
      <c r="HO356" s="102"/>
      <c r="HP356" s="102"/>
      <c r="HQ356" s="102"/>
      <c r="HR356" s="102"/>
      <c r="HS356" s="102"/>
      <c r="HT356" s="102"/>
      <c r="HU356" s="102"/>
      <c r="HV356" s="102"/>
      <c r="HW356" s="102"/>
      <c r="HX356" s="102"/>
      <c r="HY356" s="102"/>
      <c r="HZ356" s="102"/>
      <c r="IA356" s="102"/>
      <c r="IB356" s="102"/>
      <c r="IC356" s="102"/>
      <c r="ID356" s="102"/>
      <c r="IE356" s="102"/>
      <c r="IF356" s="102"/>
      <c r="IG356" s="102"/>
      <c r="IH356" s="102"/>
      <c r="II356" s="102"/>
      <c r="IJ356" s="102"/>
      <c r="IK356" s="102"/>
      <c r="IL356" s="102"/>
      <c r="IM356" s="102"/>
      <c r="IN356" s="102"/>
    </row>
    <row r="357" spans="1:248" s="436" customFormat="1" ht="18" customHeight="1">
      <c r="A357" s="456" t="s">
        <v>158</v>
      </c>
      <c r="B357" s="281">
        <v>0</v>
      </c>
      <c r="C357" s="281"/>
      <c r="D357" s="281">
        <v>100</v>
      </c>
      <c r="E357" s="281"/>
      <c r="F357" s="450"/>
      <c r="G357" s="450"/>
      <c r="H357" s="451"/>
      <c r="HM357" s="102"/>
      <c r="HN357" s="102"/>
      <c r="HO357" s="102"/>
      <c r="HP357" s="102"/>
      <c r="HQ357" s="102"/>
      <c r="HR357" s="102"/>
      <c r="HS357" s="102"/>
      <c r="HT357" s="102"/>
      <c r="HU357" s="102"/>
      <c r="HV357" s="102"/>
      <c r="HW357" s="102"/>
      <c r="HX357" s="102"/>
      <c r="HY357" s="102"/>
      <c r="HZ357" s="102"/>
      <c r="IA357" s="102"/>
      <c r="IB357" s="102"/>
      <c r="IC357" s="102"/>
      <c r="ID357" s="102"/>
      <c r="IE357" s="102"/>
      <c r="IF357" s="102"/>
      <c r="IG357" s="102"/>
      <c r="IH357" s="102"/>
      <c r="II357" s="102"/>
      <c r="IJ357" s="102"/>
      <c r="IK357" s="102"/>
      <c r="IL357" s="102"/>
      <c r="IM357" s="102"/>
      <c r="IN357" s="102"/>
    </row>
    <row r="358" spans="1:248" s="436" customFormat="1" ht="18" customHeight="1">
      <c r="A358" s="454" t="s">
        <v>121</v>
      </c>
      <c r="B358" s="281">
        <v>0</v>
      </c>
      <c r="C358" s="281"/>
      <c r="D358" s="281">
        <v>147</v>
      </c>
      <c r="E358" s="281"/>
      <c r="F358" s="450"/>
      <c r="G358" s="450"/>
      <c r="H358" s="451"/>
      <c r="HM358" s="102"/>
      <c r="HN358" s="102"/>
      <c r="HO358" s="102"/>
      <c r="HP358" s="102"/>
      <c r="HQ358" s="102"/>
      <c r="HR358" s="102"/>
      <c r="HS358" s="102"/>
      <c r="HT358" s="102"/>
      <c r="HU358" s="102"/>
      <c r="HV358" s="102"/>
      <c r="HW358" s="102"/>
      <c r="HX358" s="102"/>
      <c r="HY358" s="102"/>
      <c r="HZ358" s="102"/>
      <c r="IA358" s="102"/>
      <c r="IB358" s="102"/>
      <c r="IC358" s="102"/>
      <c r="ID358" s="102"/>
      <c r="IE358" s="102"/>
      <c r="IF358" s="102"/>
      <c r="IG358" s="102"/>
      <c r="IH358" s="102"/>
      <c r="II358" s="102"/>
      <c r="IJ358" s="102"/>
      <c r="IK358" s="102"/>
      <c r="IL358" s="102"/>
      <c r="IM358" s="102"/>
      <c r="IN358" s="102"/>
    </row>
    <row r="359" spans="1:248" s="436" customFormat="1" ht="18" customHeight="1">
      <c r="A359" s="454" t="s">
        <v>346</v>
      </c>
      <c r="B359" s="281">
        <v>6931.8729237999996</v>
      </c>
      <c r="C359" s="281"/>
      <c r="D359" s="281">
        <v>3283</v>
      </c>
      <c r="E359" s="281">
        <v>1866</v>
      </c>
      <c r="F359" s="450">
        <v>0.75937834941050375</v>
      </c>
      <c r="G359" s="450">
        <v>-0.5263906254357178</v>
      </c>
      <c r="H359" s="451"/>
      <c r="HM359" s="102"/>
      <c r="HN359" s="102"/>
      <c r="HO359" s="102"/>
      <c r="HP359" s="102"/>
      <c r="HQ359" s="102"/>
      <c r="HR359" s="102"/>
      <c r="HS359" s="102"/>
      <c r="HT359" s="102"/>
      <c r="HU359" s="102"/>
      <c r="HV359" s="102"/>
      <c r="HW359" s="102"/>
      <c r="HX359" s="102"/>
      <c r="HY359" s="102"/>
      <c r="HZ359" s="102"/>
      <c r="IA359" s="102"/>
      <c r="IB359" s="102"/>
      <c r="IC359" s="102"/>
      <c r="ID359" s="102"/>
      <c r="IE359" s="102"/>
      <c r="IF359" s="102"/>
      <c r="IG359" s="102"/>
      <c r="IH359" s="102"/>
      <c r="II359" s="102"/>
      <c r="IJ359" s="102"/>
      <c r="IK359" s="102"/>
      <c r="IL359" s="102"/>
      <c r="IM359" s="102"/>
      <c r="IN359" s="102"/>
    </row>
    <row r="360" spans="1:248" s="436" customFormat="1" ht="48">
      <c r="A360" s="452" t="s">
        <v>347</v>
      </c>
      <c r="B360" s="458">
        <v>29740.764482824001</v>
      </c>
      <c r="C360" s="458">
        <v>42956</v>
      </c>
      <c r="D360" s="458">
        <v>42956</v>
      </c>
      <c r="E360" s="458">
        <v>37483</v>
      </c>
      <c r="F360" s="450">
        <v>0.14601285916282047</v>
      </c>
      <c r="G360" s="450">
        <v>0.44434753937842153</v>
      </c>
      <c r="H360" s="451" t="s">
        <v>348</v>
      </c>
      <c r="HM360" s="102"/>
      <c r="HN360" s="102"/>
      <c r="HO360" s="102"/>
      <c r="HP360" s="102"/>
      <c r="HQ360" s="102"/>
      <c r="HR360" s="102"/>
      <c r="HS360" s="102"/>
      <c r="HT360" s="102"/>
      <c r="HU360" s="102"/>
      <c r="HV360" s="102"/>
      <c r="HW360" s="102"/>
      <c r="HX360" s="102"/>
      <c r="HY360" s="102"/>
      <c r="HZ360" s="102"/>
      <c r="IA360" s="102"/>
      <c r="IB360" s="102"/>
      <c r="IC360" s="102"/>
      <c r="ID360" s="102"/>
      <c r="IE360" s="102"/>
      <c r="IF360" s="102"/>
      <c r="IG360" s="102"/>
      <c r="IH360" s="102"/>
      <c r="II360" s="102"/>
      <c r="IJ360" s="102"/>
      <c r="IK360" s="102"/>
      <c r="IL360" s="102"/>
      <c r="IM360" s="102"/>
      <c r="IN360" s="102"/>
    </row>
    <row r="361" spans="1:248" s="436" customFormat="1" ht="18" customHeight="1">
      <c r="A361" s="456" t="s">
        <v>112</v>
      </c>
      <c r="B361" s="281">
        <v>18284</v>
      </c>
      <c r="C361" s="281"/>
      <c r="D361" s="281">
        <v>26358</v>
      </c>
      <c r="E361" s="281">
        <v>20662</v>
      </c>
      <c r="F361" s="450">
        <v>0.27567515245377994</v>
      </c>
      <c r="G361" s="450">
        <v>0.44158827390067823</v>
      </c>
      <c r="H361" s="451"/>
      <c r="HM361" s="102"/>
      <c r="HN361" s="102"/>
      <c r="HO361" s="102"/>
      <c r="HP361" s="102"/>
      <c r="HQ361" s="102"/>
      <c r="HR361" s="102"/>
      <c r="HS361" s="102"/>
      <c r="HT361" s="102"/>
      <c r="HU361" s="102"/>
      <c r="HV361" s="102"/>
      <c r="HW361" s="102"/>
      <c r="HX361" s="102"/>
      <c r="HY361" s="102"/>
      <c r="HZ361" s="102"/>
      <c r="IA361" s="102"/>
      <c r="IB361" s="102"/>
      <c r="IC361" s="102"/>
      <c r="ID361" s="102"/>
      <c r="IE361" s="102"/>
      <c r="IF361" s="102"/>
      <c r="IG361" s="102"/>
      <c r="IH361" s="102"/>
      <c r="II361" s="102"/>
      <c r="IJ361" s="102"/>
      <c r="IK361" s="102"/>
      <c r="IL361" s="102"/>
      <c r="IM361" s="102"/>
      <c r="IN361" s="102"/>
    </row>
    <row r="362" spans="1:248" s="436" customFormat="1" ht="18" customHeight="1">
      <c r="A362" s="456" t="s">
        <v>113</v>
      </c>
      <c r="B362" s="281">
        <v>36</v>
      </c>
      <c r="C362" s="281"/>
      <c r="D362" s="281">
        <v>30</v>
      </c>
      <c r="E362" s="281">
        <v>34</v>
      </c>
      <c r="F362" s="450">
        <v>-0.11764705882352944</v>
      </c>
      <c r="G362" s="450">
        <v>-0.16666666666666663</v>
      </c>
      <c r="H362" s="451"/>
      <c r="HM362" s="102"/>
      <c r="HN362" s="102"/>
      <c r="HO362" s="102"/>
      <c r="HP362" s="102"/>
      <c r="HQ362" s="102"/>
      <c r="HR362" s="102"/>
      <c r="HS362" s="102"/>
      <c r="HT362" s="102"/>
      <c r="HU362" s="102"/>
      <c r="HV362" s="102"/>
      <c r="HW362" s="102"/>
      <c r="HX362" s="102"/>
      <c r="HY362" s="102"/>
      <c r="HZ362" s="102"/>
      <c r="IA362" s="102"/>
      <c r="IB362" s="102"/>
      <c r="IC362" s="102"/>
      <c r="ID362" s="102"/>
      <c r="IE362" s="102"/>
      <c r="IF362" s="102"/>
      <c r="IG362" s="102"/>
      <c r="IH362" s="102"/>
      <c r="II362" s="102"/>
      <c r="IJ362" s="102"/>
      <c r="IK362" s="102"/>
      <c r="IL362" s="102"/>
      <c r="IM362" s="102"/>
      <c r="IN362" s="102"/>
    </row>
    <row r="363" spans="1:248" s="436" customFormat="1" ht="18" customHeight="1">
      <c r="A363" s="456" t="s">
        <v>114</v>
      </c>
      <c r="B363" s="281">
        <v>1959</v>
      </c>
      <c r="C363" s="281"/>
      <c r="D363" s="281">
        <v>1369</v>
      </c>
      <c r="E363" s="281">
        <v>1279</v>
      </c>
      <c r="F363" s="450">
        <v>7.0367474589523082E-2</v>
      </c>
      <c r="G363" s="450">
        <v>-0.30117406840224603</v>
      </c>
      <c r="H363" s="451"/>
      <c r="HM363" s="102"/>
      <c r="HN363" s="102"/>
      <c r="HO363" s="102"/>
      <c r="HP363" s="102"/>
      <c r="HQ363" s="102"/>
      <c r="HR363" s="102"/>
      <c r="HS363" s="102"/>
      <c r="HT363" s="102"/>
      <c r="HU363" s="102"/>
      <c r="HV363" s="102"/>
      <c r="HW363" s="102"/>
      <c r="HX363" s="102"/>
      <c r="HY363" s="102"/>
      <c r="HZ363" s="102"/>
      <c r="IA363" s="102"/>
      <c r="IB363" s="102"/>
      <c r="IC363" s="102"/>
      <c r="ID363" s="102"/>
      <c r="IE363" s="102"/>
      <c r="IF363" s="102"/>
      <c r="IG363" s="102"/>
      <c r="IH363" s="102"/>
      <c r="II363" s="102"/>
      <c r="IJ363" s="102"/>
      <c r="IK363" s="102"/>
      <c r="IL363" s="102"/>
      <c r="IM363" s="102"/>
      <c r="IN363" s="102"/>
    </row>
    <row r="364" spans="1:248" s="436" customFormat="1" ht="18" customHeight="1">
      <c r="A364" s="350" t="s">
        <v>349</v>
      </c>
      <c r="B364" s="281">
        <v>0</v>
      </c>
      <c r="C364" s="281"/>
      <c r="D364" s="281">
        <v>0</v>
      </c>
      <c r="E364" s="281">
        <v>0</v>
      </c>
      <c r="F364" s="450"/>
      <c r="G364" s="450"/>
      <c r="H364" s="451"/>
      <c r="HM364" s="102"/>
      <c r="HN364" s="102"/>
      <c r="HO364" s="102"/>
      <c r="HP364" s="102"/>
      <c r="HQ364" s="102"/>
      <c r="HR364" s="102"/>
      <c r="HS364" s="102"/>
      <c r="HT364" s="102"/>
      <c r="HU364" s="102"/>
      <c r="HV364" s="102"/>
      <c r="HW364" s="102"/>
      <c r="HX364" s="102"/>
      <c r="HY364" s="102"/>
      <c r="HZ364" s="102"/>
      <c r="IA364" s="102"/>
      <c r="IB364" s="102"/>
      <c r="IC364" s="102"/>
      <c r="ID364" s="102"/>
      <c r="IE364" s="102"/>
      <c r="IF364" s="102"/>
      <c r="IG364" s="102"/>
      <c r="IH364" s="102"/>
      <c r="II364" s="102"/>
      <c r="IJ364" s="102"/>
      <c r="IK364" s="102"/>
      <c r="IL364" s="102"/>
      <c r="IM364" s="102"/>
      <c r="IN364" s="102"/>
    </row>
    <row r="365" spans="1:248" s="436" customFormat="1" ht="18" customHeight="1">
      <c r="A365" s="350" t="s">
        <v>350</v>
      </c>
      <c r="B365" s="281">
        <v>5513</v>
      </c>
      <c r="C365" s="281"/>
      <c r="D365" s="281">
        <v>4324</v>
      </c>
      <c r="E365" s="281">
        <v>4156</v>
      </c>
      <c r="F365" s="450">
        <v>4.0423484119345598E-2</v>
      </c>
      <c r="G365" s="450">
        <v>-0.21567204788681293</v>
      </c>
      <c r="H365" s="451"/>
      <c r="HM365" s="102"/>
      <c r="HN365" s="102"/>
      <c r="HO365" s="102"/>
      <c r="HP365" s="102"/>
      <c r="HQ365" s="102"/>
      <c r="HR365" s="102"/>
      <c r="HS365" s="102"/>
      <c r="HT365" s="102"/>
      <c r="HU365" s="102"/>
      <c r="HV365" s="102"/>
      <c r="HW365" s="102"/>
      <c r="HX365" s="102"/>
      <c r="HY365" s="102"/>
      <c r="HZ365" s="102"/>
      <c r="IA365" s="102"/>
      <c r="IB365" s="102"/>
      <c r="IC365" s="102"/>
      <c r="ID365" s="102"/>
      <c r="IE365" s="102"/>
      <c r="IF365" s="102"/>
      <c r="IG365" s="102"/>
      <c r="IH365" s="102"/>
      <c r="II365" s="102"/>
      <c r="IJ365" s="102"/>
      <c r="IK365" s="102"/>
      <c r="IL365" s="102"/>
      <c r="IM365" s="102"/>
      <c r="IN365" s="102"/>
    </row>
    <row r="366" spans="1:248" s="436" customFormat="1" ht="18" customHeight="1">
      <c r="A366" s="456" t="s">
        <v>351</v>
      </c>
      <c r="B366" s="281">
        <v>3444.505780859</v>
      </c>
      <c r="C366" s="281"/>
      <c r="D366" s="281">
        <v>3368</v>
      </c>
      <c r="E366" s="281">
        <v>1728</v>
      </c>
      <c r="F366" s="450">
        <v>0.94907407407407418</v>
      </c>
      <c r="G366" s="450">
        <v>-2.2210960215000908E-2</v>
      </c>
      <c r="H366" s="451"/>
      <c r="HM366" s="102"/>
      <c r="HN366" s="102"/>
      <c r="HO366" s="102"/>
      <c r="HP366" s="102"/>
      <c r="HQ366" s="102"/>
      <c r="HR366" s="102"/>
      <c r="HS366" s="102"/>
      <c r="HT366" s="102"/>
      <c r="HU366" s="102"/>
      <c r="HV366" s="102"/>
      <c r="HW366" s="102"/>
      <c r="HX366" s="102"/>
      <c r="HY366" s="102"/>
      <c r="HZ366" s="102"/>
      <c r="IA366" s="102"/>
      <c r="IB366" s="102"/>
      <c r="IC366" s="102"/>
      <c r="ID366" s="102"/>
      <c r="IE366" s="102"/>
      <c r="IF366" s="102"/>
      <c r="IG366" s="102"/>
      <c r="IH366" s="102"/>
      <c r="II366" s="102"/>
      <c r="IJ366" s="102"/>
      <c r="IK366" s="102"/>
      <c r="IL366" s="102"/>
      <c r="IM366" s="102"/>
      <c r="IN366" s="102"/>
    </row>
    <row r="367" spans="1:248" s="436" customFormat="1" ht="18" customHeight="1">
      <c r="A367" s="454" t="s">
        <v>158</v>
      </c>
      <c r="B367" s="281">
        <v>0</v>
      </c>
      <c r="C367" s="281"/>
      <c r="D367" s="281">
        <v>0</v>
      </c>
      <c r="E367" s="281">
        <v>0</v>
      </c>
      <c r="F367" s="450"/>
      <c r="G367" s="450"/>
      <c r="H367" s="451"/>
      <c r="HM367" s="102"/>
      <c r="HN367" s="102"/>
      <c r="HO367" s="102"/>
      <c r="HP367" s="102"/>
      <c r="HQ367" s="102"/>
      <c r="HR367" s="102"/>
      <c r="HS367" s="102"/>
      <c r="HT367" s="102"/>
      <c r="HU367" s="102"/>
      <c r="HV367" s="102"/>
      <c r="HW367" s="102"/>
      <c r="HX367" s="102"/>
      <c r="HY367" s="102"/>
      <c r="HZ367" s="102"/>
      <c r="IA367" s="102"/>
      <c r="IB367" s="102"/>
      <c r="IC367" s="102"/>
      <c r="ID367" s="102"/>
      <c r="IE367" s="102"/>
      <c r="IF367" s="102"/>
      <c r="IG367" s="102"/>
      <c r="IH367" s="102"/>
      <c r="II367" s="102"/>
      <c r="IJ367" s="102"/>
      <c r="IK367" s="102"/>
      <c r="IL367" s="102"/>
      <c r="IM367" s="102"/>
      <c r="IN367" s="102"/>
    </row>
    <row r="368" spans="1:248" s="436" customFormat="1" ht="18" customHeight="1">
      <c r="A368" s="454" t="s">
        <v>121</v>
      </c>
      <c r="B368" s="458">
        <v>0</v>
      </c>
      <c r="C368" s="458"/>
      <c r="D368" s="458">
        <v>0</v>
      </c>
      <c r="E368" s="458"/>
      <c r="F368" s="450"/>
      <c r="G368" s="450"/>
      <c r="H368" s="451"/>
      <c r="HM368" s="102"/>
      <c r="HN368" s="102"/>
      <c r="HO368" s="102"/>
      <c r="HP368" s="102"/>
      <c r="HQ368" s="102"/>
      <c r="HR368" s="102"/>
      <c r="HS368" s="102"/>
      <c r="HT368" s="102"/>
      <c r="HU368" s="102"/>
      <c r="HV368" s="102"/>
      <c r="HW368" s="102"/>
      <c r="HX368" s="102"/>
      <c r="HY368" s="102"/>
      <c r="HZ368" s="102"/>
      <c r="IA368" s="102"/>
      <c r="IB368" s="102"/>
      <c r="IC368" s="102"/>
      <c r="ID368" s="102"/>
      <c r="IE368" s="102"/>
      <c r="IF368" s="102"/>
      <c r="IG368" s="102"/>
      <c r="IH368" s="102"/>
      <c r="II368" s="102"/>
      <c r="IJ368" s="102"/>
      <c r="IK368" s="102"/>
      <c r="IL368" s="102"/>
      <c r="IM368" s="102"/>
      <c r="IN368" s="102"/>
    </row>
    <row r="369" spans="1:248" s="436" customFormat="1" ht="18" customHeight="1">
      <c r="A369" s="454" t="s">
        <v>352</v>
      </c>
      <c r="B369" s="281">
        <v>504.258701965</v>
      </c>
      <c r="C369" s="281"/>
      <c r="D369" s="281">
        <v>7507</v>
      </c>
      <c r="E369" s="281">
        <v>9624</v>
      </c>
      <c r="F369" s="450">
        <v>-0.21997090606816294</v>
      </c>
      <c r="G369" s="450">
        <v>13.887199706711362</v>
      </c>
      <c r="H369" s="451"/>
      <c r="HM369" s="102"/>
      <c r="HN369" s="102"/>
      <c r="HO369" s="102"/>
      <c r="HP369" s="102"/>
      <c r="HQ369" s="102"/>
      <c r="HR369" s="102"/>
      <c r="HS369" s="102"/>
      <c r="HT369" s="102"/>
      <c r="HU369" s="102"/>
      <c r="HV369" s="102"/>
      <c r="HW369" s="102"/>
      <c r="HX369" s="102"/>
      <c r="HY369" s="102"/>
      <c r="HZ369" s="102"/>
      <c r="IA369" s="102"/>
      <c r="IB369" s="102"/>
      <c r="IC369" s="102"/>
      <c r="ID369" s="102"/>
      <c r="IE369" s="102"/>
      <c r="IF369" s="102"/>
      <c r="IG369" s="102"/>
      <c r="IH369" s="102"/>
      <c r="II369" s="102"/>
      <c r="IJ369" s="102"/>
      <c r="IK369" s="102"/>
      <c r="IL369" s="102"/>
      <c r="IM369" s="102"/>
      <c r="IN369" s="102"/>
    </row>
    <row r="370" spans="1:248" s="436" customFormat="1" ht="18" customHeight="1">
      <c r="A370" s="459" t="s">
        <v>353</v>
      </c>
      <c r="B370" s="458">
        <v>26197.807018887997</v>
      </c>
      <c r="C370" s="458">
        <v>28293</v>
      </c>
      <c r="D370" s="458">
        <v>28293</v>
      </c>
      <c r="E370" s="458">
        <v>25567</v>
      </c>
      <c r="F370" s="450">
        <v>0.10662181718621655</v>
      </c>
      <c r="G370" s="450">
        <v>7.9975891860010195E-2</v>
      </c>
      <c r="H370" s="451"/>
      <c r="HM370" s="102"/>
      <c r="HN370" s="102"/>
      <c r="HO370" s="102"/>
      <c r="HP370" s="102"/>
      <c r="HQ370" s="102"/>
      <c r="HR370" s="102"/>
      <c r="HS370" s="102"/>
      <c r="HT370" s="102"/>
      <c r="HU370" s="102"/>
      <c r="HV370" s="102"/>
      <c r="HW370" s="102"/>
      <c r="HX370" s="102"/>
      <c r="HY370" s="102"/>
      <c r="HZ370" s="102"/>
      <c r="IA370" s="102"/>
      <c r="IB370" s="102"/>
      <c r="IC370" s="102"/>
      <c r="ID370" s="102"/>
      <c r="IE370" s="102"/>
      <c r="IF370" s="102"/>
      <c r="IG370" s="102"/>
      <c r="IH370" s="102"/>
      <c r="II370" s="102"/>
      <c r="IJ370" s="102"/>
      <c r="IK370" s="102"/>
      <c r="IL370" s="102"/>
      <c r="IM370" s="102"/>
      <c r="IN370" s="102"/>
    </row>
    <row r="371" spans="1:248" s="436" customFormat="1" ht="18" customHeight="1">
      <c r="A371" s="454" t="s">
        <v>112</v>
      </c>
      <c r="B371" s="281">
        <v>14637</v>
      </c>
      <c r="C371" s="281"/>
      <c r="D371" s="281">
        <v>16529</v>
      </c>
      <c r="E371" s="281">
        <v>13658</v>
      </c>
      <c r="F371" s="450">
        <v>0.21020647239712997</v>
      </c>
      <c r="G371" s="450">
        <v>0.12926146068183364</v>
      </c>
      <c r="H371" s="461"/>
      <c r="HM371" s="102"/>
      <c r="HN371" s="102"/>
      <c r="HO371" s="102"/>
      <c r="HP371" s="102"/>
      <c r="HQ371" s="102"/>
      <c r="HR371" s="102"/>
      <c r="HS371" s="102"/>
      <c r="HT371" s="102"/>
      <c r="HU371" s="102"/>
      <c r="HV371" s="102"/>
      <c r="HW371" s="102"/>
      <c r="HX371" s="102"/>
      <c r="HY371" s="102"/>
      <c r="HZ371" s="102"/>
      <c r="IA371" s="102"/>
      <c r="IB371" s="102"/>
      <c r="IC371" s="102"/>
      <c r="ID371" s="102"/>
      <c r="IE371" s="102"/>
      <c r="IF371" s="102"/>
      <c r="IG371" s="102"/>
      <c r="IH371" s="102"/>
      <c r="II371" s="102"/>
      <c r="IJ371" s="102"/>
      <c r="IK371" s="102"/>
      <c r="IL371" s="102"/>
      <c r="IM371" s="102"/>
      <c r="IN371" s="102"/>
    </row>
    <row r="372" spans="1:248" s="436" customFormat="1" ht="18" customHeight="1">
      <c r="A372" s="454" t="s">
        <v>113</v>
      </c>
      <c r="B372" s="281">
        <v>458</v>
      </c>
      <c r="C372" s="281"/>
      <c r="D372" s="281">
        <v>453</v>
      </c>
      <c r="E372" s="281">
        <v>87</v>
      </c>
      <c r="F372" s="450">
        <v>4.2068965517241379</v>
      </c>
      <c r="G372" s="450">
        <v>-1.0917030567685559E-2</v>
      </c>
      <c r="H372" s="451"/>
      <c r="HM372" s="102"/>
      <c r="HN372" s="102"/>
      <c r="HO372" s="102"/>
      <c r="HP372" s="102"/>
      <c r="HQ372" s="102"/>
      <c r="HR372" s="102"/>
      <c r="HS372" s="102"/>
      <c r="HT372" s="102"/>
      <c r="HU372" s="102"/>
      <c r="HV372" s="102"/>
      <c r="HW372" s="102"/>
      <c r="HX372" s="102"/>
      <c r="HY372" s="102"/>
      <c r="HZ372" s="102"/>
      <c r="IA372" s="102"/>
      <c r="IB372" s="102"/>
      <c r="IC372" s="102"/>
      <c r="ID372" s="102"/>
      <c r="IE372" s="102"/>
      <c r="IF372" s="102"/>
      <c r="IG372" s="102"/>
      <c r="IH372" s="102"/>
      <c r="II372" s="102"/>
      <c r="IJ372" s="102"/>
      <c r="IK372" s="102"/>
      <c r="IL372" s="102"/>
      <c r="IM372" s="102"/>
      <c r="IN372" s="102"/>
    </row>
    <row r="373" spans="1:248" s="436" customFormat="1" ht="18" customHeight="1">
      <c r="A373" s="454" t="s">
        <v>114</v>
      </c>
      <c r="B373" s="281">
        <v>161</v>
      </c>
      <c r="C373" s="281"/>
      <c r="D373" s="281">
        <v>161</v>
      </c>
      <c r="E373" s="281">
        <v>530</v>
      </c>
      <c r="F373" s="450">
        <v>-0.69622641509433958</v>
      </c>
      <c r="G373" s="450">
        <v>0</v>
      </c>
      <c r="H373" s="451"/>
      <c r="HM373" s="102"/>
      <c r="HN373" s="102"/>
      <c r="HO373" s="102"/>
      <c r="HP373" s="102"/>
      <c r="HQ373" s="102"/>
      <c r="HR373" s="102"/>
      <c r="HS373" s="102"/>
      <c r="HT373" s="102"/>
      <c r="HU373" s="102"/>
      <c r="HV373" s="102"/>
      <c r="HW373" s="102"/>
      <c r="HX373" s="102"/>
      <c r="HY373" s="102"/>
      <c r="HZ373" s="102"/>
      <c r="IA373" s="102"/>
      <c r="IB373" s="102"/>
      <c r="IC373" s="102"/>
      <c r="ID373" s="102"/>
      <c r="IE373" s="102"/>
      <c r="IF373" s="102"/>
      <c r="IG373" s="102"/>
      <c r="IH373" s="102"/>
      <c r="II373" s="102"/>
      <c r="IJ373" s="102"/>
      <c r="IK373" s="102"/>
      <c r="IL373" s="102"/>
      <c r="IM373" s="102"/>
      <c r="IN373" s="102"/>
    </row>
    <row r="374" spans="1:248" s="436" customFormat="1" ht="18" customHeight="1">
      <c r="A374" s="456" t="s">
        <v>354</v>
      </c>
      <c r="B374" s="281">
        <v>3810</v>
      </c>
      <c r="C374" s="281"/>
      <c r="D374" s="281">
        <v>1431</v>
      </c>
      <c r="E374" s="281">
        <v>2178</v>
      </c>
      <c r="F374" s="450">
        <v>-0.34297520661157022</v>
      </c>
      <c r="G374" s="450">
        <v>-0.62440944881889759</v>
      </c>
      <c r="H374" s="451"/>
      <c r="HM374" s="102"/>
      <c r="HN374" s="102"/>
      <c r="HO374" s="102"/>
      <c r="HP374" s="102"/>
      <c r="HQ374" s="102"/>
      <c r="HR374" s="102"/>
      <c r="HS374" s="102"/>
      <c r="HT374" s="102"/>
      <c r="HU374" s="102"/>
      <c r="HV374" s="102"/>
      <c r="HW374" s="102"/>
      <c r="HX374" s="102"/>
      <c r="HY374" s="102"/>
      <c r="HZ374" s="102"/>
      <c r="IA374" s="102"/>
      <c r="IB374" s="102"/>
      <c r="IC374" s="102"/>
      <c r="ID374" s="102"/>
      <c r="IE374" s="102"/>
      <c r="IF374" s="102"/>
      <c r="IG374" s="102"/>
      <c r="IH374" s="102"/>
      <c r="II374" s="102"/>
      <c r="IJ374" s="102"/>
      <c r="IK374" s="102"/>
      <c r="IL374" s="102"/>
      <c r="IM374" s="102"/>
      <c r="IN374" s="102"/>
    </row>
    <row r="375" spans="1:248" s="436" customFormat="1" ht="18" customHeight="1">
      <c r="A375" s="456" t="s">
        <v>355</v>
      </c>
      <c r="B375" s="281">
        <v>0</v>
      </c>
      <c r="C375" s="281"/>
      <c r="D375" s="281">
        <v>0</v>
      </c>
      <c r="E375" s="281">
        <v>0</v>
      </c>
      <c r="F375" s="450"/>
      <c r="G375" s="450"/>
      <c r="H375" s="451"/>
      <c r="HM375" s="102"/>
      <c r="HN375" s="102"/>
      <c r="HO375" s="102"/>
      <c r="HP375" s="102"/>
      <c r="HQ375" s="102"/>
      <c r="HR375" s="102"/>
      <c r="HS375" s="102"/>
      <c r="HT375" s="102"/>
      <c r="HU375" s="102"/>
      <c r="HV375" s="102"/>
      <c r="HW375" s="102"/>
      <c r="HX375" s="102"/>
      <c r="HY375" s="102"/>
      <c r="HZ375" s="102"/>
      <c r="IA375" s="102"/>
      <c r="IB375" s="102"/>
      <c r="IC375" s="102"/>
      <c r="ID375" s="102"/>
      <c r="IE375" s="102"/>
      <c r="IF375" s="102"/>
      <c r="IG375" s="102"/>
      <c r="IH375" s="102"/>
      <c r="II375" s="102"/>
      <c r="IJ375" s="102"/>
      <c r="IK375" s="102"/>
      <c r="IL375" s="102"/>
      <c r="IM375" s="102"/>
      <c r="IN375" s="102"/>
    </row>
    <row r="376" spans="1:248" s="436" customFormat="1" ht="18" customHeight="1">
      <c r="A376" s="456" t="s">
        <v>356</v>
      </c>
      <c r="B376" s="281">
        <v>3653.1318099999999</v>
      </c>
      <c r="C376" s="281"/>
      <c r="D376" s="281">
        <v>2274</v>
      </c>
      <c r="E376" s="281">
        <v>1949</v>
      </c>
      <c r="F376" s="450">
        <v>0.16675218060543862</v>
      </c>
      <c r="G376" s="450">
        <v>-0.37752040761978412</v>
      </c>
      <c r="H376" s="451"/>
      <c r="HM376" s="102"/>
      <c r="HN376" s="102"/>
      <c r="HO376" s="102"/>
      <c r="HP376" s="102"/>
      <c r="HQ376" s="102"/>
      <c r="HR376" s="102"/>
      <c r="HS376" s="102"/>
      <c r="HT376" s="102"/>
      <c r="HU376" s="102"/>
      <c r="HV376" s="102"/>
      <c r="HW376" s="102"/>
      <c r="HX376" s="102"/>
      <c r="HY376" s="102"/>
      <c r="HZ376" s="102"/>
      <c r="IA376" s="102"/>
      <c r="IB376" s="102"/>
      <c r="IC376" s="102"/>
      <c r="ID376" s="102"/>
      <c r="IE376" s="102"/>
      <c r="IF376" s="102"/>
      <c r="IG376" s="102"/>
      <c r="IH376" s="102"/>
      <c r="II376" s="102"/>
      <c r="IJ376" s="102"/>
      <c r="IK376" s="102"/>
      <c r="IL376" s="102"/>
      <c r="IM376" s="102"/>
      <c r="IN376" s="102"/>
    </row>
    <row r="377" spans="1:248" s="436" customFormat="1" ht="18" customHeight="1">
      <c r="A377" s="454" t="s">
        <v>158</v>
      </c>
      <c r="B377" s="281">
        <v>0</v>
      </c>
      <c r="C377" s="281"/>
      <c r="D377" s="281">
        <v>0</v>
      </c>
      <c r="E377" s="281">
        <v>0</v>
      </c>
      <c r="F377" s="450"/>
      <c r="G377" s="450"/>
      <c r="H377" s="451"/>
      <c r="HM377" s="102"/>
      <c r="HN377" s="102"/>
      <c r="HO377" s="102"/>
      <c r="HP377" s="102"/>
      <c r="HQ377" s="102"/>
      <c r="HR377" s="102"/>
      <c r="HS377" s="102"/>
      <c r="HT377" s="102"/>
      <c r="HU377" s="102"/>
      <c r="HV377" s="102"/>
      <c r="HW377" s="102"/>
      <c r="HX377" s="102"/>
      <c r="HY377" s="102"/>
      <c r="HZ377" s="102"/>
      <c r="IA377" s="102"/>
      <c r="IB377" s="102"/>
      <c r="IC377" s="102"/>
      <c r="ID377" s="102"/>
      <c r="IE377" s="102"/>
      <c r="IF377" s="102"/>
      <c r="IG377" s="102"/>
      <c r="IH377" s="102"/>
      <c r="II377" s="102"/>
      <c r="IJ377" s="102"/>
      <c r="IK377" s="102"/>
      <c r="IL377" s="102"/>
      <c r="IM377" s="102"/>
      <c r="IN377" s="102"/>
    </row>
    <row r="378" spans="1:248" s="436" customFormat="1" ht="18" customHeight="1">
      <c r="A378" s="454" t="s">
        <v>121</v>
      </c>
      <c r="B378" s="281">
        <v>666</v>
      </c>
      <c r="C378" s="281"/>
      <c r="D378" s="281">
        <v>0</v>
      </c>
      <c r="E378" s="281"/>
      <c r="F378" s="450"/>
      <c r="G378" s="450">
        <v>-1</v>
      </c>
      <c r="H378" s="451"/>
      <c r="HM378" s="102"/>
      <c r="HN378" s="102"/>
      <c r="HO378" s="102"/>
      <c r="HP378" s="102"/>
      <c r="HQ378" s="102"/>
      <c r="HR378" s="102"/>
      <c r="HS378" s="102"/>
      <c r="HT378" s="102"/>
      <c r="HU378" s="102"/>
      <c r="HV378" s="102"/>
      <c r="HW378" s="102"/>
      <c r="HX378" s="102"/>
      <c r="HY378" s="102"/>
      <c r="HZ378" s="102"/>
      <c r="IA378" s="102"/>
      <c r="IB378" s="102"/>
      <c r="IC378" s="102"/>
      <c r="ID378" s="102"/>
      <c r="IE378" s="102"/>
      <c r="IF378" s="102"/>
      <c r="IG378" s="102"/>
      <c r="IH378" s="102"/>
      <c r="II378" s="102"/>
      <c r="IJ378" s="102"/>
      <c r="IK378" s="102"/>
      <c r="IL378" s="102"/>
      <c r="IM378" s="102"/>
      <c r="IN378" s="102"/>
    </row>
    <row r="379" spans="1:248" s="436" customFormat="1" ht="18" customHeight="1">
      <c r="A379" s="454" t="s">
        <v>357</v>
      </c>
      <c r="B379" s="281">
        <v>2812.6752088879998</v>
      </c>
      <c r="C379" s="281"/>
      <c r="D379" s="281">
        <v>7445</v>
      </c>
      <c r="E379" s="281">
        <v>7165</v>
      </c>
      <c r="F379" s="450">
        <v>3.9078855547801883E-2</v>
      </c>
      <c r="G379" s="450">
        <v>1.6469462156433643</v>
      </c>
      <c r="H379" s="451"/>
      <c r="HM379" s="102"/>
      <c r="HN379" s="102"/>
      <c r="HO379" s="102"/>
      <c r="HP379" s="102"/>
      <c r="HQ379" s="102"/>
      <c r="HR379" s="102"/>
      <c r="HS379" s="102"/>
      <c r="HT379" s="102"/>
      <c r="HU379" s="102"/>
      <c r="HV379" s="102"/>
      <c r="HW379" s="102"/>
      <c r="HX379" s="102"/>
      <c r="HY379" s="102"/>
      <c r="HZ379" s="102"/>
      <c r="IA379" s="102"/>
      <c r="IB379" s="102"/>
      <c r="IC379" s="102"/>
      <c r="ID379" s="102"/>
      <c r="IE379" s="102"/>
      <c r="IF379" s="102"/>
      <c r="IG379" s="102"/>
      <c r="IH379" s="102"/>
      <c r="II379" s="102"/>
      <c r="IJ379" s="102"/>
      <c r="IK379" s="102"/>
      <c r="IL379" s="102"/>
      <c r="IM379" s="102"/>
      <c r="IN379" s="102"/>
    </row>
    <row r="380" spans="1:248" s="436" customFormat="1" ht="18" customHeight="1">
      <c r="A380" s="452" t="s">
        <v>358</v>
      </c>
      <c r="B380" s="458"/>
      <c r="C380" s="458">
        <v>8449</v>
      </c>
      <c r="D380" s="458">
        <v>8449</v>
      </c>
      <c r="E380" s="458"/>
      <c r="F380" s="450"/>
      <c r="G380" s="450"/>
      <c r="H380" s="451"/>
      <c r="HM380" s="102"/>
      <c r="HN380" s="102"/>
      <c r="HO380" s="102"/>
      <c r="HP380" s="102"/>
      <c r="HQ380" s="102"/>
      <c r="HR380" s="102"/>
      <c r="HS380" s="102"/>
      <c r="HT380" s="102"/>
      <c r="HU380" s="102"/>
      <c r="HV380" s="102"/>
      <c r="HW380" s="102"/>
      <c r="HX380" s="102"/>
      <c r="HY380" s="102"/>
      <c r="HZ380" s="102"/>
      <c r="IA380" s="102"/>
      <c r="IB380" s="102"/>
      <c r="IC380" s="102"/>
      <c r="ID380" s="102"/>
      <c r="IE380" s="102"/>
      <c r="IF380" s="102"/>
      <c r="IG380" s="102"/>
      <c r="IH380" s="102"/>
      <c r="II380" s="102"/>
      <c r="IJ380" s="102"/>
      <c r="IK380" s="102"/>
      <c r="IL380" s="102"/>
      <c r="IM380" s="102"/>
      <c r="IN380" s="102"/>
    </row>
    <row r="381" spans="1:248" s="436" customFormat="1" ht="18" customHeight="1">
      <c r="A381" s="454" t="s">
        <v>112</v>
      </c>
      <c r="B381" s="281"/>
      <c r="C381" s="281"/>
      <c r="D381" s="281">
        <v>0</v>
      </c>
      <c r="E381" s="281"/>
      <c r="F381" s="450"/>
      <c r="G381" s="450"/>
      <c r="H381" s="451"/>
      <c r="HM381" s="102"/>
      <c r="HN381" s="102"/>
      <c r="HO381" s="102"/>
      <c r="HP381" s="102"/>
      <c r="HQ381" s="102"/>
      <c r="HR381" s="102"/>
      <c r="HS381" s="102"/>
      <c r="HT381" s="102"/>
      <c r="HU381" s="102"/>
      <c r="HV381" s="102"/>
      <c r="HW381" s="102"/>
      <c r="HX381" s="102"/>
      <c r="HY381" s="102"/>
      <c r="HZ381" s="102"/>
      <c r="IA381" s="102"/>
      <c r="IB381" s="102"/>
      <c r="IC381" s="102"/>
      <c r="ID381" s="102"/>
      <c r="IE381" s="102"/>
      <c r="IF381" s="102"/>
      <c r="IG381" s="102"/>
      <c r="IH381" s="102"/>
      <c r="II381" s="102"/>
      <c r="IJ381" s="102"/>
      <c r="IK381" s="102"/>
      <c r="IL381" s="102"/>
      <c r="IM381" s="102"/>
      <c r="IN381" s="102"/>
    </row>
    <row r="382" spans="1:248" s="436" customFormat="1" ht="18" customHeight="1">
      <c r="A382" s="454" t="s">
        <v>113</v>
      </c>
      <c r="B382" s="281"/>
      <c r="C382" s="281"/>
      <c r="D382" s="281">
        <v>0</v>
      </c>
      <c r="E382" s="281"/>
      <c r="F382" s="450"/>
      <c r="G382" s="450"/>
      <c r="H382" s="451"/>
      <c r="HM382" s="102"/>
      <c r="HN382" s="102"/>
      <c r="HO382" s="102"/>
      <c r="HP382" s="102"/>
      <c r="HQ382" s="102"/>
      <c r="HR382" s="102"/>
      <c r="HS382" s="102"/>
      <c r="HT382" s="102"/>
      <c r="HU382" s="102"/>
      <c r="HV382" s="102"/>
      <c r="HW382" s="102"/>
      <c r="HX382" s="102"/>
      <c r="HY382" s="102"/>
      <c r="HZ382" s="102"/>
      <c r="IA382" s="102"/>
      <c r="IB382" s="102"/>
      <c r="IC382" s="102"/>
      <c r="ID382" s="102"/>
      <c r="IE382" s="102"/>
      <c r="IF382" s="102"/>
      <c r="IG382" s="102"/>
      <c r="IH382" s="102"/>
      <c r="II382" s="102"/>
      <c r="IJ382" s="102"/>
      <c r="IK382" s="102"/>
      <c r="IL382" s="102"/>
      <c r="IM382" s="102"/>
      <c r="IN382" s="102"/>
    </row>
    <row r="383" spans="1:248" s="436" customFormat="1" ht="18" customHeight="1">
      <c r="A383" s="454" t="s">
        <v>114</v>
      </c>
      <c r="B383" s="281"/>
      <c r="C383" s="281"/>
      <c r="D383" s="281">
        <v>0</v>
      </c>
      <c r="E383" s="281"/>
      <c r="F383" s="450"/>
      <c r="G383" s="450"/>
      <c r="H383" s="451"/>
      <c r="HM383" s="102"/>
      <c r="HN383" s="102"/>
      <c r="HO383" s="102"/>
      <c r="HP383" s="102"/>
      <c r="HQ383" s="102"/>
      <c r="HR383" s="102"/>
      <c r="HS383" s="102"/>
      <c r="HT383" s="102"/>
      <c r="HU383" s="102"/>
      <c r="HV383" s="102"/>
      <c r="HW383" s="102"/>
      <c r="HX383" s="102"/>
      <c r="HY383" s="102"/>
      <c r="HZ383" s="102"/>
      <c r="IA383" s="102"/>
      <c r="IB383" s="102"/>
      <c r="IC383" s="102"/>
      <c r="ID383" s="102"/>
      <c r="IE383" s="102"/>
      <c r="IF383" s="102"/>
      <c r="IG383" s="102"/>
      <c r="IH383" s="102"/>
      <c r="II383" s="102"/>
      <c r="IJ383" s="102"/>
      <c r="IK383" s="102"/>
      <c r="IL383" s="102"/>
      <c r="IM383" s="102"/>
      <c r="IN383" s="102"/>
    </row>
    <row r="384" spans="1:248" s="436" customFormat="1" ht="18" customHeight="1">
      <c r="A384" s="456" t="s">
        <v>359</v>
      </c>
      <c r="B384" s="281"/>
      <c r="C384" s="281"/>
      <c r="D384" s="281">
        <v>8449</v>
      </c>
      <c r="E384" s="281"/>
      <c r="F384" s="450"/>
      <c r="G384" s="450"/>
      <c r="H384" s="451"/>
      <c r="HM384" s="102"/>
      <c r="HN384" s="102"/>
      <c r="HO384" s="102"/>
      <c r="HP384" s="102"/>
      <c r="HQ384" s="102"/>
      <c r="HR384" s="102"/>
      <c r="HS384" s="102"/>
      <c r="HT384" s="102"/>
      <c r="HU384" s="102"/>
      <c r="HV384" s="102"/>
      <c r="HW384" s="102"/>
      <c r="HX384" s="102"/>
      <c r="HY384" s="102"/>
      <c r="HZ384" s="102"/>
      <c r="IA384" s="102"/>
      <c r="IB384" s="102"/>
      <c r="IC384" s="102"/>
      <c r="ID384" s="102"/>
      <c r="IE384" s="102"/>
      <c r="IF384" s="102"/>
      <c r="IG384" s="102"/>
      <c r="IH384" s="102"/>
      <c r="II384" s="102"/>
      <c r="IJ384" s="102"/>
      <c r="IK384" s="102"/>
      <c r="IL384" s="102"/>
      <c r="IM384" s="102"/>
      <c r="IN384" s="102"/>
    </row>
    <row r="385" spans="1:248" s="436" customFormat="1" ht="18" customHeight="1">
      <c r="A385" s="456" t="s">
        <v>360</v>
      </c>
      <c r="B385" s="281"/>
      <c r="C385" s="281"/>
      <c r="D385" s="281">
        <v>0</v>
      </c>
      <c r="E385" s="281"/>
      <c r="F385" s="450"/>
      <c r="G385" s="450"/>
      <c r="H385" s="451"/>
      <c r="HM385" s="102"/>
      <c r="HN385" s="102"/>
      <c r="HO385" s="102"/>
      <c r="HP385" s="102"/>
      <c r="HQ385" s="102"/>
      <c r="HR385" s="102"/>
      <c r="HS385" s="102"/>
      <c r="HT385" s="102"/>
      <c r="HU385" s="102"/>
      <c r="HV385" s="102"/>
      <c r="HW385" s="102"/>
      <c r="HX385" s="102"/>
      <c r="HY385" s="102"/>
      <c r="HZ385" s="102"/>
      <c r="IA385" s="102"/>
      <c r="IB385" s="102"/>
      <c r="IC385" s="102"/>
      <c r="ID385" s="102"/>
      <c r="IE385" s="102"/>
      <c r="IF385" s="102"/>
      <c r="IG385" s="102"/>
      <c r="IH385" s="102"/>
      <c r="II385" s="102"/>
      <c r="IJ385" s="102"/>
      <c r="IK385" s="102"/>
      <c r="IL385" s="102"/>
      <c r="IM385" s="102"/>
      <c r="IN385" s="102"/>
    </row>
    <row r="386" spans="1:248" s="436" customFormat="1" ht="18" customHeight="1">
      <c r="A386" s="456" t="s">
        <v>121</v>
      </c>
      <c r="B386" s="281"/>
      <c r="C386" s="281"/>
      <c r="D386" s="281">
        <v>0</v>
      </c>
      <c r="E386" s="281"/>
      <c r="F386" s="450"/>
      <c r="G386" s="450"/>
      <c r="H386" s="451"/>
      <c r="HM386" s="102"/>
      <c r="HN386" s="102"/>
      <c r="HO386" s="102"/>
      <c r="HP386" s="102"/>
      <c r="HQ386" s="102"/>
      <c r="HR386" s="102"/>
      <c r="HS386" s="102"/>
      <c r="HT386" s="102"/>
      <c r="HU386" s="102"/>
      <c r="HV386" s="102"/>
      <c r="HW386" s="102"/>
      <c r="HX386" s="102"/>
      <c r="HY386" s="102"/>
      <c r="HZ386" s="102"/>
      <c r="IA386" s="102"/>
      <c r="IB386" s="102"/>
      <c r="IC386" s="102"/>
      <c r="ID386" s="102"/>
      <c r="IE386" s="102"/>
      <c r="IF386" s="102"/>
      <c r="IG386" s="102"/>
      <c r="IH386" s="102"/>
      <c r="II386" s="102"/>
      <c r="IJ386" s="102"/>
      <c r="IK386" s="102"/>
      <c r="IL386" s="102"/>
      <c r="IM386" s="102"/>
      <c r="IN386" s="102"/>
    </row>
    <row r="387" spans="1:248" s="436" customFormat="1" ht="18" customHeight="1">
      <c r="A387" s="350" t="s">
        <v>361</v>
      </c>
      <c r="B387" s="281"/>
      <c r="C387" s="281"/>
      <c r="D387" s="281">
        <v>0</v>
      </c>
      <c r="E387" s="281"/>
      <c r="F387" s="450"/>
      <c r="G387" s="450"/>
      <c r="H387" s="451"/>
      <c r="HM387" s="102"/>
      <c r="HN387" s="102"/>
      <c r="HO387" s="102"/>
      <c r="HP387" s="102"/>
      <c r="HQ387" s="102"/>
      <c r="HR387" s="102"/>
      <c r="HS387" s="102"/>
      <c r="HT387" s="102"/>
      <c r="HU387" s="102"/>
      <c r="HV387" s="102"/>
      <c r="HW387" s="102"/>
      <c r="HX387" s="102"/>
      <c r="HY387" s="102"/>
      <c r="HZ387" s="102"/>
      <c r="IA387" s="102"/>
      <c r="IB387" s="102"/>
      <c r="IC387" s="102"/>
      <c r="ID387" s="102"/>
      <c r="IE387" s="102"/>
      <c r="IF387" s="102"/>
      <c r="IG387" s="102"/>
      <c r="IH387" s="102"/>
      <c r="II387" s="102"/>
      <c r="IJ387" s="102"/>
      <c r="IK387" s="102"/>
      <c r="IL387" s="102"/>
      <c r="IM387" s="102"/>
      <c r="IN387" s="102"/>
    </row>
    <row r="388" spans="1:248" s="436" customFormat="1" ht="18" customHeight="1">
      <c r="A388" s="452" t="s">
        <v>362</v>
      </c>
      <c r="B388" s="458"/>
      <c r="C388" s="458"/>
      <c r="D388" s="458">
        <v>0</v>
      </c>
      <c r="E388" s="458"/>
      <c r="F388" s="450"/>
      <c r="G388" s="450"/>
      <c r="H388" s="451"/>
      <c r="HM388" s="102"/>
      <c r="HN388" s="102"/>
      <c r="HO388" s="102"/>
      <c r="HP388" s="102"/>
      <c r="HQ388" s="102"/>
      <c r="HR388" s="102"/>
      <c r="HS388" s="102"/>
      <c r="HT388" s="102"/>
      <c r="HU388" s="102"/>
      <c r="HV388" s="102"/>
      <c r="HW388" s="102"/>
      <c r="HX388" s="102"/>
      <c r="HY388" s="102"/>
      <c r="HZ388" s="102"/>
      <c r="IA388" s="102"/>
      <c r="IB388" s="102"/>
      <c r="IC388" s="102"/>
      <c r="ID388" s="102"/>
      <c r="IE388" s="102"/>
      <c r="IF388" s="102"/>
      <c r="IG388" s="102"/>
      <c r="IH388" s="102"/>
      <c r="II388" s="102"/>
      <c r="IJ388" s="102"/>
      <c r="IK388" s="102"/>
      <c r="IL388" s="102"/>
      <c r="IM388" s="102"/>
      <c r="IN388" s="102"/>
    </row>
    <row r="389" spans="1:248" s="436" customFormat="1" ht="18" customHeight="1">
      <c r="A389" s="454" t="s">
        <v>112</v>
      </c>
      <c r="B389" s="281"/>
      <c r="C389" s="281"/>
      <c r="D389" s="281">
        <v>0</v>
      </c>
      <c r="E389" s="281"/>
      <c r="F389" s="450"/>
      <c r="G389" s="450"/>
      <c r="H389" s="451"/>
      <c r="HM389" s="102"/>
      <c r="HN389" s="102"/>
      <c r="HO389" s="102"/>
      <c r="HP389" s="102"/>
      <c r="HQ389" s="102"/>
      <c r="HR389" s="102"/>
      <c r="HS389" s="102"/>
      <c r="HT389" s="102"/>
      <c r="HU389" s="102"/>
      <c r="HV389" s="102"/>
      <c r="HW389" s="102"/>
      <c r="HX389" s="102"/>
      <c r="HY389" s="102"/>
      <c r="HZ389" s="102"/>
      <c r="IA389" s="102"/>
      <c r="IB389" s="102"/>
      <c r="IC389" s="102"/>
      <c r="ID389" s="102"/>
      <c r="IE389" s="102"/>
      <c r="IF389" s="102"/>
      <c r="IG389" s="102"/>
      <c r="IH389" s="102"/>
      <c r="II389" s="102"/>
      <c r="IJ389" s="102"/>
      <c r="IK389" s="102"/>
      <c r="IL389" s="102"/>
      <c r="IM389" s="102"/>
      <c r="IN389" s="102"/>
    </row>
    <row r="390" spans="1:248" s="436" customFormat="1" ht="18" customHeight="1">
      <c r="A390" s="454" t="s">
        <v>113</v>
      </c>
      <c r="B390" s="281"/>
      <c r="C390" s="281"/>
      <c r="D390" s="281">
        <v>0</v>
      </c>
      <c r="E390" s="281"/>
      <c r="F390" s="450"/>
      <c r="G390" s="450"/>
      <c r="H390" s="451"/>
      <c r="HM390" s="102"/>
      <c r="HN390" s="102"/>
      <c r="HO390" s="102"/>
      <c r="HP390" s="102"/>
      <c r="HQ390" s="102"/>
      <c r="HR390" s="102"/>
      <c r="HS390" s="102"/>
      <c r="HT390" s="102"/>
      <c r="HU390" s="102"/>
      <c r="HV390" s="102"/>
      <c r="HW390" s="102"/>
      <c r="HX390" s="102"/>
      <c r="HY390" s="102"/>
      <c r="HZ390" s="102"/>
      <c r="IA390" s="102"/>
      <c r="IB390" s="102"/>
      <c r="IC390" s="102"/>
      <c r="ID390" s="102"/>
      <c r="IE390" s="102"/>
      <c r="IF390" s="102"/>
      <c r="IG390" s="102"/>
      <c r="IH390" s="102"/>
      <c r="II390" s="102"/>
      <c r="IJ390" s="102"/>
      <c r="IK390" s="102"/>
      <c r="IL390" s="102"/>
      <c r="IM390" s="102"/>
      <c r="IN390" s="102"/>
    </row>
    <row r="391" spans="1:248" s="436" customFormat="1" ht="18" customHeight="1">
      <c r="A391" s="456" t="s">
        <v>158</v>
      </c>
      <c r="B391" s="281"/>
      <c r="C391" s="281"/>
      <c r="D391" s="281">
        <v>0</v>
      </c>
      <c r="E391" s="281"/>
      <c r="F391" s="450"/>
      <c r="G391" s="450"/>
      <c r="H391" s="451"/>
      <c r="HM391" s="102"/>
      <c r="HN391" s="102"/>
      <c r="HO391" s="102"/>
      <c r="HP391" s="102"/>
      <c r="HQ391" s="102"/>
      <c r="HR391" s="102"/>
      <c r="HS391" s="102"/>
      <c r="HT391" s="102"/>
      <c r="HU391" s="102"/>
      <c r="HV391" s="102"/>
      <c r="HW391" s="102"/>
      <c r="HX391" s="102"/>
      <c r="HY391" s="102"/>
      <c r="HZ391" s="102"/>
      <c r="IA391" s="102"/>
      <c r="IB391" s="102"/>
      <c r="IC391" s="102"/>
      <c r="ID391" s="102"/>
      <c r="IE391" s="102"/>
      <c r="IF391" s="102"/>
      <c r="IG391" s="102"/>
      <c r="IH391" s="102"/>
      <c r="II391" s="102"/>
      <c r="IJ391" s="102"/>
      <c r="IK391" s="102"/>
      <c r="IL391" s="102"/>
      <c r="IM391" s="102"/>
      <c r="IN391" s="102"/>
    </row>
    <row r="392" spans="1:248" s="436" customFormat="1" ht="18" customHeight="1">
      <c r="A392" s="456" t="s">
        <v>363</v>
      </c>
      <c r="B392" s="281"/>
      <c r="C392" s="281"/>
      <c r="D392" s="281">
        <v>0</v>
      </c>
      <c r="E392" s="281"/>
      <c r="F392" s="450"/>
      <c r="G392" s="450"/>
      <c r="H392" s="451"/>
      <c r="HM392" s="102"/>
      <c r="HN392" s="102"/>
      <c r="HO392" s="102"/>
      <c r="HP392" s="102"/>
      <c r="HQ392" s="102"/>
      <c r="HR392" s="102"/>
      <c r="HS392" s="102"/>
      <c r="HT392" s="102"/>
      <c r="HU392" s="102"/>
      <c r="HV392" s="102"/>
      <c r="HW392" s="102"/>
      <c r="HX392" s="102"/>
      <c r="HY392" s="102"/>
      <c r="HZ392" s="102"/>
      <c r="IA392" s="102"/>
      <c r="IB392" s="102"/>
      <c r="IC392" s="102"/>
      <c r="ID392" s="102"/>
      <c r="IE392" s="102"/>
      <c r="IF392" s="102"/>
      <c r="IG392" s="102"/>
      <c r="IH392" s="102"/>
      <c r="II392" s="102"/>
      <c r="IJ392" s="102"/>
      <c r="IK392" s="102"/>
      <c r="IL392" s="102"/>
      <c r="IM392" s="102"/>
      <c r="IN392" s="102"/>
    </row>
    <row r="393" spans="1:248" s="436" customFormat="1" ht="18" customHeight="1">
      <c r="A393" s="456" t="s">
        <v>364</v>
      </c>
      <c r="B393" s="281"/>
      <c r="C393" s="281"/>
      <c r="D393" s="281">
        <v>0</v>
      </c>
      <c r="E393" s="281"/>
      <c r="F393" s="450"/>
      <c r="G393" s="450"/>
      <c r="H393" s="451"/>
      <c r="HM393" s="102"/>
      <c r="HN393" s="102"/>
      <c r="HO393" s="102"/>
      <c r="HP393" s="102"/>
      <c r="HQ393" s="102"/>
      <c r="HR393" s="102"/>
      <c r="HS393" s="102"/>
      <c r="HT393" s="102"/>
      <c r="HU393" s="102"/>
      <c r="HV393" s="102"/>
      <c r="HW393" s="102"/>
      <c r="HX393" s="102"/>
      <c r="HY393" s="102"/>
      <c r="HZ393" s="102"/>
      <c r="IA393" s="102"/>
      <c r="IB393" s="102"/>
      <c r="IC393" s="102"/>
      <c r="ID393" s="102"/>
      <c r="IE393" s="102"/>
      <c r="IF393" s="102"/>
      <c r="IG393" s="102"/>
      <c r="IH393" s="102"/>
      <c r="II393" s="102"/>
      <c r="IJ393" s="102"/>
      <c r="IK393" s="102"/>
      <c r="IL393" s="102"/>
      <c r="IM393" s="102"/>
      <c r="IN393" s="102"/>
    </row>
    <row r="394" spans="1:248" s="436" customFormat="1" ht="36">
      <c r="A394" s="452" t="s">
        <v>365</v>
      </c>
      <c r="B394" s="458">
        <v>440252.29285241599</v>
      </c>
      <c r="C394" s="458">
        <v>71043</v>
      </c>
      <c r="D394" s="458">
        <v>71043</v>
      </c>
      <c r="E394" s="458">
        <v>21762</v>
      </c>
      <c r="F394" s="453">
        <v>2.2645437000275712</v>
      </c>
      <c r="G394" s="450">
        <v>-0.83863116409977345</v>
      </c>
      <c r="H394" s="451" t="s">
        <v>366</v>
      </c>
      <c r="HM394" s="102"/>
      <c r="HN394" s="102"/>
      <c r="HO394" s="102"/>
      <c r="HP394" s="102"/>
      <c r="HQ394" s="102"/>
      <c r="HR394" s="102"/>
      <c r="HS394" s="102"/>
      <c r="HT394" s="102"/>
      <c r="HU394" s="102"/>
      <c r="HV394" s="102"/>
      <c r="HW394" s="102"/>
      <c r="HX394" s="102"/>
      <c r="HY394" s="102"/>
      <c r="HZ394" s="102"/>
      <c r="IA394" s="102"/>
      <c r="IB394" s="102"/>
      <c r="IC394" s="102"/>
      <c r="ID394" s="102"/>
      <c r="IE394" s="102"/>
      <c r="IF394" s="102"/>
      <c r="IG394" s="102"/>
      <c r="IH394" s="102"/>
      <c r="II394" s="102"/>
      <c r="IJ394" s="102"/>
      <c r="IK394" s="102"/>
      <c r="IL394" s="102"/>
      <c r="IM394" s="102"/>
      <c r="IN394" s="102"/>
    </row>
    <row r="395" spans="1:248" s="436" customFormat="1" ht="18" customHeight="1">
      <c r="A395" s="454" t="s">
        <v>367</v>
      </c>
      <c r="B395" s="281">
        <v>440252.29285241599</v>
      </c>
      <c r="C395" s="281"/>
      <c r="D395" s="281">
        <v>71043</v>
      </c>
      <c r="E395" s="281">
        <v>21762</v>
      </c>
      <c r="F395" s="450">
        <v>2.2645437000275712</v>
      </c>
      <c r="G395" s="450">
        <v>-0.83863116409977345</v>
      </c>
      <c r="H395" s="451"/>
      <c r="HM395" s="102"/>
      <c r="HN395" s="102"/>
      <c r="HO395" s="102"/>
      <c r="HP395" s="102"/>
      <c r="HQ395" s="102"/>
      <c r="HR395" s="102"/>
      <c r="HS395" s="102"/>
      <c r="HT395" s="102"/>
      <c r="HU395" s="102"/>
      <c r="HV395" s="102"/>
      <c r="HW395" s="102"/>
      <c r="HX395" s="102"/>
      <c r="HY395" s="102"/>
      <c r="HZ395" s="102"/>
      <c r="IA395" s="102"/>
      <c r="IB395" s="102"/>
      <c r="IC395" s="102"/>
      <c r="ID395" s="102"/>
      <c r="IE395" s="102"/>
      <c r="IF395" s="102"/>
      <c r="IG395" s="102"/>
      <c r="IH395" s="102"/>
      <c r="II395" s="102"/>
      <c r="IJ395" s="102"/>
      <c r="IK395" s="102"/>
      <c r="IL395" s="102"/>
      <c r="IM395" s="102"/>
      <c r="IN395" s="102"/>
    </row>
    <row r="396" spans="1:248" s="436" customFormat="1" ht="108" customHeight="1">
      <c r="A396" s="452" t="s">
        <v>39</v>
      </c>
      <c r="B396" s="458">
        <v>2742831.9383955076</v>
      </c>
      <c r="C396" s="458">
        <v>2435976</v>
      </c>
      <c r="D396" s="458">
        <v>2279456</v>
      </c>
      <c r="E396" s="458">
        <v>1860283</v>
      </c>
      <c r="F396" s="453">
        <v>0.2253275442499878</v>
      </c>
      <c r="G396" s="450">
        <v>-0.16894069662415101</v>
      </c>
      <c r="H396" s="451" t="s">
        <v>368</v>
      </c>
      <c r="HM396" s="102"/>
      <c r="HN396" s="102"/>
      <c r="HO396" s="102"/>
      <c r="HP396" s="102"/>
      <c r="HQ396" s="102"/>
      <c r="HR396" s="102"/>
      <c r="HS396" s="102"/>
      <c r="HT396" s="102"/>
      <c r="HU396" s="102"/>
      <c r="HV396" s="102"/>
      <c r="HW396" s="102"/>
      <c r="HX396" s="102"/>
      <c r="HY396" s="102"/>
      <c r="HZ396" s="102"/>
      <c r="IA396" s="102"/>
      <c r="IB396" s="102"/>
      <c r="IC396" s="102"/>
      <c r="ID396" s="102"/>
      <c r="IE396" s="102"/>
      <c r="IF396" s="102"/>
      <c r="IG396" s="102"/>
      <c r="IH396" s="102"/>
      <c r="II396" s="102"/>
      <c r="IJ396" s="102"/>
      <c r="IK396" s="102"/>
      <c r="IL396" s="102"/>
      <c r="IM396" s="102"/>
      <c r="IN396" s="102"/>
    </row>
    <row r="397" spans="1:248" s="436" customFormat="1" ht="18" customHeight="1">
      <c r="A397" s="459" t="s">
        <v>369</v>
      </c>
      <c r="B397" s="458">
        <v>47453.549375000002</v>
      </c>
      <c r="C397" s="458">
        <v>44129</v>
      </c>
      <c r="D397" s="458">
        <v>44129</v>
      </c>
      <c r="E397" s="458">
        <v>39115</v>
      </c>
      <c r="F397" s="450">
        <v>0.12818611785759937</v>
      </c>
      <c r="G397" s="450">
        <v>-7.0059024430983441E-2</v>
      </c>
      <c r="H397" s="451"/>
      <c r="HM397" s="102"/>
      <c r="HN397" s="102"/>
      <c r="HO397" s="102"/>
      <c r="HP397" s="102"/>
      <c r="HQ397" s="102"/>
      <c r="HR397" s="102"/>
      <c r="HS397" s="102"/>
      <c r="HT397" s="102"/>
      <c r="HU397" s="102"/>
      <c r="HV397" s="102"/>
      <c r="HW397" s="102"/>
      <c r="HX397" s="102"/>
      <c r="HY397" s="102"/>
      <c r="HZ397" s="102"/>
      <c r="IA397" s="102"/>
      <c r="IB397" s="102"/>
      <c r="IC397" s="102"/>
      <c r="ID397" s="102"/>
      <c r="IE397" s="102"/>
      <c r="IF397" s="102"/>
      <c r="IG397" s="102"/>
      <c r="IH397" s="102"/>
      <c r="II397" s="102"/>
      <c r="IJ397" s="102"/>
      <c r="IK397" s="102"/>
      <c r="IL397" s="102"/>
      <c r="IM397" s="102"/>
      <c r="IN397" s="102"/>
    </row>
    <row r="398" spans="1:248" s="436" customFormat="1" ht="18" customHeight="1">
      <c r="A398" s="456" t="s">
        <v>112</v>
      </c>
      <c r="B398" s="281">
        <v>2388.89</v>
      </c>
      <c r="C398" s="281"/>
      <c r="D398" s="281">
        <v>2394</v>
      </c>
      <c r="E398" s="281">
        <v>2460</v>
      </c>
      <c r="F398" s="450">
        <v>-2.6829268292682951E-2</v>
      </c>
      <c r="G398" s="450">
        <v>2.1390687725262314E-3</v>
      </c>
      <c r="H398" s="451"/>
      <c r="HM398" s="102"/>
      <c r="HN398" s="102"/>
      <c r="HO398" s="102"/>
      <c r="HP398" s="102"/>
      <c r="HQ398" s="102"/>
      <c r="HR398" s="102"/>
      <c r="HS398" s="102"/>
      <c r="HT398" s="102"/>
      <c r="HU398" s="102"/>
      <c r="HV398" s="102"/>
      <c r="HW398" s="102"/>
      <c r="HX398" s="102"/>
      <c r="HY398" s="102"/>
      <c r="HZ398" s="102"/>
      <c r="IA398" s="102"/>
      <c r="IB398" s="102"/>
      <c r="IC398" s="102"/>
      <c r="ID398" s="102"/>
      <c r="IE398" s="102"/>
      <c r="IF398" s="102"/>
      <c r="IG398" s="102"/>
      <c r="IH398" s="102"/>
      <c r="II398" s="102"/>
      <c r="IJ398" s="102"/>
      <c r="IK398" s="102"/>
      <c r="IL398" s="102"/>
      <c r="IM398" s="102"/>
      <c r="IN398" s="102"/>
    </row>
    <row r="399" spans="1:248" s="436" customFormat="1" ht="18" customHeight="1">
      <c r="A399" s="456" t="s">
        <v>113</v>
      </c>
      <c r="B399" s="281">
        <v>4793.45</v>
      </c>
      <c r="C399" s="281"/>
      <c r="D399" s="281">
        <v>10322</v>
      </c>
      <c r="E399" s="281">
        <v>6305</v>
      </c>
      <c r="F399" s="450">
        <v>0.63711340206185563</v>
      </c>
      <c r="G399" s="450">
        <v>1.1533550991457093</v>
      </c>
      <c r="H399" s="451"/>
      <c r="HM399" s="102"/>
      <c r="HN399" s="102"/>
      <c r="HO399" s="102"/>
      <c r="HP399" s="102"/>
      <c r="HQ399" s="102"/>
      <c r="HR399" s="102"/>
      <c r="HS399" s="102"/>
      <c r="HT399" s="102"/>
      <c r="HU399" s="102"/>
      <c r="HV399" s="102"/>
      <c r="HW399" s="102"/>
      <c r="HX399" s="102"/>
      <c r="HY399" s="102"/>
      <c r="HZ399" s="102"/>
      <c r="IA399" s="102"/>
      <c r="IB399" s="102"/>
      <c r="IC399" s="102"/>
      <c r="ID399" s="102"/>
      <c r="IE399" s="102"/>
      <c r="IF399" s="102"/>
      <c r="IG399" s="102"/>
      <c r="IH399" s="102"/>
      <c r="II399" s="102"/>
      <c r="IJ399" s="102"/>
      <c r="IK399" s="102"/>
      <c r="IL399" s="102"/>
      <c r="IM399" s="102"/>
      <c r="IN399" s="102"/>
    </row>
    <row r="400" spans="1:248" s="436" customFormat="1" ht="18" customHeight="1">
      <c r="A400" s="350" t="s">
        <v>114</v>
      </c>
      <c r="B400" s="281">
        <v>0</v>
      </c>
      <c r="C400" s="281"/>
      <c r="D400" s="281">
        <v>0</v>
      </c>
      <c r="E400" s="281">
        <v>0</v>
      </c>
      <c r="F400" s="450"/>
      <c r="G400" s="450"/>
      <c r="H400" s="460"/>
      <c r="HM400" s="102"/>
      <c r="HN400" s="102"/>
      <c r="HO400" s="102"/>
      <c r="HP400" s="102"/>
      <c r="HQ400" s="102"/>
      <c r="HR400" s="102"/>
      <c r="HS400" s="102"/>
      <c r="HT400" s="102"/>
      <c r="HU400" s="102"/>
      <c r="HV400" s="102"/>
      <c r="HW400" s="102"/>
      <c r="HX400" s="102"/>
      <c r="HY400" s="102"/>
      <c r="HZ400" s="102"/>
      <c r="IA400" s="102"/>
      <c r="IB400" s="102"/>
      <c r="IC400" s="102"/>
      <c r="ID400" s="102"/>
      <c r="IE400" s="102"/>
      <c r="IF400" s="102"/>
      <c r="IG400" s="102"/>
      <c r="IH400" s="102"/>
      <c r="II400" s="102"/>
      <c r="IJ400" s="102"/>
      <c r="IK400" s="102"/>
      <c r="IL400" s="102"/>
      <c r="IM400" s="102"/>
      <c r="IN400" s="102"/>
    </row>
    <row r="401" spans="1:248" s="436" customFormat="1" ht="18" customHeight="1">
      <c r="A401" s="454" t="s">
        <v>370</v>
      </c>
      <c r="B401" s="281">
        <v>40271.209374999999</v>
      </c>
      <c r="C401" s="281"/>
      <c r="D401" s="281">
        <v>31413</v>
      </c>
      <c r="E401" s="281">
        <v>30350</v>
      </c>
      <c r="F401" s="450">
        <v>3.5024711696869826E-2</v>
      </c>
      <c r="G401" s="450">
        <v>-0.21996382806668568</v>
      </c>
      <c r="H401" s="451"/>
      <c r="HM401" s="102"/>
      <c r="HN401" s="102"/>
      <c r="HO401" s="102"/>
      <c r="HP401" s="102"/>
      <c r="HQ401" s="102"/>
      <c r="HR401" s="102"/>
      <c r="HS401" s="102"/>
      <c r="HT401" s="102"/>
      <c r="HU401" s="102"/>
      <c r="HV401" s="102"/>
      <c r="HW401" s="102"/>
      <c r="HX401" s="102"/>
      <c r="HY401" s="102"/>
      <c r="HZ401" s="102"/>
      <c r="IA401" s="102"/>
      <c r="IB401" s="102"/>
      <c r="IC401" s="102"/>
      <c r="ID401" s="102"/>
      <c r="IE401" s="102"/>
      <c r="IF401" s="102"/>
      <c r="IG401" s="102"/>
      <c r="IH401" s="102"/>
      <c r="II401" s="102"/>
      <c r="IJ401" s="102"/>
      <c r="IK401" s="102"/>
      <c r="IL401" s="102"/>
      <c r="IM401" s="102"/>
      <c r="IN401" s="102"/>
    </row>
    <row r="402" spans="1:248" s="436" customFormat="1" ht="18" customHeight="1">
      <c r="A402" s="452" t="s">
        <v>371</v>
      </c>
      <c r="B402" s="458">
        <v>1932385.3897090557</v>
      </c>
      <c r="C402" s="458">
        <v>1792981</v>
      </c>
      <c r="D402" s="458">
        <v>1791350</v>
      </c>
      <c r="E402" s="458">
        <v>1423454</v>
      </c>
      <c r="F402" s="450">
        <v>0.25845303044566248</v>
      </c>
      <c r="G402" s="450">
        <v>-7.2985125255107808E-2</v>
      </c>
      <c r="H402" s="451"/>
      <c r="HM402" s="102"/>
      <c r="HN402" s="102"/>
      <c r="HO402" s="102"/>
      <c r="HP402" s="102"/>
      <c r="HQ402" s="102"/>
      <c r="HR402" s="102"/>
      <c r="HS402" s="102"/>
      <c r="HT402" s="102"/>
      <c r="HU402" s="102"/>
      <c r="HV402" s="102"/>
      <c r="HW402" s="102"/>
      <c r="HX402" s="102"/>
      <c r="HY402" s="102"/>
      <c r="HZ402" s="102"/>
      <c r="IA402" s="102"/>
      <c r="IB402" s="102"/>
      <c r="IC402" s="102"/>
      <c r="ID402" s="102"/>
      <c r="IE402" s="102"/>
      <c r="IF402" s="102"/>
      <c r="IG402" s="102"/>
      <c r="IH402" s="102"/>
      <c r="II402" s="102"/>
      <c r="IJ402" s="102"/>
      <c r="IK402" s="102"/>
      <c r="IL402" s="102"/>
      <c r="IM402" s="102"/>
      <c r="IN402" s="102"/>
    </row>
    <row r="403" spans="1:248" s="436" customFormat="1" ht="18" customHeight="1">
      <c r="A403" s="454" t="s">
        <v>372</v>
      </c>
      <c r="B403" s="281">
        <v>49198.725333221999</v>
      </c>
      <c r="C403" s="281"/>
      <c r="D403" s="281">
        <v>8777</v>
      </c>
      <c r="E403" s="281">
        <v>4646</v>
      </c>
      <c r="F403" s="450">
        <v>0.88915195867412833</v>
      </c>
      <c r="G403" s="450">
        <v>-0.82160106912214592</v>
      </c>
      <c r="H403" s="451"/>
      <c r="HM403" s="102"/>
      <c r="HN403" s="102"/>
      <c r="HO403" s="102"/>
      <c r="HP403" s="102"/>
      <c r="HQ403" s="102"/>
      <c r="HR403" s="102"/>
      <c r="HS403" s="102"/>
      <c r="HT403" s="102"/>
      <c r="HU403" s="102"/>
      <c r="HV403" s="102"/>
      <c r="HW403" s="102"/>
      <c r="HX403" s="102"/>
      <c r="HY403" s="102"/>
      <c r="HZ403" s="102"/>
      <c r="IA403" s="102"/>
      <c r="IB403" s="102"/>
      <c r="IC403" s="102"/>
      <c r="ID403" s="102"/>
      <c r="IE403" s="102"/>
      <c r="IF403" s="102"/>
      <c r="IG403" s="102"/>
      <c r="IH403" s="102"/>
      <c r="II403" s="102"/>
      <c r="IJ403" s="102"/>
      <c r="IK403" s="102"/>
      <c r="IL403" s="102"/>
      <c r="IM403" s="102"/>
      <c r="IN403" s="102"/>
    </row>
    <row r="404" spans="1:248" s="436" customFormat="1" ht="18" customHeight="1">
      <c r="A404" s="456" t="s">
        <v>373</v>
      </c>
      <c r="B404" s="281">
        <v>8860</v>
      </c>
      <c r="C404" s="281"/>
      <c r="D404" s="281">
        <v>13321</v>
      </c>
      <c r="E404" s="281">
        <v>10974</v>
      </c>
      <c r="F404" s="450">
        <v>0.21386914525241485</v>
      </c>
      <c r="G404" s="450">
        <v>0.50349887133182847</v>
      </c>
      <c r="H404" s="460"/>
      <c r="HM404" s="102"/>
      <c r="HN404" s="102"/>
      <c r="HO404" s="102"/>
      <c r="HP404" s="102"/>
      <c r="HQ404" s="102"/>
      <c r="HR404" s="102"/>
      <c r="HS404" s="102"/>
      <c r="HT404" s="102"/>
      <c r="HU404" s="102"/>
      <c r="HV404" s="102"/>
      <c r="HW404" s="102"/>
      <c r="HX404" s="102"/>
      <c r="HY404" s="102"/>
      <c r="HZ404" s="102"/>
      <c r="IA404" s="102"/>
      <c r="IB404" s="102"/>
      <c r="IC404" s="102"/>
      <c r="ID404" s="102"/>
      <c r="IE404" s="102"/>
      <c r="IF404" s="102"/>
      <c r="IG404" s="102"/>
      <c r="IH404" s="102"/>
      <c r="II404" s="102"/>
      <c r="IJ404" s="102"/>
      <c r="IK404" s="102"/>
      <c r="IL404" s="102"/>
      <c r="IM404" s="102"/>
      <c r="IN404" s="102"/>
    </row>
    <row r="405" spans="1:248" s="438" customFormat="1" ht="18" customHeight="1">
      <c r="A405" s="456" t="s">
        <v>374</v>
      </c>
      <c r="B405" s="281">
        <v>16790.171046399002</v>
      </c>
      <c r="C405" s="281"/>
      <c r="D405" s="281">
        <v>12037</v>
      </c>
      <c r="E405" s="281">
        <v>14930</v>
      </c>
      <c r="F405" s="450">
        <v>-0.19377093101138643</v>
      </c>
      <c r="G405" s="450">
        <v>-0.28309247316562736</v>
      </c>
      <c r="H405" s="451"/>
    </row>
    <row r="406" spans="1:248" s="436" customFormat="1" ht="18" customHeight="1">
      <c r="A406" s="456" t="s">
        <v>375</v>
      </c>
      <c r="B406" s="281">
        <v>241353.87837544299</v>
      </c>
      <c r="C406" s="281"/>
      <c r="D406" s="281">
        <v>249104</v>
      </c>
      <c r="E406" s="281">
        <v>204744</v>
      </c>
      <c r="F406" s="450">
        <v>0.21666080568905555</v>
      </c>
      <c r="G406" s="450">
        <v>3.2111029981051864E-2</v>
      </c>
      <c r="H406" s="451"/>
      <c r="HM406" s="102"/>
      <c r="HN406" s="102"/>
      <c r="HO406" s="102"/>
      <c r="HP406" s="102"/>
      <c r="HQ406" s="102"/>
      <c r="HR406" s="102"/>
      <c r="HS406" s="102"/>
      <c r="HT406" s="102"/>
      <c r="HU406" s="102"/>
      <c r="HV406" s="102"/>
      <c r="HW406" s="102"/>
      <c r="HX406" s="102"/>
      <c r="HY406" s="102"/>
      <c r="HZ406" s="102"/>
      <c r="IA406" s="102"/>
      <c r="IB406" s="102"/>
      <c r="IC406" s="102"/>
      <c r="ID406" s="102"/>
      <c r="IE406" s="102"/>
      <c r="IF406" s="102"/>
      <c r="IG406" s="102"/>
      <c r="IH406" s="102"/>
      <c r="II406" s="102"/>
      <c r="IJ406" s="102"/>
      <c r="IK406" s="102"/>
      <c r="IL406" s="102"/>
      <c r="IM406" s="102"/>
      <c r="IN406" s="102"/>
    </row>
    <row r="407" spans="1:248" s="436" customFormat="1" ht="18" customHeight="1">
      <c r="A407" s="454" t="s">
        <v>376</v>
      </c>
      <c r="B407" s="281">
        <v>1588491.9340372698</v>
      </c>
      <c r="C407" s="281"/>
      <c r="D407" s="281">
        <v>1473096</v>
      </c>
      <c r="E407" s="281">
        <v>1183121</v>
      </c>
      <c r="F407" s="450">
        <v>0.24509327448333695</v>
      </c>
      <c r="G407" s="450">
        <v>-7.2644960647664458E-2</v>
      </c>
      <c r="H407" s="451"/>
      <c r="HM407" s="102"/>
      <c r="HN407" s="102"/>
      <c r="HO407" s="102"/>
      <c r="HP407" s="102"/>
      <c r="HQ407" s="102"/>
      <c r="HR407" s="102"/>
      <c r="HS407" s="102"/>
      <c r="HT407" s="102"/>
      <c r="HU407" s="102"/>
      <c r="HV407" s="102"/>
      <c r="HW407" s="102"/>
      <c r="HX407" s="102"/>
      <c r="HY407" s="102"/>
      <c r="HZ407" s="102"/>
      <c r="IA407" s="102"/>
      <c r="IB407" s="102"/>
      <c r="IC407" s="102"/>
      <c r="ID407" s="102"/>
      <c r="IE407" s="102"/>
      <c r="IF407" s="102"/>
      <c r="IG407" s="102"/>
      <c r="IH407" s="102"/>
      <c r="II407" s="102"/>
      <c r="IJ407" s="102"/>
      <c r="IK407" s="102"/>
      <c r="IL407" s="102"/>
      <c r="IM407" s="102"/>
      <c r="IN407" s="102"/>
    </row>
    <row r="408" spans="1:248" s="436" customFormat="1" ht="18" customHeight="1">
      <c r="A408" s="454" t="s">
        <v>377</v>
      </c>
      <c r="B408" s="281">
        <v>0</v>
      </c>
      <c r="C408" s="281"/>
      <c r="D408" s="281">
        <v>0</v>
      </c>
      <c r="E408" s="281">
        <v>0</v>
      </c>
      <c r="F408" s="450"/>
      <c r="G408" s="450"/>
      <c r="H408" s="451"/>
      <c r="HM408" s="102"/>
      <c r="HN408" s="102"/>
      <c r="HO408" s="102"/>
      <c r="HP408" s="102"/>
      <c r="HQ408" s="102"/>
      <c r="HR408" s="102"/>
      <c r="HS408" s="102"/>
      <c r="HT408" s="102"/>
      <c r="HU408" s="102"/>
      <c r="HV408" s="102"/>
      <c r="HW408" s="102"/>
      <c r="HX408" s="102"/>
      <c r="HY408" s="102"/>
      <c r="HZ408" s="102"/>
      <c r="IA408" s="102"/>
      <c r="IB408" s="102"/>
      <c r="IC408" s="102"/>
      <c r="ID408" s="102"/>
      <c r="IE408" s="102"/>
      <c r="IF408" s="102"/>
      <c r="IG408" s="102"/>
      <c r="IH408" s="102"/>
      <c r="II408" s="102"/>
      <c r="IJ408" s="102"/>
      <c r="IK408" s="102"/>
      <c r="IL408" s="102"/>
      <c r="IM408" s="102"/>
      <c r="IN408" s="102"/>
    </row>
    <row r="409" spans="1:248" s="436" customFormat="1" ht="18" customHeight="1">
      <c r="A409" s="454" t="s">
        <v>378</v>
      </c>
      <c r="B409" s="281">
        <v>0</v>
      </c>
      <c r="C409" s="281"/>
      <c r="D409" s="281">
        <v>0</v>
      </c>
      <c r="E409" s="281">
        <v>0</v>
      </c>
      <c r="F409" s="450"/>
      <c r="G409" s="450"/>
      <c r="H409" s="460"/>
      <c r="HM409" s="102"/>
      <c r="HN409" s="102"/>
      <c r="HO409" s="102"/>
      <c r="HP409" s="102"/>
      <c r="HQ409" s="102"/>
      <c r="HR409" s="102"/>
      <c r="HS409" s="102"/>
      <c r="HT409" s="102"/>
      <c r="HU409" s="102"/>
      <c r="HV409" s="102"/>
      <c r="HW409" s="102"/>
      <c r="HX409" s="102"/>
      <c r="HY409" s="102"/>
      <c r="HZ409" s="102"/>
      <c r="IA409" s="102"/>
      <c r="IB409" s="102"/>
      <c r="IC409" s="102"/>
      <c r="ID409" s="102"/>
      <c r="IE409" s="102"/>
      <c r="IF409" s="102"/>
      <c r="IG409" s="102"/>
      <c r="IH409" s="102"/>
      <c r="II409" s="102"/>
      <c r="IJ409" s="102"/>
      <c r="IK409" s="102"/>
      <c r="IL409" s="102"/>
      <c r="IM409" s="102"/>
      <c r="IN409" s="102"/>
    </row>
    <row r="410" spans="1:248" s="436" customFormat="1" ht="18" customHeight="1">
      <c r="A410" s="454" t="s">
        <v>379</v>
      </c>
      <c r="B410" s="281">
        <v>27690.680916722002</v>
      </c>
      <c r="C410" s="281"/>
      <c r="D410" s="281">
        <v>35015</v>
      </c>
      <c r="E410" s="281">
        <v>5039</v>
      </c>
      <c r="F410" s="450">
        <v>5.9487993649533637</v>
      </c>
      <c r="G410" s="450">
        <v>0.26450483847997197</v>
      </c>
      <c r="H410" s="451"/>
      <c r="HM410" s="102"/>
      <c r="HN410" s="102"/>
      <c r="HO410" s="102"/>
      <c r="HP410" s="102"/>
      <c r="HQ410" s="102"/>
      <c r="HR410" s="102"/>
      <c r="HS410" s="102"/>
      <c r="HT410" s="102"/>
      <c r="HU410" s="102"/>
      <c r="HV410" s="102"/>
      <c r="HW410" s="102"/>
      <c r="HX410" s="102"/>
      <c r="HY410" s="102"/>
      <c r="HZ410" s="102"/>
      <c r="IA410" s="102"/>
      <c r="IB410" s="102"/>
      <c r="IC410" s="102"/>
      <c r="ID410" s="102"/>
      <c r="IE410" s="102"/>
      <c r="IF410" s="102"/>
      <c r="IG410" s="102"/>
      <c r="IH410" s="102"/>
      <c r="II410" s="102"/>
      <c r="IJ410" s="102"/>
      <c r="IK410" s="102"/>
      <c r="IL410" s="102"/>
      <c r="IM410" s="102"/>
      <c r="IN410" s="102"/>
    </row>
    <row r="411" spans="1:248" s="439" customFormat="1" ht="18" customHeight="1">
      <c r="A411" s="452" t="s">
        <v>380</v>
      </c>
      <c r="B411" s="458">
        <v>241651.421746073</v>
      </c>
      <c r="C411" s="458">
        <v>296383</v>
      </c>
      <c r="D411" s="458">
        <v>288228</v>
      </c>
      <c r="E411" s="458">
        <v>238316</v>
      </c>
      <c r="F411" s="450">
        <v>0.20943621074539687</v>
      </c>
      <c r="G411" s="450">
        <v>0.19274282732286019</v>
      </c>
      <c r="H411" s="451"/>
    </row>
    <row r="412" spans="1:248" s="436" customFormat="1" ht="18" customHeight="1">
      <c r="A412" s="456" t="s">
        <v>381</v>
      </c>
      <c r="B412" s="281">
        <v>0</v>
      </c>
      <c r="C412" s="281"/>
      <c r="D412" s="281">
        <v>0</v>
      </c>
      <c r="E412" s="281">
        <v>0</v>
      </c>
      <c r="F412" s="450"/>
      <c r="G412" s="450"/>
      <c r="H412" s="451"/>
      <c r="HM412" s="102"/>
      <c r="HN412" s="102"/>
      <c r="HO412" s="102"/>
      <c r="HP412" s="102"/>
      <c r="HQ412" s="102"/>
      <c r="HR412" s="102"/>
      <c r="HS412" s="102"/>
      <c r="HT412" s="102"/>
      <c r="HU412" s="102"/>
      <c r="HV412" s="102"/>
      <c r="HW412" s="102"/>
      <c r="HX412" s="102"/>
      <c r="HY412" s="102"/>
      <c r="HZ412" s="102"/>
      <c r="IA412" s="102"/>
      <c r="IB412" s="102"/>
      <c r="IC412" s="102"/>
      <c r="ID412" s="102"/>
      <c r="IE412" s="102"/>
      <c r="IF412" s="102"/>
      <c r="IG412" s="102"/>
      <c r="IH412" s="102"/>
      <c r="II412" s="102"/>
      <c r="IJ412" s="102"/>
      <c r="IK412" s="102"/>
      <c r="IL412" s="102"/>
      <c r="IM412" s="102"/>
      <c r="IN412" s="102"/>
    </row>
    <row r="413" spans="1:248" s="436" customFormat="1" ht="18" customHeight="1">
      <c r="A413" s="456" t="s">
        <v>382</v>
      </c>
      <c r="B413" s="281">
        <v>13626.88</v>
      </c>
      <c r="C413" s="281"/>
      <c r="D413" s="281">
        <v>14991</v>
      </c>
      <c r="E413" s="281">
        <v>12971</v>
      </c>
      <c r="F413" s="450">
        <v>0.1557320175776733</v>
      </c>
      <c r="G413" s="450">
        <v>0.10010508641743376</v>
      </c>
      <c r="H413" s="451"/>
      <c r="HM413" s="102"/>
      <c r="HN413" s="102"/>
      <c r="HO413" s="102"/>
      <c r="HP413" s="102"/>
      <c r="HQ413" s="102"/>
      <c r="HR413" s="102"/>
      <c r="HS413" s="102"/>
      <c r="HT413" s="102"/>
      <c r="HU413" s="102"/>
      <c r="HV413" s="102"/>
      <c r="HW413" s="102"/>
      <c r="HX413" s="102"/>
      <c r="HY413" s="102"/>
      <c r="HZ413" s="102"/>
      <c r="IA413" s="102"/>
      <c r="IB413" s="102"/>
      <c r="IC413" s="102"/>
      <c r="ID413" s="102"/>
      <c r="IE413" s="102"/>
      <c r="IF413" s="102"/>
      <c r="IG413" s="102"/>
      <c r="IH413" s="102"/>
      <c r="II413" s="102"/>
      <c r="IJ413" s="102"/>
      <c r="IK413" s="102"/>
      <c r="IL413" s="102"/>
      <c r="IM413" s="102"/>
      <c r="IN413" s="102"/>
    </row>
    <row r="414" spans="1:248" s="436" customFormat="1" ht="18" customHeight="1">
      <c r="A414" s="456" t="s">
        <v>383</v>
      </c>
      <c r="B414" s="281">
        <v>42238.243521944998</v>
      </c>
      <c r="C414" s="281"/>
      <c r="D414" s="281">
        <v>52487</v>
      </c>
      <c r="E414" s="281">
        <v>40371</v>
      </c>
      <c r="F414" s="450">
        <v>0.30011642020262075</v>
      </c>
      <c r="G414" s="450">
        <v>0.24264163524532534</v>
      </c>
      <c r="H414" s="451"/>
      <c r="HM414" s="102"/>
      <c r="HN414" s="102"/>
      <c r="HO414" s="102"/>
      <c r="HP414" s="102"/>
      <c r="HQ414" s="102"/>
      <c r="HR414" s="102"/>
      <c r="HS414" s="102"/>
      <c r="HT414" s="102"/>
      <c r="HU414" s="102"/>
      <c r="HV414" s="102"/>
      <c r="HW414" s="102"/>
      <c r="HX414" s="102"/>
      <c r="HY414" s="102"/>
      <c r="HZ414" s="102"/>
      <c r="IA414" s="102"/>
      <c r="IB414" s="102"/>
      <c r="IC414" s="102"/>
      <c r="ID414" s="102"/>
      <c r="IE414" s="102"/>
      <c r="IF414" s="102"/>
      <c r="IG414" s="102"/>
      <c r="IH414" s="102"/>
      <c r="II414" s="102"/>
      <c r="IJ414" s="102"/>
      <c r="IK414" s="102"/>
      <c r="IL414" s="102"/>
      <c r="IM414" s="102"/>
      <c r="IN414" s="102"/>
    </row>
    <row r="415" spans="1:248" s="436" customFormat="1" ht="18" customHeight="1">
      <c r="A415" s="350" t="s">
        <v>384</v>
      </c>
      <c r="B415" s="281">
        <v>34023.769999999997</v>
      </c>
      <c r="C415" s="281"/>
      <c r="D415" s="281">
        <v>39160</v>
      </c>
      <c r="E415" s="281">
        <v>32490</v>
      </c>
      <c r="F415" s="450">
        <v>0.20529393659587569</v>
      </c>
      <c r="G415" s="450">
        <v>0.15096004940075725</v>
      </c>
      <c r="H415" s="451"/>
      <c r="HM415" s="102"/>
      <c r="HN415" s="102"/>
      <c r="HO415" s="102"/>
      <c r="HP415" s="102"/>
      <c r="HQ415" s="102"/>
      <c r="HR415" s="102"/>
      <c r="HS415" s="102"/>
      <c r="HT415" s="102"/>
      <c r="HU415" s="102"/>
      <c r="HV415" s="102"/>
      <c r="HW415" s="102"/>
      <c r="HX415" s="102"/>
      <c r="HY415" s="102"/>
      <c r="HZ415" s="102"/>
      <c r="IA415" s="102"/>
      <c r="IB415" s="102"/>
      <c r="IC415" s="102"/>
      <c r="ID415" s="102"/>
      <c r="IE415" s="102"/>
      <c r="IF415" s="102"/>
      <c r="IG415" s="102"/>
      <c r="IH415" s="102"/>
      <c r="II415" s="102"/>
      <c r="IJ415" s="102"/>
      <c r="IK415" s="102"/>
      <c r="IL415" s="102"/>
      <c r="IM415" s="102"/>
      <c r="IN415" s="102"/>
    </row>
    <row r="416" spans="1:248" s="436" customFormat="1" ht="18" customHeight="1">
      <c r="A416" s="454" t="s">
        <v>385</v>
      </c>
      <c r="B416" s="281">
        <v>149535.79546086301</v>
      </c>
      <c r="C416" s="281"/>
      <c r="D416" s="281">
        <v>161702</v>
      </c>
      <c r="E416" s="281">
        <v>149542</v>
      </c>
      <c r="F416" s="450">
        <v>8.1314948308836232E-2</v>
      </c>
      <c r="G416" s="450">
        <v>8.1359814228033178E-2</v>
      </c>
      <c r="H416" s="451"/>
      <c r="HM416" s="102"/>
      <c r="HN416" s="102"/>
      <c r="HO416" s="102"/>
      <c r="HP416" s="102"/>
      <c r="HQ416" s="102"/>
      <c r="HR416" s="102"/>
      <c r="HS416" s="102"/>
      <c r="HT416" s="102"/>
      <c r="HU416" s="102"/>
      <c r="HV416" s="102"/>
      <c r="HW416" s="102"/>
      <c r="HX416" s="102"/>
      <c r="HY416" s="102"/>
      <c r="HZ416" s="102"/>
      <c r="IA416" s="102"/>
      <c r="IB416" s="102"/>
      <c r="IC416" s="102"/>
      <c r="ID416" s="102"/>
      <c r="IE416" s="102"/>
      <c r="IF416" s="102"/>
      <c r="IG416" s="102"/>
      <c r="IH416" s="102"/>
      <c r="II416" s="102"/>
      <c r="IJ416" s="102"/>
      <c r="IK416" s="102"/>
      <c r="IL416" s="102"/>
      <c r="IM416" s="102"/>
      <c r="IN416" s="102"/>
    </row>
    <row r="417" spans="1:248" s="436" customFormat="1" ht="18" customHeight="1">
      <c r="A417" s="454" t="s">
        <v>386</v>
      </c>
      <c r="B417" s="281">
        <v>2226.7327632649999</v>
      </c>
      <c r="C417" s="281"/>
      <c r="D417" s="281">
        <v>19888</v>
      </c>
      <c r="E417" s="281">
        <v>2942</v>
      </c>
      <c r="F417" s="450">
        <v>5.7600271923861319</v>
      </c>
      <c r="G417" s="450">
        <v>7.9314714042464374</v>
      </c>
      <c r="H417" s="451"/>
      <c r="HM417" s="102"/>
      <c r="HN417" s="102"/>
      <c r="HO417" s="102"/>
      <c r="HP417" s="102"/>
      <c r="HQ417" s="102"/>
      <c r="HR417" s="102"/>
      <c r="HS417" s="102"/>
      <c r="HT417" s="102"/>
      <c r="HU417" s="102"/>
      <c r="HV417" s="102"/>
      <c r="HW417" s="102"/>
      <c r="HX417" s="102"/>
      <c r="HY417" s="102"/>
      <c r="HZ417" s="102"/>
      <c r="IA417" s="102"/>
      <c r="IB417" s="102"/>
      <c r="IC417" s="102"/>
      <c r="ID417" s="102"/>
      <c r="IE417" s="102"/>
      <c r="IF417" s="102"/>
      <c r="IG417" s="102"/>
      <c r="IH417" s="102"/>
      <c r="II417" s="102"/>
      <c r="IJ417" s="102"/>
      <c r="IK417" s="102"/>
      <c r="IL417" s="102"/>
      <c r="IM417" s="102"/>
      <c r="IN417" s="102"/>
    </row>
    <row r="418" spans="1:248" s="436" customFormat="1">
      <c r="A418" s="452" t="s">
        <v>387</v>
      </c>
      <c r="B418" s="458"/>
      <c r="C418" s="458"/>
      <c r="D418" s="458">
        <v>0</v>
      </c>
      <c r="E418" s="458">
        <v>826</v>
      </c>
      <c r="F418" s="453">
        <v>-1</v>
      </c>
      <c r="G418" s="450"/>
      <c r="H418" s="451"/>
      <c r="HM418" s="102"/>
      <c r="HN418" s="102"/>
      <c r="HO418" s="102"/>
      <c r="HP418" s="102"/>
      <c r="HQ418" s="102"/>
      <c r="HR418" s="102"/>
      <c r="HS418" s="102"/>
      <c r="HT418" s="102"/>
      <c r="HU418" s="102"/>
      <c r="HV418" s="102"/>
      <c r="HW418" s="102"/>
      <c r="HX418" s="102"/>
      <c r="HY418" s="102"/>
      <c r="HZ418" s="102"/>
      <c r="IA418" s="102"/>
      <c r="IB418" s="102"/>
      <c r="IC418" s="102"/>
      <c r="ID418" s="102"/>
      <c r="IE418" s="102"/>
      <c r="IF418" s="102"/>
      <c r="IG418" s="102"/>
      <c r="IH418" s="102"/>
      <c r="II418" s="102"/>
      <c r="IJ418" s="102"/>
      <c r="IK418" s="102"/>
      <c r="IL418" s="102"/>
      <c r="IM418" s="102"/>
      <c r="IN418" s="102"/>
    </row>
    <row r="419" spans="1:248" s="436" customFormat="1" ht="18" customHeight="1">
      <c r="A419" s="350" t="s">
        <v>388</v>
      </c>
      <c r="B419" s="281"/>
      <c r="C419" s="281"/>
      <c r="D419" s="281">
        <v>0</v>
      </c>
      <c r="E419" s="281">
        <v>0</v>
      </c>
      <c r="F419" s="450"/>
      <c r="G419" s="450"/>
      <c r="H419" s="451"/>
      <c r="HM419" s="102"/>
      <c r="HN419" s="102"/>
      <c r="HO419" s="102"/>
      <c r="HP419" s="102"/>
      <c r="HQ419" s="102"/>
      <c r="HR419" s="102"/>
      <c r="HS419" s="102"/>
      <c r="HT419" s="102"/>
      <c r="HU419" s="102"/>
      <c r="HV419" s="102"/>
      <c r="HW419" s="102"/>
      <c r="HX419" s="102"/>
      <c r="HY419" s="102"/>
      <c r="HZ419" s="102"/>
      <c r="IA419" s="102"/>
      <c r="IB419" s="102"/>
      <c r="IC419" s="102"/>
      <c r="ID419" s="102"/>
      <c r="IE419" s="102"/>
      <c r="IF419" s="102"/>
      <c r="IG419" s="102"/>
      <c r="IH419" s="102"/>
      <c r="II419" s="102"/>
      <c r="IJ419" s="102"/>
      <c r="IK419" s="102"/>
      <c r="IL419" s="102"/>
      <c r="IM419" s="102"/>
      <c r="IN419" s="102"/>
    </row>
    <row r="420" spans="1:248" s="436" customFormat="1" ht="18" customHeight="1">
      <c r="A420" s="456" t="s">
        <v>389</v>
      </c>
      <c r="B420" s="281"/>
      <c r="C420" s="281"/>
      <c r="D420" s="281">
        <v>0</v>
      </c>
      <c r="E420" s="281">
        <v>0</v>
      </c>
      <c r="F420" s="450"/>
      <c r="G420" s="450"/>
      <c r="H420" s="451"/>
      <c r="HM420" s="102"/>
      <c r="HN420" s="102"/>
      <c r="HO420" s="102"/>
      <c r="HP420" s="102"/>
      <c r="HQ420" s="102"/>
      <c r="HR420" s="102"/>
      <c r="HS420" s="102"/>
      <c r="HT420" s="102"/>
      <c r="HU420" s="102"/>
      <c r="HV420" s="102"/>
      <c r="HW420" s="102"/>
      <c r="HX420" s="102"/>
      <c r="HY420" s="102"/>
      <c r="HZ420" s="102"/>
      <c r="IA420" s="102"/>
      <c r="IB420" s="102"/>
      <c r="IC420" s="102"/>
      <c r="ID420" s="102"/>
      <c r="IE420" s="102"/>
      <c r="IF420" s="102"/>
      <c r="IG420" s="102"/>
      <c r="IH420" s="102"/>
      <c r="II420" s="102"/>
      <c r="IJ420" s="102"/>
      <c r="IK420" s="102"/>
      <c r="IL420" s="102"/>
      <c r="IM420" s="102"/>
      <c r="IN420" s="102"/>
    </row>
    <row r="421" spans="1:248" s="436" customFormat="1" ht="18" customHeight="1">
      <c r="A421" s="454" t="s">
        <v>390</v>
      </c>
      <c r="B421" s="281"/>
      <c r="C421" s="281"/>
      <c r="D421" s="281">
        <v>0</v>
      </c>
      <c r="E421" s="281">
        <v>549</v>
      </c>
      <c r="F421" s="450">
        <v>-1</v>
      </c>
      <c r="G421" s="450"/>
      <c r="H421" s="451"/>
      <c r="HM421" s="102"/>
      <c r="HN421" s="102"/>
      <c r="HO421" s="102"/>
      <c r="HP421" s="102"/>
      <c r="HQ421" s="102"/>
      <c r="HR421" s="102"/>
      <c r="HS421" s="102"/>
      <c r="HT421" s="102"/>
      <c r="HU421" s="102"/>
      <c r="HV421" s="102"/>
      <c r="HW421" s="102"/>
      <c r="HX421" s="102"/>
      <c r="HY421" s="102"/>
      <c r="HZ421" s="102"/>
      <c r="IA421" s="102"/>
      <c r="IB421" s="102"/>
      <c r="IC421" s="102"/>
      <c r="ID421" s="102"/>
      <c r="IE421" s="102"/>
      <c r="IF421" s="102"/>
      <c r="IG421" s="102"/>
      <c r="IH421" s="102"/>
      <c r="II421" s="102"/>
      <c r="IJ421" s="102"/>
      <c r="IK421" s="102"/>
      <c r="IL421" s="102"/>
      <c r="IM421" s="102"/>
      <c r="IN421" s="102"/>
    </row>
    <row r="422" spans="1:248" s="436" customFormat="1" ht="18" customHeight="1">
      <c r="A422" s="454" t="s">
        <v>391</v>
      </c>
      <c r="B422" s="281"/>
      <c r="C422" s="281"/>
      <c r="D422" s="281">
        <v>0</v>
      </c>
      <c r="E422" s="281">
        <v>0</v>
      </c>
      <c r="F422" s="450"/>
      <c r="G422" s="450"/>
      <c r="H422" s="451"/>
      <c r="HM422" s="102"/>
      <c r="HN422" s="102"/>
      <c r="HO422" s="102"/>
      <c r="HP422" s="102"/>
      <c r="HQ422" s="102"/>
      <c r="HR422" s="102"/>
      <c r="HS422" s="102"/>
      <c r="HT422" s="102"/>
      <c r="HU422" s="102"/>
      <c r="HV422" s="102"/>
      <c r="HW422" s="102"/>
      <c r="HX422" s="102"/>
      <c r="HY422" s="102"/>
      <c r="HZ422" s="102"/>
      <c r="IA422" s="102"/>
      <c r="IB422" s="102"/>
      <c r="IC422" s="102"/>
      <c r="ID422" s="102"/>
      <c r="IE422" s="102"/>
      <c r="IF422" s="102"/>
      <c r="IG422" s="102"/>
      <c r="IH422" s="102"/>
      <c r="II422" s="102"/>
      <c r="IJ422" s="102"/>
      <c r="IK422" s="102"/>
      <c r="IL422" s="102"/>
      <c r="IM422" s="102"/>
      <c r="IN422" s="102"/>
    </row>
    <row r="423" spans="1:248" s="436" customFormat="1" ht="18" customHeight="1">
      <c r="A423" s="454" t="s">
        <v>392</v>
      </c>
      <c r="B423" s="458"/>
      <c r="C423" s="458"/>
      <c r="D423" s="458">
        <v>0</v>
      </c>
      <c r="E423" s="281">
        <v>277</v>
      </c>
      <c r="F423" s="450">
        <v>-1</v>
      </c>
      <c r="G423" s="450"/>
      <c r="H423" s="451"/>
      <c r="HM423" s="102"/>
      <c r="HN423" s="102"/>
      <c r="HO423" s="102"/>
      <c r="HP423" s="102"/>
      <c r="HQ423" s="102"/>
      <c r="HR423" s="102"/>
      <c r="HS423" s="102"/>
      <c r="HT423" s="102"/>
      <c r="HU423" s="102"/>
      <c r="HV423" s="102"/>
      <c r="HW423" s="102"/>
      <c r="HX423" s="102"/>
      <c r="HY423" s="102"/>
      <c r="HZ423" s="102"/>
      <c r="IA423" s="102"/>
      <c r="IB423" s="102"/>
      <c r="IC423" s="102"/>
      <c r="ID423" s="102"/>
      <c r="IE423" s="102"/>
      <c r="IF423" s="102"/>
      <c r="IG423" s="102"/>
      <c r="IH423" s="102"/>
      <c r="II423" s="102"/>
      <c r="IJ423" s="102"/>
      <c r="IK423" s="102"/>
      <c r="IL423" s="102"/>
      <c r="IM423" s="102"/>
      <c r="IN423" s="102"/>
    </row>
    <row r="424" spans="1:248" s="436" customFormat="1" ht="18" customHeight="1">
      <c r="A424" s="459" t="s">
        <v>393</v>
      </c>
      <c r="B424" s="458">
        <v>7278.31</v>
      </c>
      <c r="C424" s="458">
        <v>7164</v>
      </c>
      <c r="D424" s="458">
        <v>7164</v>
      </c>
      <c r="E424" s="458">
        <v>6036</v>
      </c>
      <c r="F424" s="450">
        <v>0.18687872763419477</v>
      </c>
      <c r="G424" s="450">
        <v>-1.5705569012586795E-2</v>
      </c>
      <c r="H424" s="451"/>
      <c r="HM424" s="102"/>
      <c r="HN424" s="102"/>
      <c r="HO424" s="102"/>
      <c r="HP424" s="102"/>
      <c r="HQ424" s="102"/>
      <c r="HR424" s="102"/>
      <c r="HS424" s="102"/>
      <c r="HT424" s="102"/>
      <c r="HU424" s="102"/>
      <c r="HV424" s="102"/>
      <c r="HW424" s="102"/>
      <c r="HX424" s="102"/>
      <c r="HY424" s="102"/>
      <c r="HZ424" s="102"/>
      <c r="IA424" s="102"/>
      <c r="IB424" s="102"/>
      <c r="IC424" s="102"/>
      <c r="ID424" s="102"/>
      <c r="IE424" s="102"/>
      <c r="IF424" s="102"/>
      <c r="IG424" s="102"/>
      <c r="IH424" s="102"/>
      <c r="II424" s="102"/>
      <c r="IJ424" s="102"/>
      <c r="IK424" s="102"/>
      <c r="IL424" s="102"/>
      <c r="IM424" s="102"/>
      <c r="IN424" s="102"/>
    </row>
    <row r="425" spans="1:248" s="436" customFormat="1" ht="18" customHeight="1">
      <c r="A425" s="454" t="s">
        <v>394</v>
      </c>
      <c r="B425" s="281">
        <v>7278.31</v>
      </c>
      <c r="C425" s="281"/>
      <c r="D425" s="281">
        <v>7164</v>
      </c>
      <c r="E425" s="281">
        <v>6036</v>
      </c>
      <c r="F425" s="450">
        <v>0.18687872763419477</v>
      </c>
      <c r="G425" s="450">
        <v>-1.5705569012586795E-2</v>
      </c>
      <c r="H425" s="451"/>
      <c r="HM425" s="102"/>
      <c r="HN425" s="102"/>
      <c r="HO425" s="102"/>
      <c r="HP425" s="102"/>
      <c r="HQ425" s="102"/>
      <c r="HR425" s="102"/>
      <c r="HS425" s="102"/>
      <c r="HT425" s="102"/>
      <c r="HU425" s="102"/>
      <c r="HV425" s="102"/>
      <c r="HW425" s="102"/>
      <c r="HX425" s="102"/>
      <c r="HY425" s="102"/>
      <c r="HZ425" s="102"/>
      <c r="IA425" s="102"/>
      <c r="IB425" s="102"/>
      <c r="IC425" s="102"/>
      <c r="ID425" s="102"/>
      <c r="IE425" s="102"/>
      <c r="IF425" s="102"/>
      <c r="IG425" s="102"/>
      <c r="IH425" s="102"/>
      <c r="II425" s="102"/>
      <c r="IJ425" s="102"/>
      <c r="IK425" s="102"/>
      <c r="IL425" s="102"/>
      <c r="IM425" s="102"/>
      <c r="IN425" s="102"/>
    </row>
    <row r="426" spans="1:248" s="436" customFormat="1" ht="18" customHeight="1">
      <c r="A426" s="454" t="s">
        <v>395</v>
      </c>
      <c r="B426" s="281"/>
      <c r="C426" s="281"/>
      <c r="D426" s="281">
        <v>0</v>
      </c>
      <c r="E426" s="281">
        <v>0</v>
      </c>
      <c r="F426" s="450"/>
      <c r="G426" s="450"/>
      <c r="H426" s="461"/>
      <c r="HM426" s="102"/>
      <c r="HN426" s="102"/>
      <c r="HO426" s="102"/>
      <c r="HP426" s="102"/>
      <c r="HQ426" s="102"/>
      <c r="HR426" s="102"/>
      <c r="HS426" s="102"/>
      <c r="HT426" s="102"/>
      <c r="HU426" s="102"/>
      <c r="HV426" s="102"/>
      <c r="HW426" s="102"/>
      <c r="HX426" s="102"/>
      <c r="HY426" s="102"/>
      <c r="HZ426" s="102"/>
      <c r="IA426" s="102"/>
      <c r="IB426" s="102"/>
      <c r="IC426" s="102"/>
      <c r="ID426" s="102"/>
      <c r="IE426" s="102"/>
      <c r="IF426" s="102"/>
      <c r="IG426" s="102"/>
      <c r="IH426" s="102"/>
      <c r="II426" s="102"/>
      <c r="IJ426" s="102"/>
      <c r="IK426" s="102"/>
      <c r="IL426" s="102"/>
      <c r="IM426" s="102"/>
      <c r="IN426" s="102"/>
    </row>
    <row r="427" spans="1:248" s="436" customFormat="1" ht="18" customHeight="1">
      <c r="A427" s="454" t="s">
        <v>396</v>
      </c>
      <c r="B427" s="281"/>
      <c r="C427" s="281"/>
      <c r="D427" s="281">
        <v>0</v>
      </c>
      <c r="E427" s="281">
        <v>0</v>
      </c>
      <c r="F427" s="450"/>
      <c r="G427" s="450"/>
      <c r="H427" s="451"/>
      <c r="HM427" s="102"/>
      <c r="HN427" s="102"/>
      <c r="HO427" s="102"/>
      <c r="HP427" s="102"/>
      <c r="HQ427" s="102"/>
      <c r="HR427" s="102"/>
      <c r="HS427" s="102"/>
      <c r="HT427" s="102"/>
      <c r="HU427" s="102"/>
      <c r="HV427" s="102"/>
      <c r="HW427" s="102"/>
      <c r="HX427" s="102"/>
      <c r="HY427" s="102"/>
      <c r="HZ427" s="102"/>
      <c r="IA427" s="102"/>
      <c r="IB427" s="102"/>
      <c r="IC427" s="102"/>
      <c r="ID427" s="102"/>
      <c r="IE427" s="102"/>
      <c r="IF427" s="102"/>
      <c r="IG427" s="102"/>
      <c r="IH427" s="102"/>
      <c r="II427" s="102"/>
      <c r="IJ427" s="102"/>
      <c r="IK427" s="102"/>
      <c r="IL427" s="102"/>
      <c r="IM427" s="102"/>
      <c r="IN427" s="102"/>
    </row>
    <row r="428" spans="1:248" s="436" customFormat="1" ht="18" customHeight="1">
      <c r="A428" s="448" t="s">
        <v>397</v>
      </c>
      <c r="B428" s="458"/>
      <c r="C428" s="458"/>
      <c r="D428" s="458">
        <v>0</v>
      </c>
      <c r="E428" s="458"/>
      <c r="F428" s="450"/>
      <c r="G428" s="450"/>
      <c r="H428" s="451"/>
      <c r="HM428" s="102"/>
      <c r="HN428" s="102"/>
      <c r="HO428" s="102"/>
      <c r="HP428" s="102"/>
      <c r="HQ428" s="102"/>
      <c r="HR428" s="102"/>
      <c r="HS428" s="102"/>
      <c r="HT428" s="102"/>
      <c r="HU428" s="102"/>
      <c r="HV428" s="102"/>
      <c r="HW428" s="102"/>
      <c r="HX428" s="102"/>
      <c r="HY428" s="102"/>
      <c r="HZ428" s="102"/>
      <c r="IA428" s="102"/>
      <c r="IB428" s="102"/>
      <c r="IC428" s="102"/>
      <c r="ID428" s="102"/>
      <c r="IE428" s="102"/>
      <c r="IF428" s="102"/>
      <c r="IG428" s="102"/>
      <c r="IH428" s="102"/>
      <c r="II428" s="102"/>
      <c r="IJ428" s="102"/>
      <c r="IK428" s="102"/>
      <c r="IL428" s="102"/>
      <c r="IM428" s="102"/>
      <c r="IN428" s="102"/>
    </row>
    <row r="429" spans="1:248" s="436" customFormat="1" ht="18" customHeight="1">
      <c r="A429" s="454" t="s">
        <v>398</v>
      </c>
      <c r="B429" s="281"/>
      <c r="C429" s="281"/>
      <c r="D429" s="281">
        <v>0</v>
      </c>
      <c r="E429" s="281"/>
      <c r="F429" s="450"/>
      <c r="G429" s="450"/>
      <c r="H429" s="451"/>
      <c r="HM429" s="102"/>
      <c r="HN429" s="102"/>
      <c r="HO429" s="102"/>
      <c r="HP429" s="102"/>
      <c r="HQ429" s="102"/>
      <c r="HR429" s="102"/>
      <c r="HS429" s="102"/>
      <c r="HT429" s="102"/>
      <c r="HU429" s="102"/>
      <c r="HV429" s="102"/>
      <c r="HW429" s="102"/>
      <c r="HX429" s="102"/>
      <c r="HY429" s="102"/>
      <c r="HZ429" s="102"/>
      <c r="IA429" s="102"/>
      <c r="IB429" s="102"/>
      <c r="IC429" s="102"/>
      <c r="ID429" s="102"/>
      <c r="IE429" s="102"/>
      <c r="IF429" s="102"/>
      <c r="IG429" s="102"/>
      <c r="IH429" s="102"/>
      <c r="II429" s="102"/>
      <c r="IJ429" s="102"/>
      <c r="IK429" s="102"/>
      <c r="IL429" s="102"/>
      <c r="IM429" s="102"/>
      <c r="IN429" s="102"/>
    </row>
    <row r="430" spans="1:248" s="436" customFormat="1" ht="18" customHeight="1">
      <c r="A430" s="454" t="s">
        <v>399</v>
      </c>
      <c r="B430" s="281"/>
      <c r="C430" s="281"/>
      <c r="D430" s="281">
        <v>0</v>
      </c>
      <c r="E430" s="281"/>
      <c r="F430" s="450"/>
      <c r="G430" s="450"/>
      <c r="H430" s="451"/>
      <c r="HM430" s="102"/>
      <c r="HN430" s="102"/>
      <c r="HO430" s="102"/>
      <c r="HP430" s="102"/>
      <c r="HQ430" s="102"/>
      <c r="HR430" s="102"/>
      <c r="HS430" s="102"/>
      <c r="HT430" s="102"/>
      <c r="HU430" s="102"/>
      <c r="HV430" s="102"/>
      <c r="HW430" s="102"/>
      <c r="HX430" s="102"/>
      <c r="HY430" s="102"/>
      <c r="HZ430" s="102"/>
      <c r="IA430" s="102"/>
      <c r="IB430" s="102"/>
      <c r="IC430" s="102"/>
      <c r="ID430" s="102"/>
      <c r="IE430" s="102"/>
      <c r="IF430" s="102"/>
      <c r="IG430" s="102"/>
      <c r="IH430" s="102"/>
      <c r="II430" s="102"/>
      <c r="IJ430" s="102"/>
      <c r="IK430" s="102"/>
      <c r="IL430" s="102"/>
      <c r="IM430" s="102"/>
      <c r="IN430" s="102"/>
    </row>
    <row r="431" spans="1:248" s="436" customFormat="1" ht="18" customHeight="1">
      <c r="A431" s="454" t="s">
        <v>400</v>
      </c>
      <c r="B431" s="281"/>
      <c r="C431" s="281"/>
      <c r="D431" s="281">
        <v>0</v>
      </c>
      <c r="E431" s="281"/>
      <c r="F431" s="450"/>
      <c r="G431" s="450"/>
      <c r="H431" s="460"/>
      <c r="HM431" s="102"/>
      <c r="HN431" s="102"/>
      <c r="HO431" s="102"/>
      <c r="HP431" s="102"/>
      <c r="HQ431" s="102"/>
      <c r="HR431" s="102"/>
      <c r="HS431" s="102"/>
      <c r="HT431" s="102"/>
      <c r="HU431" s="102"/>
      <c r="HV431" s="102"/>
      <c r="HW431" s="102"/>
      <c r="HX431" s="102"/>
      <c r="HY431" s="102"/>
      <c r="HZ431" s="102"/>
      <c r="IA431" s="102"/>
      <c r="IB431" s="102"/>
      <c r="IC431" s="102"/>
      <c r="ID431" s="102"/>
      <c r="IE431" s="102"/>
      <c r="IF431" s="102"/>
      <c r="IG431" s="102"/>
      <c r="IH431" s="102"/>
      <c r="II431" s="102"/>
      <c r="IJ431" s="102"/>
      <c r="IK431" s="102"/>
      <c r="IL431" s="102"/>
      <c r="IM431" s="102"/>
      <c r="IN431" s="102"/>
    </row>
    <row r="432" spans="1:248" s="436" customFormat="1" ht="36">
      <c r="A432" s="459" t="s">
        <v>401</v>
      </c>
      <c r="B432" s="458">
        <v>16534.328935499998</v>
      </c>
      <c r="C432" s="458">
        <v>21344</v>
      </c>
      <c r="D432" s="458">
        <v>21344</v>
      </c>
      <c r="E432" s="458">
        <v>19774</v>
      </c>
      <c r="F432" s="450">
        <v>7.9397188226964621E-2</v>
      </c>
      <c r="G432" s="450">
        <v>0.29089000728498915</v>
      </c>
      <c r="H432" s="451" t="s">
        <v>402</v>
      </c>
      <c r="HM432" s="102"/>
      <c r="HN432" s="102"/>
      <c r="HO432" s="102"/>
      <c r="HP432" s="102"/>
      <c r="HQ432" s="102"/>
      <c r="HR432" s="102"/>
      <c r="HS432" s="102"/>
      <c r="HT432" s="102"/>
      <c r="HU432" s="102"/>
      <c r="HV432" s="102"/>
      <c r="HW432" s="102"/>
      <c r="HX432" s="102"/>
      <c r="HY432" s="102"/>
      <c r="HZ432" s="102"/>
      <c r="IA432" s="102"/>
      <c r="IB432" s="102"/>
      <c r="IC432" s="102"/>
      <c r="ID432" s="102"/>
      <c r="IE432" s="102"/>
      <c r="IF432" s="102"/>
      <c r="IG432" s="102"/>
      <c r="IH432" s="102"/>
      <c r="II432" s="102"/>
      <c r="IJ432" s="102"/>
      <c r="IK432" s="102"/>
      <c r="IL432" s="102"/>
      <c r="IM432" s="102"/>
      <c r="IN432" s="102"/>
    </row>
    <row r="433" spans="1:248" s="436" customFormat="1" ht="22.5" customHeight="1">
      <c r="A433" s="456" t="s">
        <v>403</v>
      </c>
      <c r="B433" s="281">
        <v>10641.388935499999</v>
      </c>
      <c r="C433" s="281"/>
      <c r="D433" s="281">
        <v>13866</v>
      </c>
      <c r="E433" s="281">
        <v>13342</v>
      </c>
      <c r="F433" s="450">
        <v>3.9274471593464311E-2</v>
      </c>
      <c r="G433" s="450">
        <v>0.30302539302389375</v>
      </c>
      <c r="H433" s="451"/>
      <c r="HM433" s="102"/>
      <c r="HN433" s="102"/>
      <c r="HO433" s="102"/>
      <c r="HP433" s="102"/>
      <c r="HQ433" s="102"/>
      <c r="HR433" s="102"/>
      <c r="HS433" s="102"/>
      <c r="HT433" s="102"/>
      <c r="HU433" s="102"/>
      <c r="HV433" s="102"/>
      <c r="HW433" s="102"/>
      <c r="HX433" s="102"/>
      <c r="HY433" s="102"/>
      <c r="HZ433" s="102"/>
      <c r="IA433" s="102"/>
      <c r="IB433" s="102"/>
      <c r="IC433" s="102"/>
      <c r="ID433" s="102"/>
      <c r="IE433" s="102"/>
      <c r="IF433" s="102"/>
      <c r="IG433" s="102"/>
      <c r="IH433" s="102"/>
      <c r="II433" s="102"/>
      <c r="IJ433" s="102"/>
      <c r="IK433" s="102"/>
      <c r="IL433" s="102"/>
      <c r="IM433" s="102"/>
      <c r="IN433" s="102"/>
    </row>
    <row r="434" spans="1:248" s="436" customFormat="1" ht="22.5" customHeight="1">
      <c r="A434" s="456" t="s">
        <v>404</v>
      </c>
      <c r="B434" s="281">
        <v>5892.94</v>
      </c>
      <c r="C434" s="281"/>
      <c r="D434" s="281">
        <v>7478</v>
      </c>
      <c r="E434" s="281">
        <v>6432</v>
      </c>
      <c r="F434" s="450">
        <v>0.16262437810945274</v>
      </c>
      <c r="G434" s="450">
        <v>0.26897609682094181</v>
      </c>
      <c r="H434" s="451"/>
      <c r="HM434" s="102"/>
      <c r="HN434" s="102"/>
      <c r="HO434" s="102"/>
      <c r="HP434" s="102"/>
      <c r="HQ434" s="102"/>
      <c r="HR434" s="102"/>
      <c r="HS434" s="102"/>
      <c r="HT434" s="102"/>
      <c r="HU434" s="102"/>
      <c r="HV434" s="102"/>
      <c r="HW434" s="102"/>
      <c r="HX434" s="102"/>
      <c r="HY434" s="102"/>
      <c r="HZ434" s="102"/>
      <c r="IA434" s="102"/>
      <c r="IB434" s="102"/>
      <c r="IC434" s="102"/>
      <c r="ID434" s="102"/>
      <c r="IE434" s="102"/>
      <c r="IF434" s="102"/>
      <c r="IG434" s="102"/>
      <c r="IH434" s="102"/>
      <c r="II434" s="102"/>
      <c r="IJ434" s="102"/>
      <c r="IK434" s="102"/>
      <c r="IL434" s="102"/>
      <c r="IM434" s="102"/>
      <c r="IN434" s="102"/>
    </row>
    <row r="435" spans="1:248" s="436" customFormat="1" ht="22.5" customHeight="1">
      <c r="A435" s="454" t="s">
        <v>405</v>
      </c>
      <c r="B435" s="281">
        <v>0</v>
      </c>
      <c r="C435" s="281"/>
      <c r="D435" s="281">
        <v>0</v>
      </c>
      <c r="E435" s="281">
        <v>0</v>
      </c>
      <c r="F435" s="450"/>
      <c r="G435" s="450"/>
      <c r="H435" s="451"/>
      <c r="HM435" s="102"/>
      <c r="HN435" s="102"/>
      <c r="HO435" s="102"/>
      <c r="HP435" s="102"/>
      <c r="HQ435" s="102"/>
      <c r="HR435" s="102"/>
      <c r="HS435" s="102"/>
      <c r="HT435" s="102"/>
      <c r="HU435" s="102"/>
      <c r="HV435" s="102"/>
      <c r="HW435" s="102"/>
      <c r="HX435" s="102"/>
      <c r="HY435" s="102"/>
      <c r="HZ435" s="102"/>
      <c r="IA435" s="102"/>
      <c r="IB435" s="102"/>
      <c r="IC435" s="102"/>
      <c r="ID435" s="102"/>
      <c r="IE435" s="102"/>
      <c r="IF435" s="102"/>
      <c r="IG435" s="102"/>
      <c r="IH435" s="102"/>
      <c r="II435" s="102"/>
      <c r="IJ435" s="102"/>
      <c r="IK435" s="102"/>
      <c r="IL435" s="102"/>
      <c r="IM435" s="102"/>
      <c r="IN435" s="102"/>
    </row>
    <row r="436" spans="1:248" s="436" customFormat="1" ht="18" customHeight="1">
      <c r="A436" s="452" t="s">
        <v>406</v>
      </c>
      <c r="B436" s="458">
        <v>25900.844175439001</v>
      </c>
      <c r="C436" s="458">
        <v>24648</v>
      </c>
      <c r="D436" s="458">
        <v>24648</v>
      </c>
      <c r="E436" s="458">
        <v>30541</v>
      </c>
      <c r="F436" s="450">
        <v>-0.19295373432435092</v>
      </c>
      <c r="G436" s="450">
        <v>-4.8370785405791317E-2</v>
      </c>
      <c r="H436" s="451"/>
      <c r="HM436" s="102"/>
      <c r="HN436" s="102"/>
      <c r="HO436" s="102"/>
      <c r="HP436" s="102"/>
      <c r="HQ436" s="102"/>
      <c r="HR436" s="102"/>
      <c r="HS436" s="102"/>
      <c r="HT436" s="102"/>
      <c r="HU436" s="102"/>
      <c r="HV436" s="102"/>
      <c r="HW436" s="102"/>
      <c r="HX436" s="102"/>
      <c r="HY436" s="102"/>
      <c r="HZ436" s="102"/>
      <c r="IA436" s="102"/>
      <c r="IB436" s="102"/>
      <c r="IC436" s="102"/>
      <c r="ID436" s="102"/>
      <c r="IE436" s="102"/>
      <c r="IF436" s="102"/>
      <c r="IG436" s="102"/>
      <c r="IH436" s="102"/>
      <c r="II436" s="102"/>
      <c r="IJ436" s="102"/>
      <c r="IK436" s="102"/>
      <c r="IL436" s="102"/>
      <c r="IM436" s="102"/>
      <c r="IN436" s="102"/>
    </row>
    <row r="437" spans="1:248" s="436" customFormat="1" ht="18" customHeight="1">
      <c r="A437" s="454" t="s">
        <v>407</v>
      </c>
      <c r="B437" s="281">
        <v>19</v>
      </c>
      <c r="C437" s="281"/>
      <c r="D437" s="281">
        <v>20</v>
      </c>
      <c r="E437" s="281">
        <v>2</v>
      </c>
      <c r="F437" s="450">
        <v>9</v>
      </c>
      <c r="G437" s="450">
        <v>5.2631578947368363E-2</v>
      </c>
      <c r="H437" s="451"/>
      <c r="HM437" s="102"/>
      <c r="HN437" s="102"/>
      <c r="HO437" s="102"/>
      <c r="HP437" s="102"/>
      <c r="HQ437" s="102"/>
      <c r="HR437" s="102"/>
      <c r="HS437" s="102"/>
      <c r="HT437" s="102"/>
      <c r="HU437" s="102"/>
      <c r="HV437" s="102"/>
      <c r="HW437" s="102"/>
      <c r="HX437" s="102"/>
      <c r="HY437" s="102"/>
      <c r="HZ437" s="102"/>
      <c r="IA437" s="102"/>
      <c r="IB437" s="102"/>
      <c r="IC437" s="102"/>
      <c r="ID437" s="102"/>
      <c r="IE437" s="102"/>
      <c r="IF437" s="102"/>
      <c r="IG437" s="102"/>
      <c r="IH437" s="102"/>
      <c r="II437" s="102"/>
      <c r="IJ437" s="102"/>
      <c r="IK437" s="102"/>
      <c r="IL437" s="102"/>
      <c r="IM437" s="102"/>
      <c r="IN437" s="102"/>
    </row>
    <row r="438" spans="1:248" s="436" customFormat="1" ht="18" customHeight="1">
      <c r="A438" s="456" t="s">
        <v>408</v>
      </c>
      <c r="B438" s="281">
        <v>8973.93</v>
      </c>
      <c r="C438" s="281"/>
      <c r="D438" s="281">
        <v>10385</v>
      </c>
      <c r="E438" s="281">
        <v>10379</v>
      </c>
      <c r="F438" s="450">
        <v>5.7809037479517045E-4</v>
      </c>
      <c r="G438" s="450">
        <v>0.1572410304069678</v>
      </c>
      <c r="H438" s="451"/>
      <c r="HM438" s="102"/>
      <c r="HN438" s="102"/>
      <c r="HO438" s="102"/>
      <c r="HP438" s="102"/>
      <c r="HQ438" s="102"/>
      <c r="HR438" s="102"/>
      <c r="HS438" s="102"/>
      <c r="HT438" s="102"/>
      <c r="HU438" s="102"/>
      <c r="HV438" s="102"/>
      <c r="HW438" s="102"/>
      <c r="HX438" s="102"/>
      <c r="HY438" s="102"/>
      <c r="HZ438" s="102"/>
      <c r="IA438" s="102"/>
      <c r="IB438" s="102"/>
      <c r="IC438" s="102"/>
      <c r="ID438" s="102"/>
      <c r="IE438" s="102"/>
      <c r="IF438" s="102"/>
      <c r="IG438" s="102"/>
      <c r="IH438" s="102"/>
      <c r="II438" s="102"/>
      <c r="IJ438" s="102"/>
      <c r="IK438" s="102"/>
      <c r="IL438" s="102"/>
      <c r="IM438" s="102"/>
      <c r="IN438" s="102"/>
    </row>
    <row r="439" spans="1:248" s="436" customFormat="1" ht="18" customHeight="1">
      <c r="A439" s="456" t="s">
        <v>409</v>
      </c>
      <c r="B439" s="281">
        <v>16907.87</v>
      </c>
      <c r="C439" s="281"/>
      <c r="D439" s="281">
        <v>14067</v>
      </c>
      <c r="E439" s="281">
        <v>16815</v>
      </c>
      <c r="F439" s="450">
        <v>-0.16342551293487961</v>
      </c>
      <c r="G439" s="450">
        <v>-0.16802057266823078</v>
      </c>
      <c r="H439" s="451"/>
      <c r="HM439" s="102"/>
      <c r="HN439" s="102"/>
      <c r="HO439" s="102"/>
      <c r="HP439" s="102"/>
      <c r="HQ439" s="102"/>
      <c r="HR439" s="102"/>
      <c r="HS439" s="102"/>
      <c r="HT439" s="102"/>
      <c r="HU439" s="102"/>
      <c r="HV439" s="102"/>
      <c r="HW439" s="102"/>
      <c r="HX439" s="102"/>
      <c r="HY439" s="102"/>
      <c r="HZ439" s="102"/>
      <c r="IA439" s="102"/>
      <c r="IB439" s="102"/>
      <c r="IC439" s="102"/>
      <c r="ID439" s="102"/>
      <c r="IE439" s="102"/>
      <c r="IF439" s="102"/>
      <c r="IG439" s="102"/>
      <c r="IH439" s="102"/>
      <c r="II439" s="102"/>
      <c r="IJ439" s="102"/>
      <c r="IK439" s="102"/>
      <c r="IL439" s="102"/>
      <c r="IM439" s="102"/>
      <c r="IN439" s="102"/>
    </row>
    <row r="440" spans="1:248" s="436" customFormat="1" ht="18" customHeight="1">
      <c r="A440" s="456" t="s">
        <v>410</v>
      </c>
      <c r="B440" s="281">
        <v>0</v>
      </c>
      <c r="C440" s="281"/>
      <c r="D440" s="281">
        <v>0</v>
      </c>
      <c r="E440" s="281">
        <v>0</v>
      </c>
      <c r="F440" s="450"/>
      <c r="G440" s="450"/>
      <c r="H440" s="451"/>
      <c r="HM440" s="102"/>
      <c r="HN440" s="102"/>
      <c r="HO440" s="102"/>
      <c r="HP440" s="102"/>
      <c r="HQ440" s="102"/>
      <c r="HR440" s="102"/>
      <c r="HS440" s="102"/>
      <c r="HT440" s="102"/>
      <c r="HU440" s="102"/>
      <c r="HV440" s="102"/>
      <c r="HW440" s="102"/>
      <c r="HX440" s="102"/>
      <c r="HY440" s="102"/>
      <c r="HZ440" s="102"/>
      <c r="IA440" s="102"/>
      <c r="IB440" s="102"/>
      <c r="IC440" s="102"/>
      <c r="ID440" s="102"/>
      <c r="IE440" s="102"/>
      <c r="IF440" s="102"/>
      <c r="IG440" s="102"/>
      <c r="IH440" s="102"/>
      <c r="II440" s="102"/>
      <c r="IJ440" s="102"/>
      <c r="IK440" s="102"/>
      <c r="IL440" s="102"/>
      <c r="IM440" s="102"/>
      <c r="IN440" s="102"/>
    </row>
    <row r="441" spans="1:248" s="436" customFormat="1" ht="18" customHeight="1">
      <c r="A441" s="350" t="s">
        <v>411</v>
      </c>
      <c r="B441" s="281">
        <v>4.4175438999999997E-2</v>
      </c>
      <c r="C441" s="281"/>
      <c r="D441" s="281">
        <v>176</v>
      </c>
      <c r="E441" s="281">
        <v>3345</v>
      </c>
      <c r="F441" s="450">
        <v>-0.94738415545590438</v>
      </c>
      <c r="G441" s="450">
        <v>3983.1143400974465</v>
      </c>
      <c r="H441" s="451"/>
      <c r="HM441" s="102"/>
      <c r="HN441" s="102"/>
      <c r="HO441" s="102"/>
      <c r="HP441" s="102"/>
      <c r="HQ441" s="102"/>
      <c r="HR441" s="102"/>
      <c r="HS441" s="102"/>
      <c r="HT441" s="102"/>
      <c r="HU441" s="102"/>
      <c r="HV441" s="102"/>
      <c r="HW441" s="102"/>
      <c r="HX441" s="102"/>
      <c r="HY441" s="102"/>
      <c r="HZ441" s="102"/>
      <c r="IA441" s="102"/>
      <c r="IB441" s="102"/>
      <c r="IC441" s="102"/>
      <c r="ID441" s="102"/>
      <c r="IE441" s="102"/>
      <c r="IF441" s="102"/>
      <c r="IG441" s="102"/>
      <c r="IH441" s="102"/>
      <c r="II441" s="102"/>
      <c r="IJ441" s="102"/>
      <c r="IK441" s="102"/>
      <c r="IL441" s="102"/>
      <c r="IM441" s="102"/>
      <c r="IN441" s="102"/>
    </row>
    <row r="442" spans="1:248" s="436" customFormat="1" ht="48">
      <c r="A442" s="452" t="s">
        <v>412</v>
      </c>
      <c r="B442" s="458">
        <v>281074.44007300003</v>
      </c>
      <c r="C442" s="458">
        <v>243743</v>
      </c>
      <c r="D442" s="458">
        <v>97009</v>
      </c>
      <c r="E442" s="458">
        <v>76941</v>
      </c>
      <c r="F442" s="450">
        <v>0.26082322818783221</v>
      </c>
      <c r="G442" s="450">
        <v>-0.65486367250325206</v>
      </c>
      <c r="H442" s="460" t="s">
        <v>413</v>
      </c>
      <c r="HM442" s="102"/>
      <c r="HN442" s="102"/>
      <c r="HO442" s="102"/>
      <c r="HP442" s="102"/>
      <c r="HQ442" s="102"/>
      <c r="HR442" s="102"/>
      <c r="HS442" s="102"/>
      <c r="HT442" s="102"/>
      <c r="HU442" s="102"/>
      <c r="HV442" s="102"/>
      <c r="HW442" s="102"/>
      <c r="HX442" s="102"/>
      <c r="HY442" s="102"/>
      <c r="HZ442" s="102"/>
      <c r="IA442" s="102"/>
      <c r="IB442" s="102"/>
      <c r="IC442" s="102"/>
      <c r="ID442" s="102"/>
      <c r="IE442" s="102"/>
      <c r="IF442" s="102"/>
      <c r="IG442" s="102"/>
      <c r="IH442" s="102"/>
      <c r="II442" s="102"/>
      <c r="IJ442" s="102"/>
      <c r="IK442" s="102"/>
      <c r="IL442" s="102"/>
      <c r="IM442" s="102"/>
      <c r="IN442" s="102"/>
    </row>
    <row r="443" spans="1:248" s="436" customFormat="1" ht="18" customHeight="1">
      <c r="A443" s="454" t="s">
        <v>414</v>
      </c>
      <c r="B443" s="281">
        <v>0</v>
      </c>
      <c r="C443" s="281"/>
      <c r="D443" s="281">
        <v>0</v>
      </c>
      <c r="E443" s="281">
        <v>0</v>
      </c>
      <c r="F443" s="450"/>
      <c r="G443" s="450"/>
      <c r="H443" s="460"/>
      <c r="HM443" s="102"/>
      <c r="HN443" s="102"/>
      <c r="HO443" s="102"/>
      <c r="HP443" s="102"/>
      <c r="HQ443" s="102"/>
      <c r="HR443" s="102"/>
      <c r="HS443" s="102"/>
      <c r="HT443" s="102"/>
      <c r="HU443" s="102"/>
      <c r="HV443" s="102"/>
      <c r="HW443" s="102"/>
      <c r="HX443" s="102"/>
      <c r="HY443" s="102"/>
      <c r="HZ443" s="102"/>
      <c r="IA443" s="102"/>
      <c r="IB443" s="102"/>
      <c r="IC443" s="102"/>
      <c r="ID443" s="102"/>
      <c r="IE443" s="102"/>
      <c r="IF443" s="102"/>
      <c r="IG443" s="102"/>
      <c r="IH443" s="102"/>
      <c r="II443" s="102"/>
      <c r="IJ443" s="102"/>
      <c r="IK443" s="102"/>
      <c r="IL443" s="102"/>
      <c r="IM443" s="102"/>
      <c r="IN443" s="102"/>
    </row>
    <row r="444" spans="1:248" s="436" customFormat="1" ht="18" customHeight="1">
      <c r="A444" s="454" t="s">
        <v>415</v>
      </c>
      <c r="B444" s="281">
        <v>0</v>
      </c>
      <c r="C444" s="281"/>
      <c r="D444" s="281">
        <v>0</v>
      </c>
      <c r="E444" s="281">
        <v>0</v>
      </c>
      <c r="F444" s="450"/>
      <c r="G444" s="450"/>
      <c r="H444" s="460"/>
      <c r="HM444" s="102"/>
      <c r="HN444" s="102"/>
      <c r="HO444" s="102"/>
      <c r="HP444" s="102"/>
      <c r="HQ444" s="102"/>
      <c r="HR444" s="102"/>
      <c r="HS444" s="102"/>
      <c r="HT444" s="102"/>
      <c r="HU444" s="102"/>
      <c r="HV444" s="102"/>
      <c r="HW444" s="102"/>
      <c r="HX444" s="102"/>
      <c r="HY444" s="102"/>
      <c r="HZ444" s="102"/>
      <c r="IA444" s="102"/>
      <c r="IB444" s="102"/>
      <c r="IC444" s="102"/>
      <c r="ID444" s="102"/>
      <c r="IE444" s="102"/>
      <c r="IF444" s="102"/>
      <c r="IG444" s="102"/>
      <c r="IH444" s="102"/>
      <c r="II444" s="102"/>
      <c r="IJ444" s="102"/>
      <c r="IK444" s="102"/>
      <c r="IL444" s="102"/>
      <c r="IM444" s="102"/>
      <c r="IN444" s="102"/>
    </row>
    <row r="445" spans="1:248" s="436" customFormat="1" ht="18" customHeight="1">
      <c r="A445" s="456" t="s">
        <v>416</v>
      </c>
      <c r="B445" s="281">
        <v>0</v>
      </c>
      <c r="C445" s="281"/>
      <c r="D445" s="281">
        <v>0</v>
      </c>
      <c r="E445" s="281">
        <v>5</v>
      </c>
      <c r="F445" s="450">
        <v>-1</v>
      </c>
      <c r="G445" s="450"/>
      <c r="H445" s="460"/>
      <c r="HM445" s="102"/>
      <c r="HN445" s="102"/>
      <c r="HO445" s="102"/>
      <c r="HP445" s="102"/>
      <c r="HQ445" s="102"/>
      <c r="HR445" s="102"/>
      <c r="HS445" s="102"/>
      <c r="HT445" s="102"/>
      <c r="HU445" s="102"/>
      <c r="HV445" s="102"/>
      <c r="HW445" s="102"/>
      <c r="HX445" s="102"/>
      <c r="HY445" s="102"/>
      <c r="HZ445" s="102"/>
      <c r="IA445" s="102"/>
      <c r="IB445" s="102"/>
      <c r="IC445" s="102"/>
      <c r="ID445" s="102"/>
      <c r="IE445" s="102"/>
      <c r="IF445" s="102"/>
      <c r="IG445" s="102"/>
      <c r="IH445" s="102"/>
      <c r="II445" s="102"/>
      <c r="IJ445" s="102"/>
      <c r="IK445" s="102"/>
      <c r="IL445" s="102"/>
      <c r="IM445" s="102"/>
      <c r="IN445" s="102"/>
    </row>
    <row r="446" spans="1:248" s="436" customFormat="1" ht="18" customHeight="1">
      <c r="A446" s="456" t="s">
        <v>417</v>
      </c>
      <c r="B446" s="281">
        <v>812</v>
      </c>
      <c r="C446" s="281"/>
      <c r="D446" s="281">
        <v>88</v>
      </c>
      <c r="E446" s="281">
        <v>489</v>
      </c>
      <c r="F446" s="450">
        <v>-0.82004089979550099</v>
      </c>
      <c r="G446" s="450">
        <v>-0.89162561576354682</v>
      </c>
      <c r="H446" s="460"/>
      <c r="HM446" s="102"/>
      <c r="HN446" s="102"/>
      <c r="HO446" s="102"/>
      <c r="HP446" s="102"/>
      <c r="HQ446" s="102"/>
      <c r="HR446" s="102"/>
      <c r="HS446" s="102"/>
      <c r="HT446" s="102"/>
      <c r="HU446" s="102"/>
      <c r="HV446" s="102"/>
      <c r="HW446" s="102"/>
      <c r="HX446" s="102"/>
      <c r="HY446" s="102"/>
      <c r="HZ446" s="102"/>
      <c r="IA446" s="102"/>
      <c r="IB446" s="102"/>
      <c r="IC446" s="102"/>
      <c r="ID446" s="102"/>
      <c r="IE446" s="102"/>
      <c r="IF446" s="102"/>
      <c r="IG446" s="102"/>
      <c r="IH446" s="102"/>
      <c r="II446" s="102"/>
      <c r="IJ446" s="102"/>
      <c r="IK446" s="102"/>
      <c r="IL446" s="102"/>
      <c r="IM446" s="102"/>
      <c r="IN446" s="102"/>
    </row>
    <row r="447" spans="1:248" s="436" customFormat="1" ht="18" customHeight="1">
      <c r="A447" s="456" t="s">
        <v>418</v>
      </c>
      <c r="B447" s="281">
        <v>13103</v>
      </c>
      <c r="C447" s="281"/>
      <c r="D447" s="281">
        <v>11440</v>
      </c>
      <c r="E447" s="281">
        <v>14158</v>
      </c>
      <c r="F447" s="450">
        <v>-0.19197626783443988</v>
      </c>
      <c r="G447" s="450">
        <v>-0.12691749980920397</v>
      </c>
      <c r="H447" s="460"/>
      <c r="HM447" s="102"/>
      <c r="HN447" s="102"/>
      <c r="HO447" s="102"/>
      <c r="HP447" s="102"/>
      <c r="HQ447" s="102"/>
      <c r="HR447" s="102"/>
      <c r="HS447" s="102"/>
      <c r="HT447" s="102"/>
      <c r="HU447" s="102"/>
      <c r="HV447" s="102"/>
      <c r="HW447" s="102"/>
      <c r="HX447" s="102"/>
      <c r="HY447" s="102"/>
      <c r="HZ447" s="102"/>
      <c r="IA447" s="102"/>
      <c r="IB447" s="102"/>
      <c r="IC447" s="102"/>
      <c r="ID447" s="102"/>
      <c r="IE447" s="102"/>
      <c r="IF447" s="102"/>
      <c r="IG447" s="102"/>
      <c r="IH447" s="102"/>
      <c r="II447" s="102"/>
      <c r="IJ447" s="102"/>
      <c r="IK447" s="102"/>
      <c r="IL447" s="102"/>
      <c r="IM447" s="102"/>
      <c r="IN447" s="102"/>
    </row>
    <row r="448" spans="1:248" s="436" customFormat="1" ht="18" customHeight="1">
      <c r="A448" s="454" t="s">
        <v>419</v>
      </c>
      <c r="B448" s="281">
        <v>267159.44007300003</v>
      </c>
      <c r="C448" s="281"/>
      <c r="D448" s="281">
        <v>85481</v>
      </c>
      <c r="E448" s="281">
        <v>62289</v>
      </c>
      <c r="F448" s="450">
        <v>0.37232898264541081</v>
      </c>
      <c r="G448" s="450">
        <v>-0.68003750877512426</v>
      </c>
      <c r="H448" s="460"/>
      <c r="HM448" s="102"/>
      <c r="HN448" s="102"/>
      <c r="HO448" s="102"/>
      <c r="HP448" s="102"/>
      <c r="HQ448" s="102"/>
      <c r="HR448" s="102"/>
      <c r="HS448" s="102"/>
      <c r="HT448" s="102"/>
      <c r="HU448" s="102"/>
      <c r="HV448" s="102"/>
      <c r="HW448" s="102"/>
      <c r="HX448" s="102"/>
      <c r="HY448" s="102"/>
      <c r="HZ448" s="102"/>
      <c r="IA448" s="102"/>
      <c r="IB448" s="102"/>
      <c r="IC448" s="102"/>
      <c r="ID448" s="102"/>
      <c r="IE448" s="102"/>
      <c r="IF448" s="102"/>
      <c r="IG448" s="102"/>
      <c r="IH448" s="102"/>
      <c r="II448" s="102"/>
      <c r="IJ448" s="102"/>
      <c r="IK448" s="102"/>
      <c r="IL448" s="102"/>
      <c r="IM448" s="102"/>
      <c r="IN448" s="102"/>
    </row>
    <row r="449" spans="1:248" s="436" customFormat="1" ht="60">
      <c r="A449" s="452" t="s">
        <v>420</v>
      </c>
      <c r="B449" s="458">
        <v>190553.65438143999</v>
      </c>
      <c r="C449" s="458">
        <v>5584</v>
      </c>
      <c r="D449" s="458">
        <v>5584</v>
      </c>
      <c r="E449" s="458">
        <v>25280</v>
      </c>
      <c r="F449" s="453">
        <v>-0.77911392405063284</v>
      </c>
      <c r="G449" s="450">
        <v>-0.97069591754550011</v>
      </c>
      <c r="H449" s="460" t="s">
        <v>421</v>
      </c>
      <c r="HM449" s="102"/>
      <c r="HN449" s="102"/>
      <c r="HO449" s="102"/>
      <c r="HP449" s="102"/>
      <c r="HQ449" s="102"/>
      <c r="HR449" s="102"/>
      <c r="HS449" s="102"/>
      <c r="HT449" s="102"/>
      <c r="HU449" s="102"/>
      <c r="HV449" s="102"/>
      <c r="HW449" s="102"/>
      <c r="HX449" s="102"/>
      <c r="HY449" s="102"/>
      <c r="HZ449" s="102"/>
      <c r="IA449" s="102"/>
      <c r="IB449" s="102"/>
      <c r="IC449" s="102"/>
      <c r="ID449" s="102"/>
      <c r="IE449" s="102"/>
      <c r="IF449" s="102"/>
      <c r="IG449" s="102"/>
      <c r="IH449" s="102"/>
      <c r="II449" s="102"/>
      <c r="IJ449" s="102"/>
      <c r="IK449" s="102"/>
      <c r="IL449" s="102"/>
      <c r="IM449" s="102"/>
      <c r="IN449" s="102"/>
    </row>
    <row r="450" spans="1:248" s="436" customFormat="1" ht="18" customHeight="1">
      <c r="A450" s="454" t="s">
        <v>422</v>
      </c>
      <c r="B450" s="281">
        <v>190553.65438143999</v>
      </c>
      <c r="C450" s="281"/>
      <c r="D450" s="281">
        <v>5584</v>
      </c>
      <c r="E450" s="281">
        <v>25280</v>
      </c>
      <c r="F450" s="450">
        <v>-0.77911392405063284</v>
      </c>
      <c r="G450" s="450">
        <v>-0.97069591754550011</v>
      </c>
      <c r="H450" s="460"/>
      <c r="HM450" s="102"/>
      <c r="HN450" s="102"/>
      <c r="HO450" s="102"/>
      <c r="HP450" s="102"/>
      <c r="HQ450" s="102"/>
      <c r="HR450" s="102"/>
      <c r="HS450" s="102"/>
      <c r="HT450" s="102"/>
      <c r="HU450" s="102"/>
      <c r="HV450" s="102"/>
      <c r="HW450" s="102"/>
      <c r="HX450" s="102"/>
      <c r="HY450" s="102"/>
      <c r="HZ450" s="102"/>
      <c r="IA450" s="102"/>
      <c r="IB450" s="102"/>
      <c r="IC450" s="102"/>
      <c r="ID450" s="102"/>
      <c r="IE450" s="102"/>
      <c r="IF450" s="102"/>
      <c r="IG450" s="102"/>
      <c r="IH450" s="102"/>
      <c r="II450" s="102"/>
      <c r="IJ450" s="102"/>
      <c r="IK450" s="102"/>
      <c r="IL450" s="102"/>
      <c r="IM450" s="102"/>
      <c r="IN450" s="102"/>
    </row>
    <row r="451" spans="1:248" s="436" customFormat="1" ht="48">
      <c r="A451" s="459" t="s">
        <v>41</v>
      </c>
      <c r="B451" s="458">
        <v>2151591.1782343402</v>
      </c>
      <c r="C451" s="458">
        <v>3568628</v>
      </c>
      <c r="D451" s="458">
        <v>3564041</v>
      </c>
      <c r="E451" s="458">
        <v>4028796</v>
      </c>
      <c r="F451" s="450">
        <v>-0.11535828570123685</v>
      </c>
      <c r="G451" s="450">
        <v>0.65646756505330073</v>
      </c>
      <c r="H451" s="460" t="s">
        <v>423</v>
      </c>
      <c r="HM451" s="102"/>
      <c r="HN451" s="102"/>
      <c r="HO451" s="102"/>
      <c r="HP451" s="102"/>
      <c r="HQ451" s="102"/>
      <c r="HR451" s="102"/>
      <c r="HS451" s="102"/>
      <c r="HT451" s="102"/>
      <c r="HU451" s="102"/>
      <c r="HV451" s="102"/>
      <c r="HW451" s="102"/>
      <c r="HX451" s="102"/>
      <c r="HY451" s="102"/>
      <c r="HZ451" s="102"/>
      <c r="IA451" s="102"/>
      <c r="IB451" s="102"/>
      <c r="IC451" s="102"/>
      <c r="ID451" s="102"/>
      <c r="IE451" s="102"/>
      <c r="IF451" s="102"/>
      <c r="IG451" s="102"/>
      <c r="IH451" s="102"/>
      <c r="II451" s="102"/>
      <c r="IJ451" s="102"/>
      <c r="IK451" s="102"/>
      <c r="IL451" s="102"/>
      <c r="IM451" s="102"/>
      <c r="IN451" s="102"/>
    </row>
    <row r="452" spans="1:248" s="436" customFormat="1">
      <c r="A452" s="459" t="s">
        <v>424</v>
      </c>
      <c r="B452" s="458">
        <v>14389.39</v>
      </c>
      <c r="C452" s="458">
        <v>14978</v>
      </c>
      <c r="D452" s="458">
        <v>14978</v>
      </c>
      <c r="E452" s="458">
        <v>222950</v>
      </c>
      <c r="F452" s="453">
        <v>-0.93281901771697684</v>
      </c>
      <c r="G452" s="450">
        <v>4.0905834090256832E-2</v>
      </c>
      <c r="H452" s="451"/>
      <c r="HM452" s="102"/>
      <c r="HN452" s="102"/>
      <c r="HO452" s="102"/>
      <c r="HP452" s="102"/>
      <c r="HQ452" s="102"/>
      <c r="HR452" s="102"/>
      <c r="HS452" s="102"/>
      <c r="HT452" s="102"/>
      <c r="HU452" s="102"/>
      <c r="HV452" s="102"/>
      <c r="HW452" s="102"/>
      <c r="HX452" s="102"/>
      <c r="HY452" s="102"/>
      <c r="HZ452" s="102"/>
      <c r="IA452" s="102"/>
      <c r="IB452" s="102"/>
      <c r="IC452" s="102"/>
      <c r="ID452" s="102"/>
      <c r="IE452" s="102"/>
      <c r="IF452" s="102"/>
      <c r="IG452" s="102"/>
      <c r="IH452" s="102"/>
      <c r="II452" s="102"/>
      <c r="IJ452" s="102"/>
      <c r="IK452" s="102"/>
      <c r="IL452" s="102"/>
      <c r="IM452" s="102"/>
      <c r="IN452" s="102"/>
    </row>
    <row r="453" spans="1:248" s="436" customFormat="1" ht="18" customHeight="1">
      <c r="A453" s="456" t="s">
        <v>112</v>
      </c>
      <c r="B453" s="281">
        <v>2583.39</v>
      </c>
      <c r="C453" s="281"/>
      <c r="D453" s="281">
        <v>2765</v>
      </c>
      <c r="E453" s="281">
        <v>2120</v>
      </c>
      <c r="F453" s="450">
        <v>0.304245283018868</v>
      </c>
      <c r="G453" s="450">
        <v>7.0299103116447714E-2</v>
      </c>
      <c r="H453" s="451"/>
      <c r="HM453" s="102"/>
      <c r="HN453" s="102"/>
      <c r="HO453" s="102"/>
      <c r="HP453" s="102"/>
      <c r="HQ453" s="102"/>
      <c r="HR453" s="102"/>
      <c r="HS453" s="102"/>
      <c r="HT453" s="102"/>
      <c r="HU453" s="102"/>
      <c r="HV453" s="102"/>
      <c r="HW453" s="102"/>
      <c r="HX453" s="102"/>
      <c r="HY453" s="102"/>
      <c r="HZ453" s="102"/>
      <c r="IA453" s="102"/>
      <c r="IB453" s="102"/>
      <c r="IC453" s="102"/>
      <c r="ID453" s="102"/>
      <c r="IE453" s="102"/>
      <c r="IF453" s="102"/>
      <c r="IG453" s="102"/>
      <c r="IH453" s="102"/>
      <c r="II453" s="102"/>
      <c r="IJ453" s="102"/>
      <c r="IK453" s="102"/>
      <c r="IL453" s="102"/>
      <c r="IM453" s="102"/>
      <c r="IN453" s="102"/>
    </row>
    <row r="454" spans="1:248" s="436" customFormat="1" ht="18" customHeight="1">
      <c r="A454" s="350" t="s">
        <v>113</v>
      </c>
      <c r="B454" s="281">
        <v>1801</v>
      </c>
      <c r="C454" s="281"/>
      <c r="D454" s="281">
        <v>1562</v>
      </c>
      <c r="E454" s="281">
        <v>1423</v>
      </c>
      <c r="F454" s="450">
        <v>9.7680955727336594E-2</v>
      </c>
      <c r="G454" s="450">
        <v>-0.13270405330372015</v>
      </c>
      <c r="H454" s="451"/>
      <c r="HM454" s="102"/>
      <c r="HN454" s="102"/>
      <c r="HO454" s="102"/>
      <c r="HP454" s="102"/>
      <c r="HQ454" s="102"/>
      <c r="HR454" s="102"/>
      <c r="HS454" s="102"/>
      <c r="HT454" s="102"/>
      <c r="HU454" s="102"/>
      <c r="HV454" s="102"/>
      <c r="HW454" s="102"/>
      <c r="HX454" s="102"/>
      <c r="HY454" s="102"/>
      <c r="HZ454" s="102"/>
      <c r="IA454" s="102"/>
      <c r="IB454" s="102"/>
      <c r="IC454" s="102"/>
      <c r="ID454" s="102"/>
      <c r="IE454" s="102"/>
      <c r="IF454" s="102"/>
      <c r="IG454" s="102"/>
      <c r="IH454" s="102"/>
      <c r="II454" s="102"/>
      <c r="IJ454" s="102"/>
      <c r="IK454" s="102"/>
      <c r="IL454" s="102"/>
      <c r="IM454" s="102"/>
      <c r="IN454" s="102"/>
    </row>
    <row r="455" spans="1:248" s="436" customFormat="1" ht="18" customHeight="1">
      <c r="A455" s="454" t="s">
        <v>114</v>
      </c>
      <c r="B455" s="281">
        <v>0</v>
      </c>
      <c r="C455" s="281"/>
      <c r="D455" s="281">
        <v>0</v>
      </c>
      <c r="E455" s="281">
        <v>0</v>
      </c>
      <c r="F455" s="450"/>
      <c r="G455" s="450"/>
      <c r="H455" s="451"/>
      <c r="HM455" s="102"/>
      <c r="HN455" s="102"/>
      <c r="HO455" s="102"/>
      <c r="HP455" s="102"/>
      <c r="HQ455" s="102"/>
      <c r="HR455" s="102"/>
      <c r="HS455" s="102"/>
      <c r="HT455" s="102"/>
      <c r="HU455" s="102"/>
      <c r="HV455" s="102"/>
      <c r="HW455" s="102"/>
      <c r="HX455" s="102"/>
      <c r="HY455" s="102"/>
      <c r="HZ455" s="102"/>
      <c r="IA455" s="102"/>
      <c r="IB455" s="102"/>
      <c r="IC455" s="102"/>
      <c r="ID455" s="102"/>
      <c r="IE455" s="102"/>
      <c r="IF455" s="102"/>
      <c r="IG455" s="102"/>
      <c r="IH455" s="102"/>
      <c r="II455" s="102"/>
      <c r="IJ455" s="102"/>
      <c r="IK455" s="102"/>
      <c r="IL455" s="102"/>
      <c r="IM455" s="102"/>
      <c r="IN455" s="102"/>
    </row>
    <row r="456" spans="1:248" s="436" customFormat="1" ht="18" customHeight="1">
      <c r="A456" s="454" t="s">
        <v>425</v>
      </c>
      <c r="B456" s="281">
        <v>10005</v>
      </c>
      <c r="C456" s="281"/>
      <c r="D456" s="281">
        <v>10651</v>
      </c>
      <c r="E456" s="281">
        <v>219407</v>
      </c>
      <c r="F456" s="450">
        <v>-0.95145551418140717</v>
      </c>
      <c r="G456" s="450">
        <v>6.4567716141929132E-2</v>
      </c>
      <c r="H456" s="460"/>
      <c r="HM456" s="102"/>
      <c r="HN456" s="102"/>
      <c r="HO456" s="102"/>
      <c r="HP456" s="102"/>
      <c r="HQ456" s="102"/>
      <c r="HR456" s="102"/>
      <c r="HS456" s="102"/>
      <c r="HT456" s="102"/>
      <c r="HU456" s="102"/>
      <c r="HV456" s="102"/>
      <c r="HW456" s="102"/>
      <c r="HX456" s="102"/>
      <c r="HY456" s="102"/>
      <c r="HZ456" s="102"/>
      <c r="IA456" s="102"/>
      <c r="IB456" s="102"/>
      <c r="IC456" s="102"/>
      <c r="ID456" s="102"/>
      <c r="IE456" s="102"/>
      <c r="IF456" s="102"/>
      <c r="IG456" s="102"/>
      <c r="IH456" s="102"/>
      <c r="II456" s="102"/>
      <c r="IJ456" s="102"/>
      <c r="IK456" s="102"/>
      <c r="IL456" s="102"/>
      <c r="IM456" s="102"/>
      <c r="IN456" s="102"/>
    </row>
    <row r="457" spans="1:248" s="436" customFormat="1" ht="108" customHeight="1">
      <c r="A457" s="452" t="s">
        <v>426</v>
      </c>
      <c r="B457" s="458">
        <v>588614</v>
      </c>
      <c r="C457" s="458">
        <v>388557</v>
      </c>
      <c r="D457" s="458">
        <v>388442</v>
      </c>
      <c r="E457" s="458">
        <v>1452</v>
      </c>
      <c r="F457" s="453">
        <v>266.5220385674931</v>
      </c>
      <c r="G457" s="450">
        <v>-0.34007346070599753</v>
      </c>
      <c r="H457" s="451" t="s">
        <v>427</v>
      </c>
      <c r="HM457" s="102"/>
      <c r="HN457" s="102"/>
      <c r="HO457" s="102"/>
      <c r="HP457" s="102"/>
      <c r="HQ457" s="102"/>
      <c r="HR457" s="102"/>
      <c r="HS457" s="102"/>
      <c r="HT457" s="102"/>
      <c r="HU457" s="102"/>
      <c r="HV457" s="102"/>
      <c r="HW457" s="102"/>
      <c r="HX457" s="102"/>
      <c r="HY457" s="102"/>
      <c r="HZ457" s="102"/>
      <c r="IA457" s="102"/>
      <c r="IB457" s="102"/>
      <c r="IC457" s="102"/>
      <c r="ID457" s="102"/>
      <c r="IE457" s="102"/>
      <c r="IF457" s="102"/>
      <c r="IG457" s="102"/>
      <c r="IH457" s="102"/>
      <c r="II457" s="102"/>
      <c r="IJ457" s="102"/>
      <c r="IK457" s="102"/>
      <c r="IL457" s="102"/>
      <c r="IM457" s="102"/>
      <c r="IN457" s="102"/>
    </row>
    <row r="458" spans="1:248" s="436" customFormat="1" ht="18" customHeight="1">
      <c r="A458" s="456" t="s">
        <v>428</v>
      </c>
      <c r="B458" s="281">
        <v>0</v>
      </c>
      <c r="C458" s="281"/>
      <c r="D458" s="281">
        <v>0</v>
      </c>
      <c r="E458" s="281">
        <v>0</v>
      </c>
      <c r="F458" s="450"/>
      <c r="G458" s="450"/>
      <c r="H458" s="451"/>
      <c r="HM458" s="102"/>
      <c r="HN458" s="102"/>
      <c r="HO458" s="102"/>
      <c r="HP458" s="102"/>
      <c r="HQ458" s="102"/>
      <c r="HR458" s="102"/>
      <c r="HS458" s="102"/>
      <c r="HT458" s="102"/>
      <c r="HU458" s="102"/>
      <c r="HV458" s="102"/>
      <c r="HW458" s="102"/>
      <c r="HX458" s="102"/>
      <c r="HY458" s="102"/>
      <c r="HZ458" s="102"/>
      <c r="IA458" s="102"/>
      <c r="IB458" s="102"/>
      <c r="IC458" s="102"/>
      <c r="ID458" s="102"/>
      <c r="IE458" s="102"/>
      <c r="IF458" s="102"/>
      <c r="IG458" s="102"/>
      <c r="IH458" s="102"/>
      <c r="II458" s="102"/>
      <c r="IJ458" s="102"/>
      <c r="IK458" s="102"/>
      <c r="IL458" s="102"/>
      <c r="IM458" s="102"/>
      <c r="IN458" s="102"/>
    </row>
    <row r="459" spans="1:248" s="436" customFormat="1" ht="18" customHeight="1">
      <c r="A459" s="456" t="s">
        <v>429</v>
      </c>
      <c r="B459" s="281">
        <v>0</v>
      </c>
      <c r="C459" s="281"/>
      <c r="D459" s="281">
        <v>0</v>
      </c>
      <c r="E459" s="281">
        <v>0</v>
      </c>
      <c r="F459" s="450"/>
      <c r="G459" s="450"/>
      <c r="H459" s="460"/>
      <c r="HM459" s="102"/>
      <c r="HN459" s="102"/>
      <c r="HO459" s="102"/>
      <c r="HP459" s="102"/>
      <c r="HQ459" s="102"/>
      <c r="HR459" s="102"/>
      <c r="HS459" s="102"/>
      <c r="HT459" s="102"/>
      <c r="HU459" s="102"/>
      <c r="HV459" s="102"/>
      <c r="HW459" s="102"/>
      <c r="HX459" s="102"/>
      <c r="HY459" s="102"/>
      <c r="HZ459" s="102"/>
      <c r="IA459" s="102"/>
      <c r="IB459" s="102"/>
      <c r="IC459" s="102"/>
      <c r="ID459" s="102"/>
      <c r="IE459" s="102"/>
      <c r="IF459" s="102"/>
      <c r="IG459" s="102"/>
      <c r="IH459" s="102"/>
      <c r="II459" s="102"/>
      <c r="IJ459" s="102"/>
      <c r="IK459" s="102"/>
      <c r="IL459" s="102"/>
      <c r="IM459" s="102"/>
      <c r="IN459" s="102"/>
    </row>
    <row r="460" spans="1:248" s="438" customFormat="1" ht="18" customHeight="1">
      <c r="A460" s="456" t="s">
        <v>430</v>
      </c>
      <c r="B460" s="281">
        <v>110037</v>
      </c>
      <c r="C460" s="281"/>
      <c r="D460" s="281">
        <v>106029</v>
      </c>
      <c r="E460" s="281">
        <v>740</v>
      </c>
      <c r="F460" s="450">
        <v>142.28243243243244</v>
      </c>
      <c r="G460" s="450">
        <v>-3.6424111889637123E-2</v>
      </c>
      <c r="H460" s="451"/>
    </row>
    <row r="461" spans="1:248" s="436" customFormat="1" ht="18" customHeight="1">
      <c r="A461" s="454" t="s">
        <v>431</v>
      </c>
      <c r="B461" s="281">
        <v>410000</v>
      </c>
      <c r="C461" s="281"/>
      <c r="D461" s="281">
        <v>279103</v>
      </c>
      <c r="E461" s="281">
        <v>650</v>
      </c>
      <c r="F461" s="450">
        <v>428.38923076923078</v>
      </c>
      <c r="G461" s="450">
        <v>-0.31926097560975608</v>
      </c>
      <c r="H461" s="451"/>
      <c r="HM461" s="102"/>
      <c r="HN461" s="102"/>
      <c r="HO461" s="102"/>
      <c r="HP461" s="102"/>
      <c r="HQ461" s="102"/>
      <c r="HR461" s="102"/>
      <c r="HS461" s="102"/>
      <c r="HT461" s="102"/>
      <c r="HU461" s="102"/>
      <c r="HV461" s="102"/>
      <c r="HW461" s="102"/>
      <c r="HX461" s="102"/>
      <c r="HY461" s="102"/>
      <c r="HZ461" s="102"/>
      <c r="IA461" s="102"/>
      <c r="IB461" s="102"/>
      <c r="IC461" s="102"/>
      <c r="ID461" s="102"/>
      <c r="IE461" s="102"/>
      <c r="IF461" s="102"/>
      <c r="IG461" s="102"/>
      <c r="IH461" s="102"/>
      <c r="II461" s="102"/>
      <c r="IJ461" s="102"/>
      <c r="IK461" s="102"/>
      <c r="IL461" s="102"/>
      <c r="IM461" s="102"/>
      <c r="IN461" s="102"/>
    </row>
    <row r="462" spans="1:248" s="436" customFormat="1" ht="18" customHeight="1">
      <c r="A462" s="454" t="s">
        <v>432</v>
      </c>
      <c r="B462" s="281">
        <v>68561</v>
      </c>
      <c r="C462" s="281"/>
      <c r="D462" s="281">
        <v>0</v>
      </c>
      <c r="E462" s="281">
        <v>0</v>
      </c>
      <c r="F462" s="450"/>
      <c r="G462" s="450">
        <v>-1</v>
      </c>
      <c r="H462" s="451"/>
      <c r="HM462" s="102"/>
      <c r="HN462" s="102"/>
      <c r="HO462" s="102"/>
      <c r="HP462" s="102"/>
      <c r="HQ462" s="102"/>
      <c r="HR462" s="102"/>
      <c r="HS462" s="102"/>
      <c r="HT462" s="102"/>
      <c r="HU462" s="102"/>
      <c r="HV462" s="102"/>
      <c r="HW462" s="102"/>
      <c r="HX462" s="102"/>
      <c r="HY462" s="102"/>
      <c r="HZ462" s="102"/>
      <c r="IA462" s="102"/>
      <c r="IB462" s="102"/>
      <c r="IC462" s="102"/>
      <c r="ID462" s="102"/>
      <c r="IE462" s="102"/>
      <c r="IF462" s="102"/>
      <c r="IG462" s="102"/>
      <c r="IH462" s="102"/>
      <c r="II462" s="102"/>
      <c r="IJ462" s="102"/>
      <c r="IK462" s="102"/>
      <c r="IL462" s="102"/>
      <c r="IM462" s="102"/>
      <c r="IN462" s="102"/>
    </row>
    <row r="463" spans="1:248" s="436" customFormat="1" ht="18" customHeight="1">
      <c r="A463" s="454" t="s">
        <v>433</v>
      </c>
      <c r="B463" s="281">
        <v>0</v>
      </c>
      <c r="C463" s="281"/>
      <c r="D463" s="281">
        <v>0</v>
      </c>
      <c r="E463" s="281">
        <v>0</v>
      </c>
      <c r="F463" s="450"/>
      <c r="G463" s="450"/>
      <c r="H463" s="451"/>
      <c r="HM463" s="102"/>
      <c r="HN463" s="102"/>
      <c r="HO463" s="102"/>
      <c r="HP463" s="102"/>
      <c r="HQ463" s="102"/>
      <c r="HR463" s="102"/>
      <c r="HS463" s="102"/>
      <c r="HT463" s="102"/>
      <c r="HU463" s="102"/>
      <c r="HV463" s="102"/>
      <c r="HW463" s="102"/>
      <c r="HX463" s="102"/>
      <c r="HY463" s="102"/>
      <c r="HZ463" s="102"/>
      <c r="IA463" s="102"/>
      <c r="IB463" s="102"/>
      <c r="IC463" s="102"/>
      <c r="ID463" s="102"/>
      <c r="IE463" s="102"/>
      <c r="IF463" s="102"/>
      <c r="IG463" s="102"/>
      <c r="IH463" s="102"/>
      <c r="II463" s="102"/>
      <c r="IJ463" s="102"/>
      <c r="IK463" s="102"/>
      <c r="IL463" s="102"/>
      <c r="IM463" s="102"/>
      <c r="IN463" s="102"/>
    </row>
    <row r="464" spans="1:248" s="436" customFormat="1" ht="18" customHeight="1">
      <c r="A464" s="456" t="s">
        <v>434</v>
      </c>
      <c r="B464" s="281">
        <v>0</v>
      </c>
      <c r="C464" s="281"/>
      <c r="D464" s="281">
        <v>0</v>
      </c>
      <c r="E464" s="281">
        <v>0</v>
      </c>
      <c r="F464" s="450"/>
      <c r="G464" s="450"/>
      <c r="H464" s="460"/>
      <c r="HM464" s="102"/>
      <c r="HN464" s="102"/>
      <c r="HO464" s="102"/>
      <c r="HP464" s="102"/>
      <c r="HQ464" s="102"/>
      <c r="HR464" s="102"/>
      <c r="HS464" s="102"/>
      <c r="HT464" s="102"/>
      <c r="HU464" s="102"/>
      <c r="HV464" s="102"/>
      <c r="HW464" s="102"/>
      <c r="HX464" s="102"/>
      <c r="HY464" s="102"/>
      <c r="HZ464" s="102"/>
      <c r="IA464" s="102"/>
      <c r="IB464" s="102"/>
      <c r="IC464" s="102"/>
      <c r="ID464" s="102"/>
      <c r="IE464" s="102"/>
      <c r="IF464" s="102"/>
      <c r="IG464" s="102"/>
      <c r="IH464" s="102"/>
      <c r="II464" s="102"/>
      <c r="IJ464" s="102"/>
      <c r="IK464" s="102"/>
      <c r="IL464" s="102"/>
      <c r="IM464" s="102"/>
      <c r="IN464" s="102"/>
    </row>
    <row r="465" spans="1:248" s="436" customFormat="1" ht="99.75" customHeight="1">
      <c r="A465" s="456" t="s">
        <v>435</v>
      </c>
      <c r="B465" s="281">
        <v>16</v>
      </c>
      <c r="C465" s="281"/>
      <c r="D465" s="281">
        <v>3310</v>
      </c>
      <c r="E465" s="281">
        <v>62</v>
      </c>
      <c r="F465" s="450">
        <v>52.387096774193552</v>
      </c>
      <c r="G465" s="450">
        <v>205.875</v>
      </c>
      <c r="H465" s="451"/>
      <c r="HM465" s="102"/>
      <c r="HN465" s="102"/>
      <c r="HO465" s="102"/>
      <c r="HP465" s="102"/>
      <c r="HQ465" s="102"/>
      <c r="HR465" s="102"/>
      <c r="HS465" s="102"/>
      <c r="HT465" s="102"/>
      <c r="HU465" s="102"/>
      <c r="HV465" s="102"/>
      <c r="HW465" s="102"/>
      <c r="HX465" s="102"/>
      <c r="HY465" s="102"/>
      <c r="HZ465" s="102"/>
      <c r="IA465" s="102"/>
      <c r="IB465" s="102"/>
      <c r="IC465" s="102"/>
      <c r="ID465" s="102"/>
      <c r="IE465" s="102"/>
      <c r="IF465" s="102"/>
      <c r="IG465" s="102"/>
      <c r="IH465" s="102"/>
      <c r="II465" s="102"/>
      <c r="IJ465" s="102"/>
      <c r="IK465" s="102"/>
      <c r="IL465" s="102"/>
      <c r="IM465" s="102"/>
      <c r="IN465" s="102"/>
    </row>
    <row r="466" spans="1:248" s="436" customFormat="1" ht="36">
      <c r="A466" s="459" t="s">
        <v>436</v>
      </c>
      <c r="B466" s="458">
        <v>207</v>
      </c>
      <c r="C466" s="458">
        <v>1235</v>
      </c>
      <c r="D466" s="458">
        <v>1235</v>
      </c>
      <c r="E466" s="458">
        <v>5800</v>
      </c>
      <c r="F466" s="453">
        <v>-0.78706896551724137</v>
      </c>
      <c r="G466" s="450">
        <v>4.9661835748792269</v>
      </c>
      <c r="H466" s="451" t="s">
        <v>437</v>
      </c>
      <c r="HM466" s="102"/>
      <c r="HN466" s="102"/>
      <c r="HO466" s="102"/>
      <c r="HP466" s="102"/>
      <c r="HQ466" s="102"/>
      <c r="HR466" s="102"/>
      <c r="HS466" s="102"/>
      <c r="HT466" s="102"/>
      <c r="HU466" s="102"/>
      <c r="HV466" s="102"/>
      <c r="HW466" s="102"/>
      <c r="HX466" s="102"/>
      <c r="HY466" s="102"/>
      <c r="HZ466" s="102"/>
      <c r="IA466" s="102"/>
      <c r="IB466" s="102"/>
      <c r="IC466" s="102"/>
      <c r="ID466" s="102"/>
      <c r="IE466" s="102"/>
      <c r="IF466" s="102"/>
      <c r="IG466" s="102"/>
      <c r="IH466" s="102"/>
      <c r="II466" s="102"/>
      <c r="IJ466" s="102"/>
      <c r="IK466" s="102"/>
      <c r="IL466" s="102"/>
      <c r="IM466" s="102"/>
      <c r="IN466" s="102"/>
    </row>
    <row r="467" spans="1:248" s="436" customFormat="1" ht="18" customHeight="1">
      <c r="A467" s="350" t="s">
        <v>428</v>
      </c>
      <c r="B467" s="281">
        <v>0</v>
      </c>
      <c r="C467" s="281"/>
      <c r="D467" s="281">
        <v>0</v>
      </c>
      <c r="E467" s="281">
        <v>0</v>
      </c>
      <c r="F467" s="450"/>
      <c r="G467" s="450"/>
      <c r="H467" s="451"/>
      <c r="HM467" s="102"/>
      <c r="HN467" s="102"/>
      <c r="HO467" s="102"/>
      <c r="HP467" s="102"/>
      <c r="HQ467" s="102"/>
      <c r="HR467" s="102"/>
      <c r="HS467" s="102"/>
      <c r="HT467" s="102"/>
      <c r="HU467" s="102"/>
      <c r="HV467" s="102"/>
      <c r="HW467" s="102"/>
      <c r="HX467" s="102"/>
      <c r="HY467" s="102"/>
      <c r="HZ467" s="102"/>
      <c r="IA467" s="102"/>
      <c r="IB467" s="102"/>
      <c r="IC467" s="102"/>
      <c r="ID467" s="102"/>
      <c r="IE467" s="102"/>
      <c r="IF467" s="102"/>
      <c r="IG467" s="102"/>
      <c r="IH467" s="102"/>
      <c r="II467" s="102"/>
      <c r="IJ467" s="102"/>
      <c r="IK467" s="102"/>
      <c r="IL467" s="102"/>
      <c r="IM467" s="102"/>
      <c r="IN467" s="102"/>
    </row>
    <row r="468" spans="1:248" s="436" customFormat="1" ht="18" customHeight="1">
      <c r="A468" s="456" t="s">
        <v>438</v>
      </c>
      <c r="B468" s="281">
        <v>27</v>
      </c>
      <c r="C468" s="281"/>
      <c r="D468" s="281">
        <v>15</v>
      </c>
      <c r="E468" s="281">
        <v>452</v>
      </c>
      <c r="F468" s="450">
        <v>-0.9668141592920354</v>
      </c>
      <c r="G468" s="450">
        <v>-0.44444444444444442</v>
      </c>
      <c r="H468" s="451"/>
      <c r="HM468" s="102"/>
      <c r="HN468" s="102"/>
      <c r="HO468" s="102"/>
      <c r="HP468" s="102"/>
      <c r="HQ468" s="102"/>
      <c r="HR468" s="102"/>
      <c r="HS468" s="102"/>
      <c r="HT468" s="102"/>
      <c r="HU468" s="102"/>
      <c r="HV468" s="102"/>
      <c r="HW468" s="102"/>
      <c r="HX468" s="102"/>
      <c r="HY468" s="102"/>
      <c r="HZ468" s="102"/>
      <c r="IA468" s="102"/>
      <c r="IB468" s="102"/>
      <c r="IC468" s="102"/>
      <c r="ID468" s="102"/>
      <c r="IE468" s="102"/>
      <c r="IF468" s="102"/>
      <c r="IG468" s="102"/>
      <c r="IH468" s="102"/>
      <c r="II468" s="102"/>
      <c r="IJ468" s="102"/>
      <c r="IK468" s="102"/>
      <c r="IL468" s="102"/>
      <c r="IM468" s="102"/>
      <c r="IN468" s="102"/>
    </row>
    <row r="469" spans="1:248" s="436" customFormat="1" ht="18" customHeight="1">
      <c r="A469" s="456" t="s">
        <v>439</v>
      </c>
      <c r="B469" s="281">
        <v>0</v>
      </c>
      <c r="C469" s="281"/>
      <c r="D469" s="281">
        <v>0</v>
      </c>
      <c r="E469" s="281">
        <v>0</v>
      </c>
      <c r="F469" s="450"/>
      <c r="G469" s="450"/>
      <c r="H469" s="451"/>
      <c r="HM469" s="102"/>
      <c r="HN469" s="102"/>
      <c r="HO469" s="102"/>
      <c r="HP469" s="102"/>
      <c r="HQ469" s="102"/>
      <c r="HR469" s="102"/>
      <c r="HS469" s="102"/>
      <c r="HT469" s="102"/>
      <c r="HU469" s="102"/>
      <c r="HV469" s="102"/>
      <c r="HW469" s="102"/>
      <c r="HX469" s="102"/>
      <c r="HY469" s="102"/>
      <c r="HZ469" s="102"/>
      <c r="IA469" s="102"/>
      <c r="IB469" s="102"/>
      <c r="IC469" s="102"/>
      <c r="ID469" s="102"/>
      <c r="IE469" s="102"/>
      <c r="IF469" s="102"/>
      <c r="IG469" s="102"/>
      <c r="IH469" s="102"/>
      <c r="II469" s="102"/>
      <c r="IJ469" s="102"/>
      <c r="IK469" s="102"/>
      <c r="IL469" s="102"/>
      <c r="IM469" s="102"/>
      <c r="IN469" s="102"/>
    </row>
    <row r="470" spans="1:248" s="436" customFormat="1" ht="18" customHeight="1">
      <c r="A470" s="454" t="s">
        <v>440</v>
      </c>
      <c r="B470" s="281">
        <v>0</v>
      </c>
      <c r="C470" s="281"/>
      <c r="D470" s="281">
        <v>0</v>
      </c>
      <c r="E470" s="281">
        <v>0</v>
      </c>
      <c r="F470" s="450"/>
      <c r="G470" s="450"/>
      <c r="H470" s="451"/>
      <c r="HM470" s="102"/>
      <c r="HN470" s="102"/>
      <c r="HO470" s="102"/>
      <c r="HP470" s="102"/>
      <c r="HQ470" s="102"/>
      <c r="HR470" s="102"/>
      <c r="HS470" s="102"/>
      <c r="HT470" s="102"/>
      <c r="HU470" s="102"/>
      <c r="HV470" s="102"/>
      <c r="HW470" s="102"/>
      <c r="HX470" s="102"/>
      <c r="HY470" s="102"/>
      <c r="HZ470" s="102"/>
      <c r="IA470" s="102"/>
      <c r="IB470" s="102"/>
      <c r="IC470" s="102"/>
      <c r="ID470" s="102"/>
      <c r="IE470" s="102"/>
      <c r="IF470" s="102"/>
      <c r="IG470" s="102"/>
      <c r="IH470" s="102"/>
      <c r="II470" s="102"/>
      <c r="IJ470" s="102"/>
      <c r="IK470" s="102"/>
      <c r="IL470" s="102"/>
      <c r="IM470" s="102"/>
      <c r="IN470" s="102"/>
    </row>
    <row r="471" spans="1:248" s="436" customFormat="1">
      <c r="A471" s="454" t="s">
        <v>441</v>
      </c>
      <c r="B471" s="281">
        <v>180</v>
      </c>
      <c r="C471" s="281"/>
      <c r="D471" s="281">
        <v>1220</v>
      </c>
      <c r="E471" s="281">
        <v>5348</v>
      </c>
      <c r="F471" s="450">
        <v>-0.77187733732236352</v>
      </c>
      <c r="G471" s="450">
        <v>5.7777777777777777</v>
      </c>
      <c r="H471" s="451"/>
      <c r="HM471" s="102"/>
      <c r="HN471" s="102"/>
      <c r="HO471" s="102"/>
      <c r="HP471" s="102"/>
      <c r="HQ471" s="102"/>
      <c r="HR471" s="102"/>
      <c r="HS471" s="102"/>
      <c r="HT471" s="102"/>
      <c r="HU471" s="102"/>
      <c r="HV471" s="102"/>
      <c r="HW471" s="102"/>
      <c r="HX471" s="102"/>
      <c r="HY471" s="102"/>
      <c r="HZ471" s="102"/>
      <c r="IA471" s="102"/>
      <c r="IB471" s="102"/>
      <c r="IC471" s="102"/>
      <c r="ID471" s="102"/>
      <c r="IE471" s="102"/>
      <c r="IF471" s="102"/>
      <c r="IG471" s="102"/>
      <c r="IH471" s="102"/>
      <c r="II471" s="102"/>
      <c r="IJ471" s="102"/>
      <c r="IK471" s="102"/>
      <c r="IL471" s="102"/>
      <c r="IM471" s="102"/>
      <c r="IN471" s="102"/>
    </row>
    <row r="472" spans="1:248" s="436" customFormat="1">
      <c r="A472" s="459" t="s">
        <v>442</v>
      </c>
      <c r="B472" s="458">
        <v>740363.00465999998</v>
      </c>
      <c r="C472" s="458">
        <v>708080</v>
      </c>
      <c r="D472" s="458">
        <v>707363</v>
      </c>
      <c r="E472" s="458">
        <v>668479</v>
      </c>
      <c r="F472" s="450">
        <v>5.8167870643655251E-2</v>
      </c>
      <c r="G472" s="450">
        <v>-4.4572735877253522E-2</v>
      </c>
      <c r="H472" s="451"/>
      <c r="HM472" s="102"/>
      <c r="HN472" s="102"/>
      <c r="HO472" s="102"/>
      <c r="HP472" s="102"/>
      <c r="HQ472" s="102"/>
      <c r="HR472" s="102"/>
      <c r="HS472" s="102"/>
      <c r="HT472" s="102"/>
      <c r="HU472" s="102"/>
      <c r="HV472" s="102"/>
      <c r="HW472" s="102"/>
      <c r="HX472" s="102"/>
      <c r="HY472" s="102"/>
      <c r="HZ472" s="102"/>
      <c r="IA472" s="102"/>
      <c r="IB472" s="102"/>
      <c r="IC472" s="102"/>
      <c r="ID472" s="102"/>
      <c r="IE472" s="102"/>
      <c r="IF472" s="102"/>
      <c r="IG472" s="102"/>
      <c r="IH472" s="102"/>
      <c r="II472" s="102"/>
      <c r="IJ472" s="102"/>
      <c r="IK472" s="102"/>
      <c r="IL472" s="102"/>
      <c r="IM472" s="102"/>
      <c r="IN472" s="102"/>
    </row>
    <row r="473" spans="1:248" s="436" customFormat="1" ht="18" customHeight="1">
      <c r="A473" s="456" t="s">
        <v>428</v>
      </c>
      <c r="B473" s="281">
        <v>398.01</v>
      </c>
      <c r="C473" s="281"/>
      <c r="D473" s="281">
        <v>347</v>
      </c>
      <c r="E473" s="281">
        <v>387</v>
      </c>
      <c r="F473" s="450">
        <v>-0.10335917312661502</v>
      </c>
      <c r="G473" s="450">
        <v>-0.12816260897967391</v>
      </c>
      <c r="H473" s="460"/>
      <c r="HM473" s="102"/>
      <c r="HN473" s="102"/>
      <c r="HO473" s="102"/>
      <c r="HP473" s="102"/>
      <c r="HQ473" s="102"/>
      <c r="HR473" s="102"/>
      <c r="HS473" s="102"/>
      <c r="HT473" s="102"/>
      <c r="HU473" s="102"/>
      <c r="HV473" s="102"/>
      <c r="HW473" s="102"/>
      <c r="HX473" s="102"/>
      <c r="HY473" s="102"/>
      <c r="HZ473" s="102"/>
      <c r="IA473" s="102"/>
      <c r="IB473" s="102"/>
      <c r="IC473" s="102"/>
      <c r="ID473" s="102"/>
      <c r="IE473" s="102"/>
      <c r="IF473" s="102"/>
      <c r="IG473" s="102"/>
      <c r="IH473" s="102"/>
      <c r="II473" s="102"/>
      <c r="IJ473" s="102"/>
      <c r="IK473" s="102"/>
      <c r="IL473" s="102"/>
      <c r="IM473" s="102"/>
      <c r="IN473" s="102"/>
    </row>
    <row r="474" spans="1:248" s="436" customFormat="1" ht="18" customHeight="1">
      <c r="A474" s="456" t="s">
        <v>443</v>
      </c>
      <c r="B474" s="281">
        <v>300</v>
      </c>
      <c r="C474" s="281"/>
      <c r="D474" s="281">
        <v>21300</v>
      </c>
      <c r="E474" s="281">
        <v>460</v>
      </c>
      <c r="F474" s="450">
        <v>45.304347826086953</v>
      </c>
      <c r="G474" s="450">
        <v>70</v>
      </c>
      <c r="H474" s="451"/>
      <c r="HM474" s="102"/>
      <c r="HN474" s="102"/>
      <c r="HO474" s="102"/>
      <c r="HP474" s="102"/>
      <c r="HQ474" s="102"/>
      <c r="HR474" s="102"/>
      <c r="HS474" s="102"/>
      <c r="HT474" s="102"/>
      <c r="HU474" s="102"/>
      <c r="HV474" s="102"/>
      <c r="HW474" s="102"/>
      <c r="HX474" s="102"/>
      <c r="HY474" s="102"/>
      <c r="HZ474" s="102"/>
      <c r="IA474" s="102"/>
      <c r="IB474" s="102"/>
      <c r="IC474" s="102"/>
      <c r="ID474" s="102"/>
      <c r="IE474" s="102"/>
      <c r="IF474" s="102"/>
      <c r="IG474" s="102"/>
      <c r="IH474" s="102"/>
      <c r="II474" s="102"/>
      <c r="IJ474" s="102"/>
      <c r="IK474" s="102"/>
      <c r="IL474" s="102"/>
      <c r="IM474" s="102"/>
      <c r="IN474" s="102"/>
    </row>
    <row r="475" spans="1:248" s="436" customFormat="1" ht="18" customHeight="1">
      <c r="A475" s="350" t="s">
        <v>444</v>
      </c>
      <c r="B475" s="281">
        <v>630458.46082699997</v>
      </c>
      <c r="C475" s="281"/>
      <c r="D475" s="281">
        <v>598051</v>
      </c>
      <c r="E475" s="281">
        <v>2385</v>
      </c>
      <c r="F475" s="450">
        <v>249.75513626834382</v>
      </c>
      <c r="G475" s="450">
        <v>-5.1403007240936494E-2</v>
      </c>
      <c r="H475" s="451"/>
      <c r="HM475" s="102"/>
      <c r="HN475" s="102"/>
      <c r="HO475" s="102"/>
      <c r="HP475" s="102"/>
      <c r="HQ475" s="102"/>
      <c r="HR475" s="102"/>
      <c r="HS475" s="102"/>
      <c r="HT475" s="102"/>
      <c r="HU475" s="102"/>
      <c r="HV475" s="102"/>
      <c r="HW475" s="102"/>
      <c r="HX475" s="102"/>
      <c r="HY475" s="102"/>
      <c r="HZ475" s="102"/>
      <c r="IA475" s="102"/>
      <c r="IB475" s="102"/>
      <c r="IC475" s="102"/>
      <c r="ID475" s="102"/>
      <c r="IE475" s="102"/>
      <c r="IF475" s="102"/>
      <c r="IG475" s="102"/>
      <c r="IH475" s="102"/>
      <c r="II475" s="102"/>
      <c r="IJ475" s="102"/>
      <c r="IK475" s="102"/>
      <c r="IL475" s="102"/>
      <c r="IM475" s="102"/>
      <c r="IN475" s="102"/>
    </row>
    <row r="476" spans="1:248" s="436" customFormat="1" ht="18" customHeight="1">
      <c r="A476" s="350" t="s">
        <v>445</v>
      </c>
      <c r="B476" s="281">
        <v>0</v>
      </c>
      <c r="C476" s="281"/>
      <c r="D476" s="281">
        <v>0</v>
      </c>
      <c r="E476" s="281">
        <v>0</v>
      </c>
      <c r="F476" s="450"/>
      <c r="G476" s="450"/>
      <c r="H476" s="451"/>
      <c r="HM476" s="102"/>
      <c r="HN476" s="102"/>
      <c r="HO476" s="102"/>
      <c r="HP476" s="102"/>
      <c r="HQ476" s="102"/>
      <c r="HR476" s="102"/>
      <c r="HS476" s="102"/>
      <c r="HT476" s="102"/>
      <c r="HU476" s="102"/>
      <c r="HV476" s="102"/>
      <c r="HW476" s="102"/>
      <c r="HX476" s="102"/>
      <c r="HY476" s="102"/>
      <c r="HZ476" s="102"/>
      <c r="IA476" s="102"/>
      <c r="IB476" s="102"/>
      <c r="IC476" s="102"/>
      <c r="ID476" s="102"/>
      <c r="IE476" s="102"/>
      <c r="IF476" s="102"/>
      <c r="IG476" s="102"/>
      <c r="IH476" s="102"/>
      <c r="II476" s="102"/>
      <c r="IJ476" s="102"/>
      <c r="IK476" s="102"/>
      <c r="IL476" s="102"/>
      <c r="IM476" s="102"/>
      <c r="IN476" s="102"/>
    </row>
    <row r="477" spans="1:248" s="436" customFormat="1">
      <c r="A477" s="350" t="s">
        <v>446</v>
      </c>
      <c r="B477" s="281">
        <v>109206.53383300001</v>
      </c>
      <c r="C477" s="281"/>
      <c r="D477" s="281">
        <v>87665</v>
      </c>
      <c r="E477" s="281">
        <v>665247</v>
      </c>
      <c r="F477" s="450">
        <v>-0.86822187849024501</v>
      </c>
      <c r="G477" s="450">
        <v>-0.19725499085926113</v>
      </c>
      <c r="H477" s="451"/>
      <c r="HM477" s="102"/>
      <c r="HN477" s="102"/>
      <c r="HO477" s="102"/>
      <c r="HP477" s="102"/>
      <c r="HQ477" s="102"/>
      <c r="HR477" s="102"/>
      <c r="HS477" s="102"/>
      <c r="HT477" s="102"/>
      <c r="HU477" s="102"/>
      <c r="HV477" s="102"/>
      <c r="HW477" s="102"/>
      <c r="HX477" s="102"/>
      <c r="HY477" s="102"/>
      <c r="HZ477" s="102"/>
      <c r="IA477" s="102"/>
      <c r="IB477" s="102"/>
      <c r="IC477" s="102"/>
      <c r="ID477" s="102"/>
      <c r="IE477" s="102"/>
      <c r="IF477" s="102"/>
      <c r="IG477" s="102"/>
      <c r="IH477" s="102"/>
      <c r="II477" s="102"/>
      <c r="IJ477" s="102"/>
      <c r="IK477" s="102"/>
      <c r="IL477" s="102"/>
      <c r="IM477" s="102"/>
      <c r="IN477" s="102"/>
    </row>
    <row r="478" spans="1:248" s="436" customFormat="1">
      <c r="A478" s="448" t="s">
        <v>447</v>
      </c>
      <c r="B478" s="458">
        <v>108992.45</v>
      </c>
      <c r="C478" s="458">
        <v>102022</v>
      </c>
      <c r="D478" s="458">
        <v>100252</v>
      </c>
      <c r="E478" s="458">
        <v>22202</v>
      </c>
      <c r="F478" s="453">
        <v>3.5154490586433651</v>
      </c>
      <c r="G478" s="450">
        <v>-8.0193169343381054E-2</v>
      </c>
      <c r="H478" s="451"/>
      <c r="HM478" s="102"/>
      <c r="HN478" s="102"/>
      <c r="HO478" s="102"/>
      <c r="HP478" s="102"/>
      <c r="HQ478" s="102"/>
      <c r="HR478" s="102"/>
      <c r="HS478" s="102"/>
      <c r="HT478" s="102"/>
      <c r="HU478" s="102"/>
      <c r="HV478" s="102"/>
      <c r="HW478" s="102"/>
      <c r="HX478" s="102"/>
      <c r="HY478" s="102"/>
      <c r="HZ478" s="102"/>
      <c r="IA478" s="102"/>
      <c r="IB478" s="102"/>
      <c r="IC478" s="102"/>
      <c r="ID478" s="102"/>
      <c r="IE478" s="102"/>
      <c r="IF478" s="102"/>
      <c r="IG478" s="102"/>
      <c r="IH478" s="102"/>
      <c r="II478" s="102"/>
      <c r="IJ478" s="102"/>
      <c r="IK478" s="102"/>
      <c r="IL478" s="102"/>
      <c r="IM478" s="102"/>
      <c r="IN478" s="102"/>
    </row>
    <row r="479" spans="1:248" s="436" customFormat="1" ht="18" customHeight="1">
      <c r="A479" s="350" t="s">
        <v>428</v>
      </c>
      <c r="B479" s="462">
        <v>2457.5100000000002</v>
      </c>
      <c r="C479" s="462"/>
      <c r="D479" s="463">
        <v>5036</v>
      </c>
      <c r="E479" s="462">
        <v>4213</v>
      </c>
      <c r="F479" s="450">
        <v>0.19534773320674104</v>
      </c>
      <c r="G479" s="450">
        <v>1.0492286908293353</v>
      </c>
      <c r="H479" s="460"/>
      <c r="HM479" s="102"/>
      <c r="HN479" s="102"/>
      <c r="HO479" s="102"/>
      <c r="HP479" s="102"/>
      <c r="HQ479" s="102"/>
      <c r="HR479" s="102"/>
      <c r="HS479" s="102"/>
      <c r="HT479" s="102"/>
      <c r="HU479" s="102"/>
      <c r="HV479" s="102"/>
      <c r="HW479" s="102"/>
      <c r="HX479" s="102"/>
      <c r="HY479" s="102"/>
      <c r="HZ479" s="102"/>
      <c r="IA479" s="102"/>
      <c r="IB479" s="102"/>
      <c r="IC479" s="102"/>
      <c r="ID479" s="102"/>
      <c r="IE479" s="102"/>
      <c r="IF479" s="102"/>
      <c r="IG479" s="102"/>
      <c r="IH479" s="102"/>
      <c r="II479" s="102"/>
      <c r="IJ479" s="102"/>
      <c r="IK479" s="102"/>
      <c r="IL479" s="102"/>
      <c r="IM479" s="102"/>
      <c r="IN479" s="102"/>
    </row>
    <row r="480" spans="1:248" s="436" customFormat="1" ht="18" customHeight="1">
      <c r="A480" s="350" t="s">
        <v>448</v>
      </c>
      <c r="B480" s="281">
        <v>6288.02</v>
      </c>
      <c r="C480" s="281"/>
      <c r="D480" s="281">
        <v>5368</v>
      </c>
      <c r="E480" s="281">
        <v>2696</v>
      </c>
      <c r="F480" s="450">
        <v>0.99109792284866471</v>
      </c>
      <c r="G480" s="450">
        <v>-0.14631314785894456</v>
      </c>
      <c r="H480" s="451"/>
      <c r="HM480" s="102"/>
      <c r="HN480" s="102"/>
      <c r="HO480" s="102"/>
      <c r="HP480" s="102"/>
      <c r="HQ480" s="102"/>
      <c r="HR480" s="102"/>
      <c r="HS480" s="102"/>
      <c r="HT480" s="102"/>
      <c r="HU480" s="102"/>
      <c r="HV480" s="102"/>
      <c r="HW480" s="102"/>
      <c r="HX480" s="102"/>
      <c r="HY480" s="102"/>
      <c r="HZ480" s="102"/>
      <c r="IA480" s="102"/>
      <c r="IB480" s="102"/>
      <c r="IC480" s="102"/>
      <c r="ID480" s="102"/>
      <c r="IE480" s="102"/>
      <c r="IF480" s="102"/>
      <c r="IG480" s="102"/>
      <c r="IH480" s="102"/>
      <c r="II480" s="102"/>
      <c r="IJ480" s="102"/>
      <c r="IK480" s="102"/>
      <c r="IL480" s="102"/>
      <c r="IM480" s="102"/>
      <c r="IN480" s="102"/>
    </row>
    <row r="481" spans="1:248" s="436" customFormat="1" ht="18" customHeight="1">
      <c r="A481" s="350" t="s">
        <v>449</v>
      </c>
      <c r="B481" s="281">
        <v>0</v>
      </c>
      <c r="C481" s="281"/>
      <c r="D481" s="281">
        <v>-1834</v>
      </c>
      <c r="E481" s="281">
        <v>0</v>
      </c>
      <c r="F481" s="450"/>
      <c r="G481" s="450"/>
      <c r="H481" s="451"/>
      <c r="HM481" s="102"/>
      <c r="HN481" s="102"/>
      <c r="HO481" s="102"/>
      <c r="HP481" s="102"/>
      <c r="HQ481" s="102"/>
      <c r="HR481" s="102"/>
      <c r="HS481" s="102"/>
      <c r="HT481" s="102"/>
      <c r="HU481" s="102"/>
      <c r="HV481" s="102"/>
      <c r="HW481" s="102"/>
      <c r="HX481" s="102"/>
      <c r="HY481" s="102"/>
      <c r="HZ481" s="102"/>
      <c r="IA481" s="102"/>
      <c r="IB481" s="102"/>
      <c r="IC481" s="102"/>
      <c r="ID481" s="102"/>
      <c r="IE481" s="102"/>
      <c r="IF481" s="102"/>
      <c r="IG481" s="102"/>
      <c r="IH481" s="102"/>
      <c r="II481" s="102"/>
      <c r="IJ481" s="102"/>
      <c r="IK481" s="102"/>
      <c r="IL481" s="102"/>
      <c r="IM481" s="102"/>
      <c r="IN481" s="102"/>
    </row>
    <row r="482" spans="1:248" s="436" customFormat="1" ht="18" customHeight="1">
      <c r="A482" s="350" t="s">
        <v>450</v>
      </c>
      <c r="B482" s="281">
        <v>100246.92</v>
      </c>
      <c r="C482" s="281"/>
      <c r="D482" s="281">
        <v>91682</v>
      </c>
      <c r="E482" s="281">
        <v>15293</v>
      </c>
      <c r="F482" s="450">
        <v>4.9950304060681354</v>
      </c>
      <c r="G482" s="450">
        <v>-8.5438235907896232E-2</v>
      </c>
      <c r="H482" s="461"/>
      <c r="HM482" s="102"/>
      <c r="HN482" s="102"/>
      <c r="HO482" s="102"/>
      <c r="HP482" s="102"/>
      <c r="HQ482" s="102"/>
      <c r="HR482" s="102"/>
      <c r="HS482" s="102"/>
      <c r="HT482" s="102"/>
      <c r="HU482" s="102"/>
      <c r="HV482" s="102"/>
      <c r="HW482" s="102"/>
      <c r="HX482" s="102"/>
      <c r="HY482" s="102"/>
      <c r="HZ482" s="102"/>
      <c r="IA482" s="102"/>
      <c r="IB482" s="102"/>
      <c r="IC482" s="102"/>
      <c r="ID482" s="102"/>
      <c r="IE482" s="102"/>
      <c r="IF482" s="102"/>
      <c r="IG482" s="102"/>
      <c r="IH482" s="102"/>
      <c r="II482" s="102"/>
      <c r="IJ482" s="102"/>
      <c r="IK482" s="102"/>
      <c r="IL482" s="102"/>
      <c r="IM482" s="102"/>
      <c r="IN482" s="102"/>
    </row>
    <row r="483" spans="1:248" s="436" customFormat="1" ht="36">
      <c r="A483" s="448" t="s">
        <v>451</v>
      </c>
      <c r="B483" s="458">
        <v>4723.8599999999997</v>
      </c>
      <c r="C483" s="458">
        <v>4371</v>
      </c>
      <c r="D483" s="458">
        <v>2975</v>
      </c>
      <c r="E483" s="458">
        <v>31875</v>
      </c>
      <c r="F483" s="453">
        <v>-0.90666666666666662</v>
      </c>
      <c r="G483" s="464">
        <v>-0.37021842306926955</v>
      </c>
      <c r="H483" s="460" t="s">
        <v>452</v>
      </c>
      <c r="HM483" s="102"/>
      <c r="HN483" s="102"/>
      <c r="HO483" s="102"/>
      <c r="HP483" s="102"/>
      <c r="HQ483" s="102"/>
      <c r="HR483" s="102"/>
      <c r="HS483" s="102"/>
      <c r="HT483" s="102"/>
      <c r="HU483" s="102"/>
      <c r="HV483" s="102"/>
      <c r="HW483" s="102"/>
      <c r="HX483" s="102"/>
      <c r="HY483" s="102"/>
      <c r="HZ483" s="102"/>
      <c r="IA483" s="102"/>
      <c r="IB483" s="102"/>
      <c r="IC483" s="102"/>
      <c r="ID483" s="102"/>
      <c r="IE483" s="102"/>
      <c r="IF483" s="102"/>
      <c r="IG483" s="102"/>
      <c r="IH483" s="102"/>
      <c r="II483" s="102"/>
      <c r="IJ483" s="102"/>
      <c r="IK483" s="102"/>
      <c r="IL483" s="102"/>
      <c r="IM483" s="102"/>
      <c r="IN483" s="102"/>
    </row>
    <row r="484" spans="1:248" s="436" customFormat="1" ht="18" customHeight="1">
      <c r="A484" s="350" t="s">
        <v>453</v>
      </c>
      <c r="B484" s="281">
        <v>2005.86</v>
      </c>
      <c r="C484" s="281"/>
      <c r="D484" s="281">
        <v>2402</v>
      </c>
      <c r="E484" s="281">
        <v>2146</v>
      </c>
      <c r="F484" s="450">
        <v>0.11929170549860202</v>
      </c>
      <c r="G484" s="450">
        <v>0.19749135034349363</v>
      </c>
      <c r="H484" s="451"/>
      <c r="HM484" s="102"/>
      <c r="HN484" s="102"/>
      <c r="HO484" s="102"/>
      <c r="HP484" s="102"/>
      <c r="HQ484" s="102"/>
      <c r="HR484" s="102"/>
      <c r="HS484" s="102"/>
      <c r="HT484" s="102"/>
      <c r="HU484" s="102"/>
      <c r="HV484" s="102"/>
      <c r="HW484" s="102"/>
      <c r="HX484" s="102"/>
      <c r="HY484" s="102"/>
      <c r="HZ484" s="102"/>
      <c r="IA484" s="102"/>
      <c r="IB484" s="102"/>
      <c r="IC484" s="102"/>
      <c r="ID484" s="102"/>
      <c r="IE484" s="102"/>
      <c r="IF484" s="102"/>
      <c r="IG484" s="102"/>
      <c r="IH484" s="102"/>
      <c r="II484" s="102"/>
      <c r="IJ484" s="102"/>
      <c r="IK484" s="102"/>
      <c r="IL484" s="102"/>
      <c r="IM484" s="102"/>
      <c r="IN484" s="102"/>
    </row>
    <row r="485" spans="1:248" s="436" customFormat="1" ht="18" customHeight="1">
      <c r="A485" s="350" t="s">
        <v>454</v>
      </c>
      <c r="B485" s="281">
        <v>1221</v>
      </c>
      <c r="C485" s="281"/>
      <c r="D485" s="281">
        <v>1176</v>
      </c>
      <c r="E485" s="281">
        <v>1272</v>
      </c>
      <c r="F485" s="450">
        <v>-7.547169811320753E-2</v>
      </c>
      <c r="G485" s="450">
        <v>-3.6855036855036882E-2</v>
      </c>
      <c r="H485" s="451"/>
      <c r="HM485" s="102"/>
      <c r="HN485" s="102"/>
      <c r="HO485" s="102"/>
      <c r="HP485" s="102"/>
      <c r="HQ485" s="102"/>
      <c r="HR485" s="102"/>
      <c r="HS485" s="102"/>
      <c r="HT485" s="102"/>
      <c r="HU485" s="102"/>
      <c r="HV485" s="102"/>
      <c r="HW485" s="102"/>
      <c r="HX485" s="102"/>
      <c r="HY485" s="102"/>
      <c r="HZ485" s="102"/>
      <c r="IA485" s="102"/>
      <c r="IB485" s="102"/>
      <c r="IC485" s="102"/>
      <c r="ID485" s="102"/>
      <c r="IE485" s="102"/>
      <c r="IF485" s="102"/>
      <c r="IG485" s="102"/>
      <c r="IH485" s="102"/>
      <c r="II485" s="102"/>
      <c r="IJ485" s="102"/>
      <c r="IK485" s="102"/>
      <c r="IL485" s="102"/>
      <c r="IM485" s="102"/>
      <c r="IN485" s="102"/>
    </row>
    <row r="486" spans="1:248" s="436" customFormat="1" ht="18" customHeight="1">
      <c r="A486" s="350" t="s">
        <v>455</v>
      </c>
      <c r="B486" s="281">
        <v>0</v>
      </c>
      <c r="C486" s="281"/>
      <c r="D486" s="281">
        <v>0</v>
      </c>
      <c r="E486" s="281">
        <v>0</v>
      </c>
      <c r="F486" s="450"/>
      <c r="G486" s="450"/>
      <c r="H486" s="451"/>
      <c r="HM486" s="102"/>
      <c r="HN486" s="102"/>
      <c r="HO486" s="102"/>
      <c r="HP486" s="102"/>
      <c r="HQ486" s="102"/>
      <c r="HR486" s="102"/>
      <c r="HS486" s="102"/>
      <c r="HT486" s="102"/>
      <c r="HU486" s="102"/>
      <c r="HV486" s="102"/>
      <c r="HW486" s="102"/>
      <c r="HX486" s="102"/>
      <c r="HY486" s="102"/>
      <c r="HZ486" s="102"/>
      <c r="IA486" s="102"/>
      <c r="IB486" s="102"/>
      <c r="IC486" s="102"/>
      <c r="ID486" s="102"/>
      <c r="IE486" s="102"/>
      <c r="IF486" s="102"/>
      <c r="IG486" s="102"/>
      <c r="IH486" s="102"/>
      <c r="II486" s="102"/>
      <c r="IJ486" s="102"/>
      <c r="IK486" s="102"/>
      <c r="IL486" s="102"/>
      <c r="IM486" s="102"/>
      <c r="IN486" s="102"/>
    </row>
    <row r="487" spans="1:248" s="436" customFormat="1" ht="18" customHeight="1">
      <c r="A487" s="350" t="s">
        <v>456</v>
      </c>
      <c r="B487" s="281">
        <v>1497</v>
      </c>
      <c r="C487" s="281"/>
      <c r="D487" s="281">
        <v>-603</v>
      </c>
      <c r="E487" s="281">
        <v>28457</v>
      </c>
      <c r="F487" s="450">
        <v>-1.021189865410971</v>
      </c>
      <c r="G487" s="450">
        <v>-1.402805611222445</v>
      </c>
      <c r="H487" s="465"/>
      <c r="HM487" s="102"/>
      <c r="HN487" s="102"/>
      <c r="HO487" s="102"/>
      <c r="HP487" s="102"/>
      <c r="HQ487" s="102"/>
      <c r="HR487" s="102"/>
      <c r="HS487" s="102"/>
      <c r="HT487" s="102"/>
      <c r="HU487" s="102"/>
      <c r="HV487" s="102"/>
      <c r="HW487" s="102"/>
      <c r="HX487" s="102"/>
      <c r="HY487" s="102"/>
      <c r="HZ487" s="102"/>
      <c r="IA487" s="102"/>
      <c r="IB487" s="102"/>
      <c r="IC487" s="102"/>
      <c r="ID487" s="102"/>
      <c r="IE487" s="102"/>
      <c r="IF487" s="102"/>
      <c r="IG487" s="102"/>
      <c r="IH487" s="102"/>
      <c r="II487" s="102"/>
      <c r="IJ487" s="102"/>
      <c r="IK487" s="102"/>
      <c r="IL487" s="102"/>
      <c r="IM487" s="102"/>
      <c r="IN487" s="102"/>
    </row>
    <row r="488" spans="1:248" s="436" customFormat="1" ht="18" customHeight="1">
      <c r="A488" s="448" t="s">
        <v>457</v>
      </c>
      <c r="B488" s="458">
        <v>6997.4555820000005</v>
      </c>
      <c r="C488" s="458">
        <v>7255</v>
      </c>
      <c r="D488" s="458">
        <v>7218</v>
      </c>
      <c r="E488" s="458">
        <v>8473</v>
      </c>
      <c r="F488" s="450">
        <v>-0.14811754986427472</v>
      </c>
      <c r="G488" s="450">
        <v>3.151780178030994E-2</v>
      </c>
      <c r="H488" s="451"/>
      <c r="HM488" s="102"/>
      <c r="HN488" s="102"/>
      <c r="HO488" s="102"/>
      <c r="HP488" s="102"/>
      <c r="HQ488" s="102"/>
      <c r="HR488" s="102"/>
      <c r="HS488" s="102"/>
      <c r="HT488" s="102"/>
      <c r="HU488" s="102"/>
      <c r="HV488" s="102"/>
      <c r="HW488" s="102"/>
      <c r="HX488" s="102"/>
      <c r="HY488" s="102"/>
      <c r="HZ488" s="102"/>
      <c r="IA488" s="102"/>
      <c r="IB488" s="102"/>
      <c r="IC488" s="102"/>
      <c r="ID488" s="102"/>
      <c r="IE488" s="102"/>
      <c r="IF488" s="102"/>
      <c r="IG488" s="102"/>
      <c r="IH488" s="102"/>
      <c r="II488" s="102"/>
      <c r="IJ488" s="102"/>
      <c r="IK488" s="102"/>
      <c r="IL488" s="102"/>
      <c r="IM488" s="102"/>
      <c r="IN488" s="102"/>
    </row>
    <row r="489" spans="1:248" s="436" customFormat="1">
      <c r="A489" s="350" t="s">
        <v>428</v>
      </c>
      <c r="B489" s="281">
        <v>920.86</v>
      </c>
      <c r="C489" s="281"/>
      <c r="D489" s="281">
        <v>1138</v>
      </c>
      <c r="E489" s="281">
        <v>953</v>
      </c>
      <c r="F489" s="450">
        <v>0.19412381951731383</v>
      </c>
      <c r="G489" s="450">
        <v>0.23580131616097999</v>
      </c>
      <c r="H489" s="451"/>
      <c r="HM489" s="102"/>
      <c r="HN489" s="102"/>
      <c r="HO489" s="102"/>
      <c r="HP489" s="102"/>
      <c r="HQ489" s="102"/>
      <c r="HR489" s="102"/>
      <c r="HS489" s="102"/>
      <c r="HT489" s="102"/>
      <c r="HU489" s="102"/>
      <c r="HV489" s="102"/>
      <c r="HW489" s="102"/>
      <c r="HX489" s="102"/>
      <c r="HY489" s="102"/>
      <c r="HZ489" s="102"/>
      <c r="IA489" s="102"/>
      <c r="IB489" s="102"/>
      <c r="IC489" s="102"/>
      <c r="ID489" s="102"/>
      <c r="IE489" s="102"/>
      <c r="IF489" s="102"/>
      <c r="IG489" s="102"/>
      <c r="IH489" s="102"/>
      <c r="II489" s="102"/>
      <c r="IJ489" s="102"/>
      <c r="IK489" s="102"/>
      <c r="IL489" s="102"/>
      <c r="IM489" s="102"/>
      <c r="IN489" s="102"/>
    </row>
    <row r="490" spans="1:248" s="436" customFormat="1" ht="18" customHeight="1">
      <c r="A490" s="350" t="s">
        <v>458</v>
      </c>
      <c r="B490" s="281">
        <v>3874.88</v>
      </c>
      <c r="C490" s="281"/>
      <c r="D490" s="281">
        <v>3737</v>
      </c>
      <c r="E490" s="281">
        <v>4450</v>
      </c>
      <c r="F490" s="450">
        <v>-0.16022471910112357</v>
      </c>
      <c r="G490" s="450">
        <v>-3.5583037410190754E-2</v>
      </c>
      <c r="H490" s="460"/>
      <c r="HM490" s="102"/>
      <c r="HN490" s="102"/>
      <c r="HO490" s="102"/>
      <c r="HP490" s="102"/>
      <c r="HQ490" s="102"/>
      <c r="HR490" s="102"/>
      <c r="HS490" s="102"/>
      <c r="HT490" s="102"/>
      <c r="HU490" s="102"/>
      <c r="HV490" s="102"/>
      <c r="HW490" s="102"/>
      <c r="HX490" s="102"/>
      <c r="HY490" s="102"/>
      <c r="HZ490" s="102"/>
      <c r="IA490" s="102"/>
      <c r="IB490" s="102"/>
      <c r="IC490" s="102"/>
      <c r="ID490" s="102"/>
      <c r="IE490" s="102"/>
      <c r="IF490" s="102"/>
      <c r="IG490" s="102"/>
      <c r="IH490" s="102"/>
      <c r="II490" s="102"/>
      <c r="IJ490" s="102"/>
      <c r="IK490" s="102"/>
      <c r="IL490" s="102"/>
      <c r="IM490" s="102"/>
      <c r="IN490" s="102"/>
    </row>
    <row r="491" spans="1:248" s="436" customFormat="1" ht="18" customHeight="1">
      <c r="A491" s="350" t="s">
        <v>459</v>
      </c>
      <c r="B491" s="281">
        <v>1010.485582</v>
      </c>
      <c r="C491" s="281"/>
      <c r="D491" s="281">
        <v>986</v>
      </c>
      <c r="E491" s="281">
        <v>929</v>
      </c>
      <c r="F491" s="450">
        <v>6.1356297093648982E-2</v>
      </c>
      <c r="G491" s="450">
        <v>-2.4231500613335788E-2</v>
      </c>
      <c r="H491" s="451"/>
      <c r="HM491" s="102"/>
      <c r="HN491" s="102"/>
      <c r="HO491" s="102"/>
      <c r="HP491" s="102"/>
      <c r="HQ491" s="102"/>
      <c r="HR491" s="102"/>
      <c r="HS491" s="102"/>
      <c r="HT491" s="102"/>
      <c r="HU491" s="102"/>
      <c r="HV491" s="102"/>
      <c r="HW491" s="102"/>
      <c r="HX491" s="102"/>
      <c r="HY491" s="102"/>
      <c r="HZ491" s="102"/>
      <c r="IA491" s="102"/>
      <c r="IB491" s="102"/>
      <c r="IC491" s="102"/>
      <c r="ID491" s="102"/>
      <c r="IE491" s="102"/>
      <c r="IF491" s="102"/>
      <c r="IG491" s="102"/>
      <c r="IH491" s="102"/>
      <c r="II491" s="102"/>
      <c r="IJ491" s="102"/>
      <c r="IK491" s="102"/>
      <c r="IL491" s="102"/>
      <c r="IM491" s="102"/>
      <c r="IN491" s="102"/>
    </row>
    <row r="492" spans="1:248" s="436" customFormat="1" ht="18" customHeight="1">
      <c r="A492" s="350" t="s">
        <v>460</v>
      </c>
      <c r="B492" s="281">
        <v>165</v>
      </c>
      <c r="C492" s="281"/>
      <c r="D492" s="281">
        <v>165</v>
      </c>
      <c r="E492" s="281">
        <v>165</v>
      </c>
      <c r="F492" s="450">
        <v>0</v>
      </c>
      <c r="G492" s="450">
        <v>0</v>
      </c>
      <c r="H492" s="451"/>
      <c r="HM492" s="102"/>
      <c r="HN492" s="102"/>
      <c r="HO492" s="102"/>
      <c r="HP492" s="102"/>
      <c r="HQ492" s="102"/>
      <c r="HR492" s="102"/>
      <c r="HS492" s="102"/>
      <c r="HT492" s="102"/>
      <c r="HU492" s="102"/>
      <c r="HV492" s="102"/>
      <c r="HW492" s="102"/>
      <c r="HX492" s="102"/>
      <c r="HY492" s="102"/>
      <c r="HZ492" s="102"/>
      <c r="IA492" s="102"/>
      <c r="IB492" s="102"/>
      <c r="IC492" s="102"/>
      <c r="ID492" s="102"/>
      <c r="IE492" s="102"/>
      <c r="IF492" s="102"/>
      <c r="IG492" s="102"/>
      <c r="IH492" s="102"/>
      <c r="II492" s="102"/>
      <c r="IJ492" s="102"/>
      <c r="IK492" s="102"/>
      <c r="IL492" s="102"/>
      <c r="IM492" s="102"/>
      <c r="IN492" s="102"/>
    </row>
    <row r="493" spans="1:248" s="436" customFormat="1" ht="18" customHeight="1">
      <c r="A493" s="350" t="s">
        <v>461</v>
      </c>
      <c r="B493" s="281">
        <v>816.23</v>
      </c>
      <c r="C493" s="281"/>
      <c r="D493" s="281">
        <v>819</v>
      </c>
      <c r="E493" s="281">
        <v>1590</v>
      </c>
      <c r="F493" s="450">
        <v>-0.48490566037735849</v>
      </c>
      <c r="G493" s="450">
        <v>3.3936512992660539E-3</v>
      </c>
      <c r="H493" s="451"/>
      <c r="HM493" s="102"/>
      <c r="HN493" s="102"/>
      <c r="HO493" s="102"/>
      <c r="HP493" s="102"/>
      <c r="HQ493" s="102"/>
      <c r="HR493" s="102"/>
      <c r="HS493" s="102"/>
      <c r="HT493" s="102"/>
      <c r="HU493" s="102"/>
      <c r="HV493" s="102"/>
      <c r="HW493" s="102"/>
      <c r="HX493" s="102"/>
      <c r="HY493" s="102"/>
      <c r="HZ493" s="102"/>
      <c r="IA493" s="102"/>
      <c r="IB493" s="102"/>
      <c r="IC493" s="102"/>
      <c r="ID493" s="102"/>
      <c r="IE493" s="102"/>
      <c r="IF493" s="102"/>
      <c r="IG493" s="102"/>
      <c r="IH493" s="102"/>
      <c r="II493" s="102"/>
      <c r="IJ493" s="102"/>
      <c r="IK493" s="102"/>
      <c r="IL493" s="102"/>
      <c r="IM493" s="102"/>
      <c r="IN493" s="102"/>
    </row>
    <row r="494" spans="1:248" s="436" customFormat="1">
      <c r="A494" s="350" t="s">
        <v>462</v>
      </c>
      <c r="B494" s="281">
        <v>210</v>
      </c>
      <c r="C494" s="281"/>
      <c r="D494" s="281">
        <v>373</v>
      </c>
      <c r="E494" s="281">
        <v>386</v>
      </c>
      <c r="F494" s="450">
        <v>-3.3678756476683946E-2</v>
      </c>
      <c r="G494" s="450">
        <v>0.7761904761904761</v>
      </c>
      <c r="H494" s="451"/>
      <c r="HM494" s="102"/>
      <c r="HN494" s="102"/>
      <c r="HO494" s="102"/>
      <c r="HP494" s="102"/>
      <c r="HQ494" s="102"/>
      <c r="HR494" s="102"/>
      <c r="HS494" s="102"/>
      <c r="HT494" s="102"/>
      <c r="HU494" s="102"/>
      <c r="HV494" s="102"/>
      <c r="HW494" s="102"/>
      <c r="HX494" s="102"/>
      <c r="HY494" s="102"/>
      <c r="HZ494" s="102"/>
      <c r="IA494" s="102"/>
      <c r="IB494" s="102"/>
      <c r="IC494" s="102"/>
      <c r="ID494" s="102"/>
      <c r="IE494" s="102"/>
      <c r="IF494" s="102"/>
      <c r="IG494" s="102"/>
      <c r="IH494" s="102"/>
      <c r="II494" s="102"/>
      <c r="IJ494" s="102"/>
      <c r="IK494" s="102"/>
      <c r="IL494" s="102"/>
      <c r="IM494" s="102"/>
      <c r="IN494" s="102"/>
    </row>
    <row r="495" spans="1:248" s="436" customFormat="1" ht="36">
      <c r="A495" s="448" t="s">
        <v>463</v>
      </c>
      <c r="B495" s="458">
        <v>781.43</v>
      </c>
      <c r="C495" s="458">
        <v>1089</v>
      </c>
      <c r="D495" s="458">
        <v>1089</v>
      </c>
      <c r="E495" s="458">
        <v>701</v>
      </c>
      <c r="F495" s="453">
        <v>0.55349500713266764</v>
      </c>
      <c r="G495" s="450">
        <v>0.39359891481002784</v>
      </c>
      <c r="H495" s="451" t="s">
        <v>464</v>
      </c>
      <c r="HM495" s="102"/>
      <c r="HN495" s="102"/>
      <c r="HO495" s="102"/>
      <c r="HP495" s="102"/>
      <c r="HQ495" s="102"/>
      <c r="HR495" s="102"/>
      <c r="HS495" s="102"/>
      <c r="HT495" s="102"/>
      <c r="HU495" s="102"/>
      <c r="HV495" s="102"/>
      <c r="HW495" s="102"/>
      <c r="HX495" s="102"/>
      <c r="HY495" s="102"/>
      <c r="HZ495" s="102"/>
      <c r="IA495" s="102"/>
      <c r="IB495" s="102"/>
      <c r="IC495" s="102"/>
      <c r="ID495" s="102"/>
      <c r="IE495" s="102"/>
      <c r="IF495" s="102"/>
      <c r="IG495" s="102"/>
      <c r="IH495" s="102"/>
      <c r="II495" s="102"/>
      <c r="IJ495" s="102"/>
      <c r="IK495" s="102"/>
      <c r="IL495" s="102"/>
      <c r="IM495" s="102"/>
      <c r="IN495" s="102"/>
    </row>
    <row r="496" spans="1:248" s="436" customFormat="1" ht="18" customHeight="1">
      <c r="A496" s="350" t="s">
        <v>465</v>
      </c>
      <c r="B496" s="281">
        <v>0</v>
      </c>
      <c r="C496" s="281"/>
      <c r="D496" s="281">
        <v>0</v>
      </c>
      <c r="E496" s="281">
        <v>0</v>
      </c>
      <c r="F496" s="450"/>
      <c r="G496" s="450"/>
      <c r="H496" s="451"/>
      <c r="HM496" s="102"/>
      <c r="HN496" s="102"/>
      <c r="HO496" s="102"/>
      <c r="HP496" s="102"/>
      <c r="HQ496" s="102"/>
      <c r="HR496" s="102"/>
      <c r="HS496" s="102"/>
      <c r="HT496" s="102"/>
      <c r="HU496" s="102"/>
      <c r="HV496" s="102"/>
      <c r="HW496" s="102"/>
      <c r="HX496" s="102"/>
      <c r="HY496" s="102"/>
      <c r="HZ496" s="102"/>
      <c r="IA496" s="102"/>
      <c r="IB496" s="102"/>
      <c r="IC496" s="102"/>
      <c r="ID496" s="102"/>
      <c r="IE496" s="102"/>
      <c r="IF496" s="102"/>
      <c r="IG496" s="102"/>
      <c r="IH496" s="102"/>
      <c r="II496" s="102"/>
      <c r="IJ496" s="102"/>
      <c r="IK496" s="102"/>
      <c r="IL496" s="102"/>
      <c r="IM496" s="102"/>
      <c r="IN496" s="102"/>
    </row>
    <row r="497" spans="1:248" s="436" customFormat="1" ht="18" customHeight="1">
      <c r="A497" s="350" t="s">
        <v>466</v>
      </c>
      <c r="B497" s="281">
        <v>0</v>
      </c>
      <c r="C497" s="281"/>
      <c r="D497" s="281">
        <v>0</v>
      </c>
      <c r="E497" s="281">
        <v>0</v>
      </c>
      <c r="F497" s="450"/>
      <c r="G497" s="450"/>
      <c r="H497" s="451"/>
      <c r="HM497" s="102"/>
      <c r="HN497" s="102"/>
      <c r="HO497" s="102"/>
      <c r="HP497" s="102"/>
      <c r="HQ497" s="102"/>
      <c r="HR497" s="102"/>
      <c r="HS497" s="102"/>
      <c r="HT497" s="102"/>
      <c r="HU497" s="102"/>
      <c r="HV497" s="102"/>
      <c r="HW497" s="102"/>
      <c r="HX497" s="102"/>
      <c r="HY497" s="102"/>
      <c r="HZ497" s="102"/>
      <c r="IA497" s="102"/>
      <c r="IB497" s="102"/>
      <c r="IC497" s="102"/>
      <c r="ID497" s="102"/>
      <c r="IE497" s="102"/>
      <c r="IF497" s="102"/>
      <c r="IG497" s="102"/>
      <c r="IH497" s="102"/>
      <c r="II497" s="102"/>
      <c r="IJ497" s="102"/>
      <c r="IK497" s="102"/>
      <c r="IL497" s="102"/>
      <c r="IM497" s="102"/>
      <c r="IN497" s="102"/>
    </row>
    <row r="498" spans="1:248" s="436" customFormat="1">
      <c r="A498" s="350" t="s">
        <v>467</v>
      </c>
      <c r="B498" s="281">
        <v>781.43</v>
      </c>
      <c r="C498" s="281"/>
      <c r="D498" s="281">
        <v>1089</v>
      </c>
      <c r="E498" s="281">
        <v>701</v>
      </c>
      <c r="F498" s="450">
        <v>0.55349500713266764</v>
      </c>
      <c r="G498" s="450">
        <v>0.39359891481002784</v>
      </c>
      <c r="H498" s="451"/>
      <c r="HM498" s="102"/>
      <c r="HN498" s="102"/>
      <c r="HO498" s="102"/>
      <c r="HP498" s="102"/>
      <c r="HQ498" s="102"/>
      <c r="HR498" s="102"/>
      <c r="HS498" s="102"/>
      <c r="HT498" s="102"/>
      <c r="HU498" s="102"/>
      <c r="HV498" s="102"/>
      <c r="HW498" s="102"/>
      <c r="HX498" s="102"/>
      <c r="HY498" s="102"/>
      <c r="HZ498" s="102"/>
      <c r="IA498" s="102"/>
      <c r="IB498" s="102"/>
      <c r="IC498" s="102"/>
      <c r="ID498" s="102"/>
      <c r="IE498" s="102"/>
      <c r="IF498" s="102"/>
      <c r="IG498" s="102"/>
      <c r="IH498" s="102"/>
      <c r="II498" s="102"/>
      <c r="IJ498" s="102"/>
      <c r="IK498" s="102"/>
      <c r="IL498" s="102"/>
      <c r="IM498" s="102"/>
      <c r="IN498" s="102"/>
    </row>
    <row r="499" spans="1:248" s="436" customFormat="1" ht="18" customHeight="1">
      <c r="A499" s="448" t="s">
        <v>468</v>
      </c>
      <c r="B499" s="458">
        <v>207391</v>
      </c>
      <c r="C499" s="458">
        <v>227829</v>
      </c>
      <c r="D499" s="458">
        <v>227483</v>
      </c>
      <c r="E499" s="458">
        <v>201918</v>
      </c>
      <c r="F499" s="450">
        <v>0.12661080240493661</v>
      </c>
      <c r="G499" s="450">
        <v>9.6879806741854813E-2</v>
      </c>
      <c r="H499" s="451"/>
      <c r="HM499" s="102"/>
      <c r="HN499" s="102"/>
      <c r="HO499" s="102"/>
      <c r="HP499" s="102"/>
      <c r="HQ499" s="102"/>
      <c r="HR499" s="102"/>
      <c r="HS499" s="102"/>
      <c r="HT499" s="102"/>
      <c r="HU499" s="102"/>
      <c r="HV499" s="102"/>
      <c r="HW499" s="102"/>
      <c r="HX499" s="102"/>
      <c r="HY499" s="102"/>
      <c r="HZ499" s="102"/>
      <c r="IA499" s="102"/>
      <c r="IB499" s="102"/>
      <c r="IC499" s="102"/>
      <c r="ID499" s="102"/>
      <c r="IE499" s="102"/>
      <c r="IF499" s="102"/>
      <c r="IG499" s="102"/>
      <c r="IH499" s="102"/>
      <c r="II499" s="102"/>
      <c r="IJ499" s="102"/>
      <c r="IK499" s="102"/>
      <c r="IL499" s="102"/>
      <c r="IM499" s="102"/>
      <c r="IN499" s="102"/>
    </row>
    <row r="500" spans="1:248" s="436" customFormat="1" ht="18" customHeight="1">
      <c r="A500" s="350" t="s">
        <v>469</v>
      </c>
      <c r="B500" s="281">
        <v>207391</v>
      </c>
      <c r="C500" s="281"/>
      <c r="D500" s="281">
        <v>163960</v>
      </c>
      <c r="E500" s="281">
        <v>201918</v>
      </c>
      <c r="F500" s="450">
        <v>-0.187987202725859</v>
      </c>
      <c r="G500" s="450">
        <v>-0.20941603058956271</v>
      </c>
      <c r="H500" s="451"/>
      <c r="HM500" s="102"/>
      <c r="HN500" s="102"/>
      <c r="HO500" s="102"/>
      <c r="HP500" s="102"/>
      <c r="HQ500" s="102"/>
      <c r="HR500" s="102"/>
      <c r="HS500" s="102"/>
      <c r="HT500" s="102"/>
      <c r="HU500" s="102"/>
      <c r="HV500" s="102"/>
      <c r="HW500" s="102"/>
      <c r="HX500" s="102"/>
      <c r="HY500" s="102"/>
      <c r="HZ500" s="102"/>
      <c r="IA500" s="102"/>
      <c r="IB500" s="102"/>
      <c r="IC500" s="102"/>
      <c r="ID500" s="102"/>
      <c r="IE500" s="102"/>
      <c r="IF500" s="102"/>
      <c r="IG500" s="102"/>
      <c r="IH500" s="102"/>
      <c r="II500" s="102"/>
      <c r="IJ500" s="102"/>
      <c r="IK500" s="102"/>
      <c r="IL500" s="102"/>
      <c r="IM500" s="102"/>
      <c r="IN500" s="102"/>
    </row>
    <row r="501" spans="1:248" s="436" customFormat="1" ht="18" customHeight="1">
      <c r="A501" s="350" t="s">
        <v>470</v>
      </c>
      <c r="B501" s="281">
        <v>0</v>
      </c>
      <c r="C501" s="281"/>
      <c r="D501" s="281">
        <v>63523</v>
      </c>
      <c r="E501" s="281">
        <v>0</v>
      </c>
      <c r="F501" s="450"/>
      <c r="G501" s="450"/>
      <c r="H501" s="451"/>
      <c r="HM501" s="102"/>
      <c r="HN501" s="102"/>
      <c r="HO501" s="102"/>
      <c r="HP501" s="102"/>
      <c r="HQ501" s="102"/>
      <c r="HR501" s="102"/>
      <c r="HS501" s="102"/>
      <c r="HT501" s="102"/>
      <c r="HU501" s="102"/>
      <c r="HV501" s="102"/>
      <c r="HW501" s="102"/>
      <c r="HX501" s="102"/>
      <c r="HY501" s="102"/>
      <c r="HZ501" s="102"/>
      <c r="IA501" s="102"/>
      <c r="IB501" s="102"/>
      <c r="IC501" s="102"/>
      <c r="ID501" s="102"/>
      <c r="IE501" s="102"/>
      <c r="IF501" s="102"/>
      <c r="IG501" s="102"/>
      <c r="IH501" s="102"/>
      <c r="II501" s="102"/>
      <c r="IJ501" s="102"/>
      <c r="IK501" s="102"/>
      <c r="IL501" s="102"/>
      <c r="IM501" s="102"/>
      <c r="IN501" s="102"/>
    </row>
    <row r="502" spans="1:248" s="436" customFormat="1" ht="72">
      <c r="A502" s="448" t="s">
        <v>471</v>
      </c>
      <c r="B502" s="458">
        <v>479131.58799233998</v>
      </c>
      <c r="C502" s="458">
        <v>2113212</v>
      </c>
      <c r="D502" s="458">
        <v>2113006</v>
      </c>
      <c r="E502" s="458">
        <v>2864946</v>
      </c>
      <c r="F502" s="450">
        <v>-0.26246218951421774</v>
      </c>
      <c r="G502" s="450">
        <v>3.4100745034447222</v>
      </c>
      <c r="H502" s="460" t="s">
        <v>472</v>
      </c>
      <c r="HM502" s="102"/>
      <c r="HN502" s="102"/>
      <c r="HO502" s="102"/>
      <c r="HP502" s="102"/>
      <c r="HQ502" s="102"/>
      <c r="HR502" s="102"/>
      <c r="HS502" s="102"/>
      <c r="HT502" s="102"/>
      <c r="HU502" s="102"/>
      <c r="HV502" s="102"/>
      <c r="HW502" s="102"/>
      <c r="HX502" s="102"/>
      <c r="HY502" s="102"/>
      <c r="HZ502" s="102"/>
      <c r="IA502" s="102"/>
      <c r="IB502" s="102"/>
      <c r="IC502" s="102"/>
      <c r="ID502" s="102"/>
      <c r="IE502" s="102"/>
      <c r="IF502" s="102"/>
      <c r="IG502" s="102"/>
      <c r="IH502" s="102"/>
      <c r="II502" s="102"/>
      <c r="IJ502" s="102"/>
      <c r="IK502" s="102"/>
      <c r="IL502" s="102"/>
      <c r="IM502" s="102"/>
      <c r="IN502" s="102"/>
    </row>
    <row r="503" spans="1:248" s="436" customFormat="1" ht="18" customHeight="1">
      <c r="A503" s="350" t="s">
        <v>473</v>
      </c>
      <c r="B503" s="281">
        <v>9500</v>
      </c>
      <c r="C503" s="281"/>
      <c r="D503" s="281">
        <v>9071</v>
      </c>
      <c r="E503" s="281">
        <v>7290</v>
      </c>
      <c r="F503" s="450">
        <v>0.24430727023319609</v>
      </c>
      <c r="G503" s="450">
        <v>-4.5157894736842064E-2</v>
      </c>
      <c r="H503" s="451"/>
      <c r="HM503" s="102"/>
      <c r="HN503" s="102"/>
      <c r="HO503" s="102"/>
      <c r="HP503" s="102"/>
      <c r="HQ503" s="102"/>
      <c r="HR503" s="102"/>
      <c r="HS503" s="102"/>
      <c r="HT503" s="102"/>
      <c r="HU503" s="102"/>
      <c r="HV503" s="102"/>
      <c r="HW503" s="102"/>
      <c r="HX503" s="102"/>
      <c r="HY503" s="102"/>
      <c r="HZ503" s="102"/>
      <c r="IA503" s="102"/>
      <c r="IB503" s="102"/>
      <c r="IC503" s="102"/>
      <c r="ID503" s="102"/>
      <c r="IE503" s="102"/>
      <c r="IF503" s="102"/>
      <c r="IG503" s="102"/>
      <c r="IH503" s="102"/>
      <c r="II503" s="102"/>
      <c r="IJ503" s="102"/>
      <c r="IK503" s="102"/>
      <c r="IL503" s="102"/>
      <c r="IM503" s="102"/>
      <c r="IN503" s="102"/>
    </row>
    <row r="504" spans="1:248" s="436" customFormat="1" ht="18" customHeight="1">
      <c r="A504" s="350" t="s">
        <v>474</v>
      </c>
      <c r="B504" s="281">
        <v>0</v>
      </c>
      <c r="C504" s="281"/>
      <c r="D504" s="281">
        <v>0</v>
      </c>
      <c r="E504" s="281">
        <v>0</v>
      </c>
      <c r="F504" s="450"/>
      <c r="G504" s="450"/>
      <c r="H504" s="451"/>
      <c r="HM504" s="102"/>
      <c r="HN504" s="102"/>
      <c r="HO504" s="102"/>
      <c r="HP504" s="102"/>
      <c r="HQ504" s="102"/>
      <c r="HR504" s="102"/>
      <c r="HS504" s="102"/>
      <c r="HT504" s="102"/>
      <c r="HU504" s="102"/>
      <c r="HV504" s="102"/>
      <c r="HW504" s="102"/>
      <c r="HX504" s="102"/>
      <c r="HY504" s="102"/>
      <c r="HZ504" s="102"/>
      <c r="IA504" s="102"/>
      <c r="IB504" s="102"/>
      <c r="IC504" s="102"/>
      <c r="ID504" s="102"/>
      <c r="IE504" s="102"/>
      <c r="IF504" s="102"/>
      <c r="IG504" s="102"/>
      <c r="IH504" s="102"/>
      <c r="II504" s="102"/>
      <c r="IJ504" s="102"/>
      <c r="IK504" s="102"/>
      <c r="IL504" s="102"/>
      <c r="IM504" s="102"/>
      <c r="IN504" s="102"/>
    </row>
    <row r="505" spans="1:248" s="436" customFormat="1" ht="18" customHeight="1">
      <c r="A505" s="350" t="s">
        <v>475</v>
      </c>
      <c r="B505" s="281">
        <v>0</v>
      </c>
      <c r="C505" s="281"/>
      <c r="D505" s="281">
        <v>0</v>
      </c>
      <c r="E505" s="281">
        <v>0</v>
      </c>
      <c r="F505" s="450"/>
      <c r="G505" s="450"/>
      <c r="H505" s="451"/>
      <c r="HM505" s="102"/>
      <c r="HN505" s="102"/>
      <c r="HO505" s="102"/>
      <c r="HP505" s="102"/>
      <c r="HQ505" s="102"/>
      <c r="HR505" s="102"/>
      <c r="HS505" s="102"/>
      <c r="HT505" s="102"/>
      <c r="HU505" s="102"/>
      <c r="HV505" s="102"/>
      <c r="HW505" s="102"/>
      <c r="HX505" s="102"/>
      <c r="HY505" s="102"/>
      <c r="HZ505" s="102"/>
      <c r="IA505" s="102"/>
      <c r="IB505" s="102"/>
      <c r="IC505" s="102"/>
      <c r="ID505" s="102"/>
      <c r="IE505" s="102"/>
      <c r="IF505" s="102"/>
      <c r="IG505" s="102"/>
      <c r="IH505" s="102"/>
      <c r="II505" s="102"/>
      <c r="IJ505" s="102"/>
      <c r="IK505" s="102"/>
      <c r="IL505" s="102"/>
      <c r="IM505" s="102"/>
      <c r="IN505" s="102"/>
    </row>
    <row r="506" spans="1:248" s="436" customFormat="1">
      <c r="A506" s="350" t="s">
        <v>476</v>
      </c>
      <c r="B506" s="281">
        <v>469631.58799233998</v>
      </c>
      <c r="C506" s="281"/>
      <c r="D506" s="281">
        <v>2103935</v>
      </c>
      <c r="E506" s="281">
        <v>2857656</v>
      </c>
      <c r="F506" s="450">
        <v>-0.26375497960566285</v>
      </c>
      <c r="G506" s="450">
        <v>3.4799690944858606</v>
      </c>
      <c r="H506" s="460"/>
      <c r="HM506" s="102"/>
      <c r="HN506" s="102"/>
      <c r="HO506" s="102"/>
      <c r="HP506" s="102"/>
      <c r="HQ506" s="102"/>
      <c r="HR506" s="102"/>
      <c r="HS506" s="102"/>
      <c r="HT506" s="102"/>
      <c r="HU506" s="102"/>
      <c r="HV506" s="102"/>
      <c r="HW506" s="102"/>
      <c r="HX506" s="102"/>
      <c r="HY506" s="102"/>
      <c r="HZ506" s="102"/>
      <c r="IA506" s="102"/>
      <c r="IB506" s="102"/>
      <c r="IC506" s="102"/>
      <c r="ID506" s="102"/>
      <c r="IE506" s="102"/>
      <c r="IF506" s="102"/>
      <c r="IG506" s="102"/>
      <c r="IH506" s="102"/>
      <c r="II506" s="102"/>
      <c r="IJ506" s="102"/>
      <c r="IK506" s="102"/>
      <c r="IL506" s="102"/>
      <c r="IM506" s="102"/>
      <c r="IN506" s="102"/>
    </row>
    <row r="507" spans="1:248" s="436" customFormat="1" ht="18" customHeight="1">
      <c r="A507" s="448" t="s">
        <v>43</v>
      </c>
      <c r="B507" s="458">
        <v>326870.803874921</v>
      </c>
      <c r="C507" s="458">
        <v>277075</v>
      </c>
      <c r="D507" s="458">
        <v>275913</v>
      </c>
      <c r="E507" s="458">
        <v>250235</v>
      </c>
      <c r="F507" s="450">
        <v>0.1026155413910923</v>
      </c>
      <c r="G507" s="450">
        <v>-0.15589585631643099</v>
      </c>
      <c r="H507" s="451"/>
      <c r="HM507" s="102"/>
      <c r="HN507" s="102"/>
      <c r="HO507" s="102"/>
      <c r="HP507" s="102"/>
      <c r="HQ507" s="102"/>
      <c r="HR507" s="102"/>
      <c r="HS507" s="102"/>
      <c r="HT507" s="102"/>
      <c r="HU507" s="102"/>
      <c r="HV507" s="102"/>
      <c r="HW507" s="102"/>
      <c r="HX507" s="102"/>
      <c r="HY507" s="102"/>
      <c r="HZ507" s="102"/>
      <c r="IA507" s="102"/>
      <c r="IB507" s="102"/>
      <c r="IC507" s="102"/>
      <c r="ID507" s="102"/>
      <c r="IE507" s="102"/>
      <c r="IF507" s="102"/>
      <c r="IG507" s="102"/>
      <c r="IH507" s="102"/>
      <c r="II507" s="102"/>
      <c r="IJ507" s="102"/>
      <c r="IK507" s="102"/>
      <c r="IL507" s="102"/>
      <c r="IM507" s="102"/>
      <c r="IN507" s="102"/>
    </row>
    <row r="508" spans="1:248" s="436" customFormat="1" ht="48">
      <c r="A508" s="448" t="s">
        <v>477</v>
      </c>
      <c r="B508" s="458">
        <v>127763.06846271899</v>
      </c>
      <c r="C508" s="458">
        <v>92696</v>
      </c>
      <c r="D508" s="458">
        <v>92616</v>
      </c>
      <c r="E508" s="458">
        <v>63718</v>
      </c>
      <c r="F508" s="453">
        <v>0.45352961486550103</v>
      </c>
      <c r="G508" s="450">
        <v>-0.27509568207478385</v>
      </c>
      <c r="H508" s="460" t="s">
        <v>478</v>
      </c>
      <c r="HM508" s="102"/>
      <c r="HN508" s="102"/>
      <c r="HO508" s="102"/>
      <c r="HP508" s="102"/>
      <c r="HQ508" s="102"/>
      <c r="HR508" s="102"/>
      <c r="HS508" s="102"/>
      <c r="HT508" s="102"/>
      <c r="HU508" s="102"/>
      <c r="HV508" s="102"/>
      <c r="HW508" s="102"/>
      <c r="HX508" s="102"/>
      <c r="HY508" s="102"/>
      <c r="HZ508" s="102"/>
      <c r="IA508" s="102"/>
      <c r="IB508" s="102"/>
      <c r="IC508" s="102"/>
      <c r="ID508" s="102"/>
      <c r="IE508" s="102"/>
      <c r="IF508" s="102"/>
      <c r="IG508" s="102"/>
      <c r="IH508" s="102"/>
      <c r="II508" s="102"/>
      <c r="IJ508" s="102"/>
      <c r="IK508" s="102"/>
      <c r="IL508" s="102"/>
      <c r="IM508" s="102"/>
      <c r="IN508" s="102"/>
    </row>
    <row r="509" spans="1:248" s="436" customFormat="1" ht="18" customHeight="1">
      <c r="A509" s="466" t="s">
        <v>112</v>
      </c>
      <c r="B509" s="281">
        <v>6437.09</v>
      </c>
      <c r="C509" s="281"/>
      <c r="D509" s="281">
        <v>7960</v>
      </c>
      <c r="E509" s="281">
        <v>6648</v>
      </c>
      <c r="F509" s="450">
        <v>0.19735258724428406</v>
      </c>
      <c r="G509" s="450">
        <v>0.23658361153875429</v>
      </c>
      <c r="H509" s="451"/>
      <c r="HM509" s="102"/>
      <c r="HN509" s="102"/>
      <c r="HO509" s="102"/>
      <c r="HP509" s="102"/>
      <c r="HQ509" s="102"/>
      <c r="HR509" s="102"/>
      <c r="HS509" s="102"/>
      <c r="HT509" s="102"/>
      <c r="HU509" s="102"/>
      <c r="HV509" s="102"/>
      <c r="HW509" s="102"/>
      <c r="HX509" s="102"/>
      <c r="HY509" s="102"/>
      <c r="HZ509" s="102"/>
      <c r="IA509" s="102"/>
      <c r="IB509" s="102"/>
      <c r="IC509" s="102"/>
      <c r="ID509" s="102"/>
      <c r="IE509" s="102"/>
      <c r="IF509" s="102"/>
      <c r="IG509" s="102"/>
      <c r="IH509" s="102"/>
      <c r="II509" s="102"/>
      <c r="IJ509" s="102"/>
      <c r="IK509" s="102"/>
      <c r="IL509" s="102"/>
      <c r="IM509" s="102"/>
      <c r="IN509" s="102"/>
    </row>
    <row r="510" spans="1:248" s="436" customFormat="1" ht="18" customHeight="1">
      <c r="A510" s="350" t="s">
        <v>113</v>
      </c>
      <c r="B510" s="281">
        <v>1447.9</v>
      </c>
      <c r="C510" s="281"/>
      <c r="D510" s="281">
        <v>1400</v>
      </c>
      <c r="E510" s="281">
        <v>1399</v>
      </c>
      <c r="F510" s="450">
        <v>7.1479628305937126E-4</v>
      </c>
      <c r="G510" s="450">
        <v>-3.3082395193038239E-2</v>
      </c>
      <c r="H510" s="451"/>
      <c r="HM510" s="102"/>
      <c r="HN510" s="102"/>
      <c r="HO510" s="102"/>
      <c r="HP510" s="102"/>
      <c r="HQ510" s="102"/>
      <c r="HR510" s="102"/>
      <c r="HS510" s="102"/>
      <c r="HT510" s="102"/>
      <c r="HU510" s="102"/>
      <c r="HV510" s="102"/>
      <c r="HW510" s="102"/>
      <c r="HX510" s="102"/>
      <c r="HY510" s="102"/>
      <c r="HZ510" s="102"/>
      <c r="IA510" s="102"/>
      <c r="IB510" s="102"/>
      <c r="IC510" s="102"/>
      <c r="ID510" s="102"/>
      <c r="IE510" s="102"/>
      <c r="IF510" s="102"/>
      <c r="IG510" s="102"/>
      <c r="IH510" s="102"/>
      <c r="II510" s="102"/>
      <c r="IJ510" s="102"/>
      <c r="IK510" s="102"/>
      <c r="IL510" s="102"/>
      <c r="IM510" s="102"/>
      <c r="IN510" s="102"/>
    </row>
    <row r="511" spans="1:248" s="436" customFormat="1" ht="18" customHeight="1">
      <c r="A511" s="350" t="s">
        <v>114</v>
      </c>
      <c r="B511" s="281">
        <v>0</v>
      </c>
      <c r="C511" s="281"/>
      <c r="D511" s="281">
        <v>0</v>
      </c>
      <c r="E511" s="281">
        <v>0</v>
      </c>
      <c r="F511" s="450"/>
      <c r="G511" s="450"/>
      <c r="H511" s="451"/>
      <c r="HM511" s="102"/>
      <c r="HN511" s="102"/>
      <c r="HO511" s="102"/>
      <c r="HP511" s="102"/>
      <c r="HQ511" s="102"/>
      <c r="HR511" s="102"/>
      <c r="HS511" s="102"/>
      <c r="HT511" s="102"/>
      <c r="HU511" s="102"/>
      <c r="HV511" s="102"/>
      <c r="HW511" s="102"/>
      <c r="HX511" s="102"/>
      <c r="HY511" s="102"/>
      <c r="HZ511" s="102"/>
      <c r="IA511" s="102"/>
      <c r="IB511" s="102"/>
      <c r="IC511" s="102"/>
      <c r="ID511" s="102"/>
      <c r="IE511" s="102"/>
      <c r="IF511" s="102"/>
      <c r="IG511" s="102"/>
      <c r="IH511" s="102"/>
      <c r="II511" s="102"/>
      <c r="IJ511" s="102"/>
      <c r="IK511" s="102"/>
      <c r="IL511" s="102"/>
      <c r="IM511" s="102"/>
      <c r="IN511" s="102"/>
    </row>
    <row r="512" spans="1:248" s="436" customFormat="1" ht="18" customHeight="1">
      <c r="A512" s="350" t="s">
        <v>479</v>
      </c>
      <c r="B512" s="281">
        <v>43439.828699999998</v>
      </c>
      <c r="C512" s="281"/>
      <c r="D512" s="281">
        <v>21511</v>
      </c>
      <c r="E512" s="281">
        <v>21428</v>
      </c>
      <c r="F512" s="450">
        <v>3.8734366249766339E-3</v>
      </c>
      <c r="G512" s="450">
        <v>-0.50480928116551249</v>
      </c>
      <c r="H512" s="451"/>
      <c r="HM512" s="102"/>
      <c r="HN512" s="102"/>
      <c r="HO512" s="102"/>
      <c r="HP512" s="102"/>
      <c r="HQ512" s="102"/>
      <c r="HR512" s="102"/>
      <c r="HS512" s="102"/>
      <c r="HT512" s="102"/>
      <c r="HU512" s="102"/>
      <c r="HV512" s="102"/>
      <c r="HW512" s="102"/>
      <c r="HX512" s="102"/>
      <c r="HY512" s="102"/>
      <c r="HZ512" s="102"/>
      <c r="IA512" s="102"/>
      <c r="IB512" s="102"/>
      <c r="IC512" s="102"/>
      <c r="ID512" s="102"/>
      <c r="IE512" s="102"/>
      <c r="IF512" s="102"/>
      <c r="IG512" s="102"/>
      <c r="IH512" s="102"/>
      <c r="II512" s="102"/>
      <c r="IJ512" s="102"/>
      <c r="IK512" s="102"/>
      <c r="IL512" s="102"/>
      <c r="IM512" s="102"/>
      <c r="IN512" s="102"/>
    </row>
    <row r="513" spans="1:248" s="436" customFormat="1" ht="18" customHeight="1">
      <c r="A513" s="350" t="s">
        <v>480</v>
      </c>
      <c r="B513" s="281">
        <v>33931.29</v>
      </c>
      <c r="C513" s="281"/>
      <c r="D513" s="281">
        <v>6444</v>
      </c>
      <c r="E513" s="281">
        <v>5286</v>
      </c>
      <c r="F513" s="450">
        <v>0.21906923950056756</v>
      </c>
      <c r="G513" s="450">
        <v>-0.81008679599272537</v>
      </c>
      <c r="H513" s="451"/>
      <c r="HM513" s="102"/>
      <c r="HN513" s="102"/>
      <c r="HO513" s="102"/>
      <c r="HP513" s="102"/>
      <c r="HQ513" s="102"/>
      <c r="HR513" s="102"/>
      <c r="HS513" s="102"/>
      <c r="HT513" s="102"/>
      <c r="HU513" s="102"/>
      <c r="HV513" s="102"/>
      <c r="HW513" s="102"/>
      <c r="HX513" s="102"/>
      <c r="HY513" s="102"/>
      <c r="HZ513" s="102"/>
      <c r="IA513" s="102"/>
      <c r="IB513" s="102"/>
      <c r="IC513" s="102"/>
      <c r="ID513" s="102"/>
      <c r="IE513" s="102"/>
      <c r="IF513" s="102"/>
      <c r="IG513" s="102"/>
      <c r="IH513" s="102"/>
      <c r="II513" s="102"/>
      <c r="IJ513" s="102"/>
      <c r="IK513" s="102"/>
      <c r="IL513" s="102"/>
      <c r="IM513" s="102"/>
      <c r="IN513" s="102"/>
    </row>
    <row r="514" spans="1:248" s="436" customFormat="1" ht="18" customHeight="1">
      <c r="A514" s="350" t="s">
        <v>481</v>
      </c>
      <c r="B514" s="281">
        <v>1368.6298928479998</v>
      </c>
      <c r="C514" s="281"/>
      <c r="D514" s="281">
        <v>1557</v>
      </c>
      <c r="E514" s="281">
        <v>306</v>
      </c>
      <c r="F514" s="450">
        <v>4.0882352941176467</v>
      </c>
      <c r="G514" s="450">
        <v>0.13763407341631151</v>
      </c>
      <c r="H514" s="460"/>
      <c r="HM514" s="102"/>
      <c r="HN514" s="102"/>
      <c r="HO514" s="102"/>
      <c r="HP514" s="102"/>
      <c r="HQ514" s="102"/>
      <c r="HR514" s="102"/>
      <c r="HS514" s="102"/>
      <c r="HT514" s="102"/>
      <c r="HU514" s="102"/>
      <c r="HV514" s="102"/>
      <c r="HW514" s="102"/>
      <c r="HX514" s="102"/>
      <c r="HY514" s="102"/>
      <c r="HZ514" s="102"/>
      <c r="IA514" s="102"/>
      <c r="IB514" s="102"/>
      <c r="IC514" s="102"/>
      <c r="ID514" s="102"/>
      <c r="IE514" s="102"/>
      <c r="IF514" s="102"/>
      <c r="IG514" s="102"/>
      <c r="IH514" s="102"/>
      <c r="II514" s="102"/>
      <c r="IJ514" s="102"/>
      <c r="IK514" s="102"/>
      <c r="IL514" s="102"/>
      <c r="IM514" s="102"/>
      <c r="IN514" s="102"/>
    </row>
    <row r="515" spans="1:248" s="438" customFormat="1" ht="18" customHeight="1">
      <c r="A515" s="350" t="s">
        <v>482</v>
      </c>
      <c r="B515" s="281">
        <v>4010.4</v>
      </c>
      <c r="C515" s="281"/>
      <c r="D515" s="281">
        <v>3974</v>
      </c>
      <c r="E515" s="281">
        <v>3947</v>
      </c>
      <c r="F515" s="450">
        <v>6.8406384595895986E-3</v>
      </c>
      <c r="G515" s="450">
        <v>-9.0764013564731405E-3</v>
      </c>
      <c r="H515" s="451"/>
    </row>
    <row r="516" spans="1:248" s="436" customFormat="1" ht="18" customHeight="1">
      <c r="A516" s="350" t="s">
        <v>483</v>
      </c>
      <c r="B516" s="281">
        <v>583.91</v>
      </c>
      <c r="C516" s="281"/>
      <c r="D516" s="281">
        <v>13</v>
      </c>
      <c r="E516" s="281">
        <v>0</v>
      </c>
      <c r="F516" s="450"/>
      <c r="G516" s="450">
        <v>-0.97773629497696568</v>
      </c>
      <c r="H516" s="451"/>
      <c r="HM516" s="102"/>
      <c r="HN516" s="102"/>
      <c r="HO516" s="102"/>
      <c r="HP516" s="102"/>
      <c r="HQ516" s="102"/>
      <c r="HR516" s="102"/>
      <c r="HS516" s="102"/>
      <c r="HT516" s="102"/>
      <c r="HU516" s="102"/>
      <c r="HV516" s="102"/>
      <c r="HW516" s="102"/>
      <c r="HX516" s="102"/>
      <c r="HY516" s="102"/>
      <c r="HZ516" s="102"/>
      <c r="IA516" s="102"/>
      <c r="IB516" s="102"/>
      <c r="IC516" s="102"/>
      <c r="ID516" s="102"/>
      <c r="IE516" s="102"/>
      <c r="IF516" s="102"/>
      <c r="IG516" s="102"/>
      <c r="IH516" s="102"/>
      <c r="II516" s="102"/>
      <c r="IJ516" s="102"/>
      <c r="IK516" s="102"/>
      <c r="IL516" s="102"/>
      <c r="IM516" s="102"/>
      <c r="IN516" s="102"/>
    </row>
    <row r="517" spans="1:248" s="436" customFormat="1" ht="18" customHeight="1">
      <c r="A517" s="350" t="s">
        <v>484</v>
      </c>
      <c r="B517" s="281">
        <v>2990.93</v>
      </c>
      <c r="C517" s="281"/>
      <c r="D517" s="281">
        <v>3646</v>
      </c>
      <c r="E517" s="281">
        <v>3210</v>
      </c>
      <c r="F517" s="450">
        <v>0.13582554517133949</v>
      </c>
      <c r="G517" s="450">
        <v>0.2190188336069383</v>
      </c>
      <c r="H517" s="451"/>
      <c r="HM517" s="102"/>
      <c r="HN517" s="102"/>
      <c r="HO517" s="102"/>
      <c r="HP517" s="102"/>
      <c r="HQ517" s="102"/>
      <c r="HR517" s="102"/>
      <c r="HS517" s="102"/>
      <c r="HT517" s="102"/>
      <c r="HU517" s="102"/>
      <c r="HV517" s="102"/>
      <c r="HW517" s="102"/>
      <c r="HX517" s="102"/>
      <c r="HY517" s="102"/>
      <c r="HZ517" s="102"/>
      <c r="IA517" s="102"/>
      <c r="IB517" s="102"/>
      <c r="IC517" s="102"/>
      <c r="ID517" s="102"/>
      <c r="IE517" s="102"/>
      <c r="IF517" s="102"/>
      <c r="IG517" s="102"/>
      <c r="IH517" s="102"/>
      <c r="II517" s="102"/>
      <c r="IJ517" s="102"/>
      <c r="IK517" s="102"/>
      <c r="IL517" s="102"/>
      <c r="IM517" s="102"/>
      <c r="IN517" s="102"/>
    </row>
    <row r="518" spans="1:248" s="436" customFormat="1" ht="18" customHeight="1">
      <c r="A518" s="350" t="s">
        <v>485</v>
      </c>
      <c r="B518" s="281">
        <v>196.75</v>
      </c>
      <c r="C518" s="281"/>
      <c r="D518" s="281">
        <v>202</v>
      </c>
      <c r="E518" s="281">
        <v>181</v>
      </c>
      <c r="F518" s="450">
        <v>0.11602209944751385</v>
      </c>
      <c r="G518" s="450">
        <v>2.6683608640406531E-2</v>
      </c>
      <c r="H518" s="451"/>
      <c r="HM518" s="102"/>
      <c r="HN518" s="102"/>
      <c r="HO518" s="102"/>
      <c r="HP518" s="102"/>
      <c r="HQ518" s="102"/>
      <c r="HR518" s="102"/>
      <c r="HS518" s="102"/>
      <c r="HT518" s="102"/>
      <c r="HU518" s="102"/>
      <c r="HV518" s="102"/>
      <c r="HW518" s="102"/>
      <c r="HX518" s="102"/>
      <c r="HY518" s="102"/>
      <c r="HZ518" s="102"/>
      <c r="IA518" s="102"/>
      <c r="IB518" s="102"/>
      <c r="IC518" s="102"/>
      <c r="ID518" s="102"/>
      <c r="IE518" s="102"/>
      <c r="IF518" s="102"/>
      <c r="IG518" s="102"/>
      <c r="IH518" s="102"/>
      <c r="II518" s="102"/>
      <c r="IJ518" s="102"/>
      <c r="IK518" s="102"/>
      <c r="IL518" s="102"/>
      <c r="IM518" s="102"/>
      <c r="IN518" s="102"/>
    </row>
    <row r="519" spans="1:248" s="436" customFormat="1" ht="18" customHeight="1">
      <c r="A519" s="350" t="s">
        <v>486</v>
      </c>
      <c r="B519" s="281">
        <v>37.10326543</v>
      </c>
      <c r="C519" s="281"/>
      <c r="D519" s="281">
        <v>0</v>
      </c>
      <c r="E519" s="281">
        <v>100</v>
      </c>
      <c r="F519" s="450">
        <v>-1</v>
      </c>
      <c r="G519" s="450">
        <v>-1</v>
      </c>
      <c r="H519" s="451"/>
      <c r="HM519" s="102"/>
      <c r="HN519" s="102"/>
      <c r="HO519" s="102"/>
      <c r="HP519" s="102"/>
      <c r="HQ519" s="102"/>
      <c r="HR519" s="102"/>
      <c r="HS519" s="102"/>
      <c r="HT519" s="102"/>
      <c r="HU519" s="102"/>
      <c r="HV519" s="102"/>
      <c r="HW519" s="102"/>
      <c r="HX519" s="102"/>
      <c r="HY519" s="102"/>
      <c r="HZ519" s="102"/>
      <c r="IA519" s="102"/>
      <c r="IB519" s="102"/>
      <c r="IC519" s="102"/>
      <c r="ID519" s="102"/>
      <c r="IE519" s="102"/>
      <c r="IF519" s="102"/>
      <c r="IG519" s="102"/>
      <c r="IH519" s="102"/>
      <c r="II519" s="102"/>
      <c r="IJ519" s="102"/>
      <c r="IK519" s="102"/>
      <c r="IL519" s="102"/>
      <c r="IM519" s="102"/>
      <c r="IN519" s="102"/>
    </row>
    <row r="520" spans="1:248" s="436" customFormat="1" ht="18" customHeight="1">
      <c r="A520" s="350" t="s">
        <v>487</v>
      </c>
      <c r="B520" s="281">
        <v>777</v>
      </c>
      <c r="C520" s="281"/>
      <c r="D520" s="281">
        <v>708</v>
      </c>
      <c r="E520" s="281">
        <v>956</v>
      </c>
      <c r="F520" s="450">
        <v>-0.2594142259414226</v>
      </c>
      <c r="G520" s="450">
        <v>-8.8803088803088848E-2</v>
      </c>
      <c r="H520" s="451"/>
      <c r="HM520" s="102"/>
      <c r="HN520" s="102"/>
      <c r="HO520" s="102"/>
      <c r="HP520" s="102"/>
      <c r="HQ520" s="102"/>
      <c r="HR520" s="102"/>
      <c r="HS520" s="102"/>
      <c r="HT520" s="102"/>
      <c r="HU520" s="102"/>
      <c r="HV520" s="102"/>
      <c r="HW520" s="102"/>
      <c r="HX520" s="102"/>
      <c r="HY520" s="102"/>
      <c r="HZ520" s="102"/>
      <c r="IA520" s="102"/>
      <c r="IB520" s="102"/>
      <c r="IC520" s="102"/>
      <c r="ID520" s="102"/>
      <c r="IE520" s="102"/>
      <c r="IF520" s="102"/>
      <c r="IG520" s="102"/>
      <c r="IH520" s="102"/>
      <c r="II520" s="102"/>
      <c r="IJ520" s="102"/>
      <c r="IK520" s="102"/>
      <c r="IL520" s="102"/>
      <c r="IM520" s="102"/>
      <c r="IN520" s="102"/>
    </row>
    <row r="521" spans="1:248" s="436" customFormat="1" ht="18" customHeight="1">
      <c r="A521" s="350" t="s">
        <v>488</v>
      </c>
      <c r="B521" s="281">
        <v>4776</v>
      </c>
      <c r="C521" s="281"/>
      <c r="D521" s="281">
        <v>3247</v>
      </c>
      <c r="E521" s="281"/>
      <c r="F521" s="450"/>
      <c r="G521" s="450">
        <v>-0.32014237855946404</v>
      </c>
      <c r="H521" s="451"/>
      <c r="HM521" s="102"/>
      <c r="HN521" s="102"/>
      <c r="HO521" s="102"/>
      <c r="HP521" s="102"/>
      <c r="HQ521" s="102"/>
      <c r="HR521" s="102"/>
      <c r="HS521" s="102"/>
      <c r="HT521" s="102"/>
      <c r="HU521" s="102"/>
      <c r="HV521" s="102"/>
      <c r="HW521" s="102"/>
      <c r="HX521" s="102"/>
      <c r="HY521" s="102"/>
      <c r="HZ521" s="102"/>
      <c r="IA521" s="102"/>
      <c r="IB521" s="102"/>
      <c r="IC521" s="102"/>
      <c r="ID521" s="102"/>
      <c r="IE521" s="102"/>
      <c r="IF521" s="102"/>
      <c r="IG521" s="102"/>
      <c r="IH521" s="102"/>
      <c r="II521" s="102"/>
      <c r="IJ521" s="102"/>
      <c r="IK521" s="102"/>
      <c r="IL521" s="102"/>
      <c r="IM521" s="102"/>
      <c r="IN521" s="102"/>
    </row>
    <row r="522" spans="1:248" s="436" customFormat="1" ht="18" customHeight="1">
      <c r="A522" s="350" t="s">
        <v>489</v>
      </c>
      <c r="B522" s="281">
        <v>1224</v>
      </c>
      <c r="C522" s="281"/>
      <c r="D522" s="281">
        <v>1122</v>
      </c>
      <c r="E522" s="281"/>
      <c r="F522" s="450"/>
      <c r="G522" s="450">
        <v>-8.333333333333337E-2</v>
      </c>
      <c r="H522" s="451"/>
      <c r="HM522" s="102"/>
      <c r="HN522" s="102"/>
      <c r="HO522" s="102"/>
      <c r="HP522" s="102"/>
      <c r="HQ522" s="102"/>
      <c r="HR522" s="102"/>
      <c r="HS522" s="102"/>
      <c r="HT522" s="102"/>
      <c r="HU522" s="102"/>
      <c r="HV522" s="102"/>
      <c r="HW522" s="102"/>
      <c r="HX522" s="102"/>
      <c r="HY522" s="102"/>
      <c r="HZ522" s="102"/>
      <c r="IA522" s="102"/>
      <c r="IB522" s="102"/>
      <c r="IC522" s="102"/>
      <c r="ID522" s="102"/>
      <c r="IE522" s="102"/>
      <c r="IF522" s="102"/>
      <c r="IG522" s="102"/>
      <c r="IH522" s="102"/>
      <c r="II522" s="102"/>
      <c r="IJ522" s="102"/>
      <c r="IK522" s="102"/>
      <c r="IL522" s="102"/>
      <c r="IM522" s="102"/>
      <c r="IN522" s="102"/>
    </row>
    <row r="523" spans="1:248" s="436" customFormat="1" ht="18" customHeight="1">
      <c r="A523" s="350" t="s">
        <v>490</v>
      </c>
      <c r="B523" s="281">
        <v>26542.236604441001</v>
      </c>
      <c r="C523" s="281"/>
      <c r="D523" s="281">
        <v>40832</v>
      </c>
      <c r="E523" s="281">
        <v>20257</v>
      </c>
      <c r="F523" s="450">
        <v>1.015698277138767</v>
      </c>
      <c r="G523" s="450">
        <v>0.53837826888967077</v>
      </c>
      <c r="H523" s="451"/>
      <c r="HM523" s="102"/>
      <c r="HN523" s="102"/>
      <c r="HO523" s="102"/>
      <c r="HP523" s="102"/>
      <c r="HQ523" s="102"/>
      <c r="HR523" s="102"/>
      <c r="HS523" s="102"/>
      <c r="HT523" s="102"/>
      <c r="HU523" s="102"/>
      <c r="HV523" s="102"/>
      <c r="HW523" s="102"/>
      <c r="HX523" s="102"/>
      <c r="HY523" s="102"/>
      <c r="HZ523" s="102"/>
      <c r="IA523" s="102"/>
      <c r="IB523" s="102"/>
      <c r="IC523" s="102"/>
      <c r="ID523" s="102"/>
      <c r="IE523" s="102"/>
      <c r="IF523" s="102"/>
      <c r="IG523" s="102"/>
      <c r="IH523" s="102"/>
      <c r="II523" s="102"/>
      <c r="IJ523" s="102"/>
      <c r="IK523" s="102"/>
      <c r="IL523" s="102"/>
      <c r="IM523" s="102"/>
      <c r="IN523" s="102"/>
    </row>
    <row r="524" spans="1:248" s="436" customFormat="1">
      <c r="A524" s="448" t="s">
        <v>491</v>
      </c>
      <c r="B524" s="458">
        <v>19988.836945502</v>
      </c>
      <c r="C524" s="458">
        <v>20475</v>
      </c>
      <c r="D524" s="458">
        <v>19452</v>
      </c>
      <c r="E524" s="458">
        <v>30414</v>
      </c>
      <c r="F524" s="453">
        <v>-0.36042611955020709</v>
      </c>
      <c r="G524" s="450">
        <v>-2.6856837492128416E-2</v>
      </c>
      <c r="H524" s="451"/>
      <c r="HM524" s="102"/>
      <c r="HN524" s="102"/>
      <c r="HO524" s="102"/>
      <c r="HP524" s="102"/>
      <c r="HQ524" s="102"/>
      <c r="HR524" s="102"/>
      <c r="HS524" s="102"/>
      <c r="HT524" s="102"/>
      <c r="HU524" s="102"/>
      <c r="HV524" s="102"/>
      <c r="HW524" s="102"/>
      <c r="HX524" s="102"/>
      <c r="HY524" s="102"/>
      <c r="HZ524" s="102"/>
      <c r="IA524" s="102"/>
      <c r="IB524" s="102"/>
      <c r="IC524" s="102"/>
      <c r="ID524" s="102"/>
      <c r="IE524" s="102"/>
      <c r="IF524" s="102"/>
      <c r="IG524" s="102"/>
      <c r="IH524" s="102"/>
      <c r="II524" s="102"/>
      <c r="IJ524" s="102"/>
      <c r="IK524" s="102"/>
      <c r="IL524" s="102"/>
      <c r="IM524" s="102"/>
      <c r="IN524" s="102"/>
    </row>
    <row r="525" spans="1:248" s="436" customFormat="1" ht="18" customHeight="1">
      <c r="A525" s="350" t="s">
        <v>112</v>
      </c>
      <c r="B525" s="281">
        <v>195.91</v>
      </c>
      <c r="C525" s="281"/>
      <c r="D525" s="281">
        <v>191</v>
      </c>
      <c r="E525" s="281">
        <v>211</v>
      </c>
      <c r="F525" s="450">
        <v>-9.4786729857819885E-2</v>
      </c>
      <c r="G525" s="450">
        <v>-2.5062528712163745E-2</v>
      </c>
      <c r="H525" s="451"/>
      <c r="HM525" s="102"/>
      <c r="HN525" s="102"/>
      <c r="HO525" s="102"/>
      <c r="HP525" s="102"/>
      <c r="HQ525" s="102"/>
      <c r="HR525" s="102"/>
      <c r="HS525" s="102"/>
      <c r="HT525" s="102"/>
      <c r="HU525" s="102"/>
      <c r="HV525" s="102"/>
      <c r="HW525" s="102"/>
      <c r="HX525" s="102"/>
      <c r="HY525" s="102"/>
      <c r="HZ525" s="102"/>
      <c r="IA525" s="102"/>
      <c r="IB525" s="102"/>
      <c r="IC525" s="102"/>
      <c r="ID525" s="102"/>
      <c r="IE525" s="102"/>
      <c r="IF525" s="102"/>
      <c r="IG525" s="102"/>
      <c r="IH525" s="102"/>
      <c r="II525" s="102"/>
      <c r="IJ525" s="102"/>
      <c r="IK525" s="102"/>
      <c r="IL525" s="102"/>
      <c r="IM525" s="102"/>
      <c r="IN525" s="102"/>
    </row>
    <row r="526" spans="1:248" s="436" customFormat="1" ht="18" customHeight="1">
      <c r="A526" s="350" t="s">
        <v>113</v>
      </c>
      <c r="B526" s="281">
        <v>0</v>
      </c>
      <c r="C526" s="281"/>
      <c r="D526" s="281">
        <v>61</v>
      </c>
      <c r="E526" s="281">
        <v>0</v>
      </c>
      <c r="F526" s="450"/>
      <c r="G526" s="450"/>
      <c r="H526" s="451"/>
      <c r="HM526" s="102"/>
      <c r="HN526" s="102"/>
      <c r="HO526" s="102"/>
      <c r="HP526" s="102"/>
      <c r="HQ526" s="102"/>
      <c r="HR526" s="102"/>
      <c r="HS526" s="102"/>
      <c r="HT526" s="102"/>
      <c r="HU526" s="102"/>
      <c r="HV526" s="102"/>
      <c r="HW526" s="102"/>
      <c r="HX526" s="102"/>
      <c r="HY526" s="102"/>
      <c r="HZ526" s="102"/>
      <c r="IA526" s="102"/>
      <c r="IB526" s="102"/>
      <c r="IC526" s="102"/>
      <c r="ID526" s="102"/>
      <c r="IE526" s="102"/>
      <c r="IF526" s="102"/>
      <c r="IG526" s="102"/>
      <c r="IH526" s="102"/>
      <c r="II526" s="102"/>
      <c r="IJ526" s="102"/>
      <c r="IK526" s="102"/>
      <c r="IL526" s="102"/>
      <c r="IM526" s="102"/>
      <c r="IN526" s="102"/>
    </row>
    <row r="527" spans="1:248" s="436" customFormat="1" ht="18" customHeight="1">
      <c r="A527" s="350" t="s">
        <v>114</v>
      </c>
      <c r="B527" s="281">
        <v>0</v>
      </c>
      <c r="C527" s="281"/>
      <c r="D527" s="281">
        <v>0</v>
      </c>
      <c r="E527" s="281">
        <v>0</v>
      </c>
      <c r="F527" s="450"/>
      <c r="G527" s="450"/>
      <c r="H527" s="451"/>
      <c r="HM527" s="102"/>
      <c r="HN527" s="102"/>
      <c r="HO527" s="102"/>
      <c r="HP527" s="102"/>
      <c r="HQ527" s="102"/>
      <c r="HR527" s="102"/>
      <c r="HS527" s="102"/>
      <c r="HT527" s="102"/>
      <c r="HU527" s="102"/>
      <c r="HV527" s="102"/>
      <c r="HW527" s="102"/>
      <c r="HX527" s="102"/>
      <c r="HY527" s="102"/>
      <c r="HZ527" s="102"/>
      <c r="IA527" s="102"/>
      <c r="IB527" s="102"/>
      <c r="IC527" s="102"/>
      <c r="ID527" s="102"/>
      <c r="IE527" s="102"/>
      <c r="IF527" s="102"/>
      <c r="IG527" s="102"/>
      <c r="IH527" s="102"/>
      <c r="II527" s="102"/>
      <c r="IJ527" s="102"/>
      <c r="IK527" s="102"/>
      <c r="IL527" s="102"/>
      <c r="IM527" s="102"/>
      <c r="IN527" s="102"/>
    </row>
    <row r="528" spans="1:248" s="436" customFormat="1" ht="18" customHeight="1">
      <c r="A528" s="350" t="s">
        <v>492</v>
      </c>
      <c r="B528" s="457">
        <v>579.5</v>
      </c>
      <c r="C528" s="457"/>
      <c r="D528" s="457">
        <v>171</v>
      </c>
      <c r="E528" s="457">
        <v>248</v>
      </c>
      <c r="F528" s="450">
        <v>-0.31048387096774188</v>
      </c>
      <c r="G528" s="450">
        <v>-0.70491803278688525</v>
      </c>
      <c r="H528" s="451"/>
      <c r="HM528" s="102"/>
      <c r="HN528" s="102"/>
      <c r="HO528" s="102"/>
      <c r="HP528" s="102"/>
      <c r="HQ528" s="102"/>
      <c r="HR528" s="102"/>
      <c r="HS528" s="102"/>
      <c r="HT528" s="102"/>
      <c r="HU528" s="102"/>
      <c r="HV528" s="102"/>
      <c r="HW528" s="102"/>
      <c r="HX528" s="102"/>
      <c r="HY528" s="102"/>
      <c r="HZ528" s="102"/>
      <c r="IA528" s="102"/>
      <c r="IB528" s="102"/>
      <c r="IC528" s="102"/>
      <c r="ID528" s="102"/>
      <c r="IE528" s="102"/>
      <c r="IF528" s="102"/>
      <c r="IG528" s="102"/>
      <c r="IH528" s="102"/>
      <c r="II528" s="102"/>
      <c r="IJ528" s="102"/>
      <c r="IK528" s="102"/>
      <c r="IL528" s="102"/>
      <c r="IM528" s="102"/>
      <c r="IN528" s="102"/>
    </row>
    <row r="529" spans="1:248" s="436" customFormat="1" ht="18" customHeight="1">
      <c r="A529" s="350" t="s">
        <v>493</v>
      </c>
      <c r="B529" s="281">
        <v>18733.196945502001</v>
      </c>
      <c r="C529" s="281"/>
      <c r="D529" s="281">
        <v>18351</v>
      </c>
      <c r="E529" s="281">
        <v>29336</v>
      </c>
      <c r="F529" s="450">
        <v>-0.37445459503681489</v>
      </c>
      <c r="G529" s="450">
        <v>-2.0402120717242012E-2</v>
      </c>
      <c r="H529" s="451"/>
      <c r="HM529" s="102"/>
      <c r="HN529" s="102"/>
      <c r="HO529" s="102"/>
      <c r="HP529" s="102"/>
      <c r="HQ529" s="102"/>
      <c r="HR529" s="102"/>
      <c r="HS529" s="102"/>
      <c r="HT529" s="102"/>
      <c r="HU529" s="102"/>
      <c r="HV529" s="102"/>
      <c r="HW529" s="102"/>
      <c r="HX529" s="102"/>
      <c r="HY529" s="102"/>
      <c r="HZ529" s="102"/>
      <c r="IA529" s="102"/>
      <c r="IB529" s="102"/>
      <c r="IC529" s="102"/>
      <c r="ID529" s="102"/>
      <c r="IE529" s="102"/>
      <c r="IF529" s="102"/>
      <c r="IG529" s="102"/>
      <c r="IH529" s="102"/>
      <c r="II529" s="102"/>
      <c r="IJ529" s="102"/>
      <c r="IK529" s="102"/>
      <c r="IL529" s="102"/>
      <c r="IM529" s="102"/>
      <c r="IN529" s="102"/>
    </row>
    <row r="530" spans="1:248" s="436" customFormat="1" ht="18" customHeight="1">
      <c r="A530" s="350" t="s">
        <v>494</v>
      </c>
      <c r="B530" s="281">
        <v>0</v>
      </c>
      <c r="C530" s="281"/>
      <c r="D530" s="281">
        <v>0</v>
      </c>
      <c r="E530" s="281">
        <v>0</v>
      </c>
      <c r="F530" s="450"/>
      <c r="G530" s="450"/>
      <c r="H530" s="451"/>
      <c r="HM530" s="102"/>
      <c r="HN530" s="102"/>
      <c r="HO530" s="102"/>
      <c r="HP530" s="102"/>
      <c r="HQ530" s="102"/>
      <c r="HR530" s="102"/>
      <c r="HS530" s="102"/>
      <c r="HT530" s="102"/>
      <c r="HU530" s="102"/>
      <c r="HV530" s="102"/>
      <c r="HW530" s="102"/>
      <c r="HX530" s="102"/>
      <c r="HY530" s="102"/>
      <c r="HZ530" s="102"/>
      <c r="IA530" s="102"/>
      <c r="IB530" s="102"/>
      <c r="IC530" s="102"/>
      <c r="ID530" s="102"/>
      <c r="IE530" s="102"/>
      <c r="IF530" s="102"/>
      <c r="IG530" s="102"/>
      <c r="IH530" s="102"/>
      <c r="II530" s="102"/>
      <c r="IJ530" s="102"/>
      <c r="IK530" s="102"/>
      <c r="IL530" s="102"/>
      <c r="IM530" s="102"/>
      <c r="IN530" s="102"/>
    </row>
    <row r="531" spans="1:248" s="436" customFormat="1" ht="18" customHeight="1">
      <c r="A531" s="350" t="s">
        <v>495</v>
      </c>
      <c r="B531" s="281">
        <v>480.23</v>
      </c>
      <c r="C531" s="281"/>
      <c r="D531" s="281">
        <v>678</v>
      </c>
      <c r="E531" s="281">
        <v>619</v>
      </c>
      <c r="F531" s="450">
        <v>9.5315024232633272E-2</v>
      </c>
      <c r="G531" s="450">
        <v>0.4118235012389897</v>
      </c>
      <c r="H531" s="461"/>
      <c r="HM531" s="102"/>
      <c r="HN531" s="102"/>
      <c r="HO531" s="102"/>
      <c r="HP531" s="102"/>
      <c r="HQ531" s="102"/>
      <c r="HR531" s="102"/>
      <c r="HS531" s="102"/>
      <c r="HT531" s="102"/>
      <c r="HU531" s="102"/>
      <c r="HV531" s="102"/>
      <c r="HW531" s="102"/>
      <c r="HX531" s="102"/>
      <c r="HY531" s="102"/>
      <c r="HZ531" s="102"/>
      <c r="IA531" s="102"/>
      <c r="IB531" s="102"/>
      <c r="IC531" s="102"/>
      <c r="ID531" s="102"/>
      <c r="IE531" s="102"/>
      <c r="IF531" s="102"/>
      <c r="IG531" s="102"/>
      <c r="IH531" s="102"/>
      <c r="II531" s="102"/>
      <c r="IJ531" s="102"/>
      <c r="IK531" s="102"/>
      <c r="IL531" s="102"/>
      <c r="IM531" s="102"/>
      <c r="IN531" s="102"/>
    </row>
    <row r="532" spans="1:248" s="436" customFormat="1" ht="36">
      <c r="A532" s="448" t="s">
        <v>496</v>
      </c>
      <c r="B532" s="458">
        <v>31743.706752293001</v>
      </c>
      <c r="C532" s="458">
        <v>20356</v>
      </c>
      <c r="D532" s="458">
        <v>20356</v>
      </c>
      <c r="E532" s="458">
        <v>33142</v>
      </c>
      <c r="F532" s="453">
        <v>-0.38579446020155694</v>
      </c>
      <c r="G532" s="450">
        <v>-0.35873903577660826</v>
      </c>
      <c r="H532" s="451" t="s">
        <v>497</v>
      </c>
      <c r="HM532" s="102"/>
      <c r="HN532" s="102"/>
      <c r="HO532" s="102"/>
      <c r="HP532" s="102"/>
      <c r="HQ532" s="102"/>
      <c r="HR532" s="102"/>
      <c r="HS532" s="102"/>
      <c r="HT532" s="102"/>
      <c r="HU532" s="102"/>
      <c r="HV532" s="102"/>
      <c r="HW532" s="102"/>
      <c r="HX532" s="102"/>
      <c r="HY532" s="102"/>
      <c r="HZ532" s="102"/>
      <c r="IA532" s="102"/>
      <c r="IB532" s="102"/>
      <c r="IC532" s="102"/>
      <c r="ID532" s="102"/>
      <c r="IE532" s="102"/>
      <c r="IF532" s="102"/>
      <c r="IG532" s="102"/>
      <c r="IH532" s="102"/>
      <c r="II532" s="102"/>
      <c r="IJ532" s="102"/>
      <c r="IK532" s="102"/>
      <c r="IL532" s="102"/>
      <c r="IM532" s="102"/>
      <c r="IN532" s="102"/>
    </row>
    <row r="533" spans="1:248" s="436" customFormat="1" ht="18" customHeight="1">
      <c r="A533" s="350" t="s">
        <v>112</v>
      </c>
      <c r="B533" s="281">
        <v>0</v>
      </c>
      <c r="C533" s="281"/>
      <c r="D533" s="281">
        <v>0</v>
      </c>
      <c r="E533" s="281">
        <v>0</v>
      </c>
      <c r="F533" s="450"/>
      <c r="G533" s="450"/>
      <c r="H533" s="451"/>
      <c r="HM533" s="102"/>
      <c r="HN533" s="102"/>
      <c r="HO533" s="102"/>
      <c r="HP533" s="102"/>
      <c r="HQ533" s="102"/>
      <c r="HR533" s="102"/>
      <c r="HS533" s="102"/>
      <c r="HT533" s="102"/>
      <c r="HU533" s="102"/>
      <c r="HV533" s="102"/>
      <c r="HW533" s="102"/>
      <c r="HX533" s="102"/>
      <c r="HY533" s="102"/>
      <c r="HZ533" s="102"/>
      <c r="IA533" s="102"/>
      <c r="IB533" s="102"/>
      <c r="IC533" s="102"/>
      <c r="ID533" s="102"/>
      <c r="IE533" s="102"/>
      <c r="IF533" s="102"/>
      <c r="IG533" s="102"/>
      <c r="IH533" s="102"/>
      <c r="II533" s="102"/>
      <c r="IJ533" s="102"/>
      <c r="IK533" s="102"/>
      <c r="IL533" s="102"/>
      <c r="IM533" s="102"/>
      <c r="IN533" s="102"/>
    </row>
    <row r="534" spans="1:248" s="436" customFormat="1" ht="18" customHeight="1">
      <c r="A534" s="350" t="s">
        <v>113</v>
      </c>
      <c r="B534" s="281">
        <v>0</v>
      </c>
      <c r="C534" s="281"/>
      <c r="D534" s="281">
        <v>0</v>
      </c>
      <c r="E534" s="281">
        <v>238</v>
      </c>
      <c r="F534" s="450">
        <v>-1</v>
      </c>
      <c r="G534" s="450"/>
      <c r="H534" s="451"/>
      <c r="HM534" s="102"/>
      <c r="HN534" s="102"/>
      <c r="HO534" s="102"/>
      <c r="HP534" s="102"/>
      <c r="HQ534" s="102"/>
      <c r="HR534" s="102"/>
      <c r="HS534" s="102"/>
      <c r="HT534" s="102"/>
      <c r="HU534" s="102"/>
      <c r="HV534" s="102"/>
      <c r="HW534" s="102"/>
      <c r="HX534" s="102"/>
      <c r="HY534" s="102"/>
      <c r="HZ534" s="102"/>
      <c r="IA534" s="102"/>
      <c r="IB534" s="102"/>
      <c r="IC534" s="102"/>
      <c r="ID534" s="102"/>
      <c r="IE534" s="102"/>
      <c r="IF534" s="102"/>
      <c r="IG534" s="102"/>
      <c r="IH534" s="102"/>
      <c r="II534" s="102"/>
      <c r="IJ534" s="102"/>
      <c r="IK534" s="102"/>
      <c r="IL534" s="102"/>
      <c r="IM534" s="102"/>
      <c r="IN534" s="102"/>
    </row>
    <row r="535" spans="1:248" s="436" customFormat="1" ht="18" customHeight="1">
      <c r="A535" s="350" t="s">
        <v>114</v>
      </c>
      <c r="B535" s="281">
        <v>0</v>
      </c>
      <c r="C535" s="281"/>
      <c r="D535" s="281">
        <v>0</v>
      </c>
      <c r="E535" s="281">
        <v>0</v>
      </c>
      <c r="F535" s="450"/>
      <c r="G535" s="450"/>
      <c r="H535" s="451"/>
      <c r="HM535" s="102"/>
      <c r="HN535" s="102"/>
      <c r="HO535" s="102"/>
      <c r="HP535" s="102"/>
      <c r="HQ535" s="102"/>
      <c r="HR535" s="102"/>
      <c r="HS535" s="102"/>
      <c r="HT535" s="102"/>
      <c r="HU535" s="102"/>
      <c r="HV535" s="102"/>
      <c r="HW535" s="102"/>
      <c r="HX535" s="102"/>
      <c r="HY535" s="102"/>
      <c r="HZ535" s="102"/>
      <c r="IA535" s="102"/>
      <c r="IB535" s="102"/>
      <c r="IC535" s="102"/>
      <c r="ID535" s="102"/>
      <c r="IE535" s="102"/>
      <c r="IF535" s="102"/>
      <c r="IG535" s="102"/>
      <c r="IH535" s="102"/>
      <c r="II535" s="102"/>
      <c r="IJ535" s="102"/>
      <c r="IK535" s="102"/>
      <c r="IL535" s="102"/>
      <c r="IM535" s="102"/>
      <c r="IN535" s="102"/>
    </row>
    <row r="536" spans="1:248" s="436" customFormat="1" ht="18" customHeight="1">
      <c r="A536" s="350" t="s">
        <v>498</v>
      </c>
      <c r="B536" s="281">
        <v>9127.17</v>
      </c>
      <c r="C536" s="281"/>
      <c r="D536" s="281">
        <v>11175</v>
      </c>
      <c r="E536" s="281">
        <v>10352</v>
      </c>
      <c r="F536" s="450">
        <v>7.9501545595054068E-2</v>
      </c>
      <c r="G536" s="450">
        <v>0.22436636986053737</v>
      </c>
      <c r="H536" s="460"/>
      <c r="HM536" s="102"/>
      <c r="HN536" s="102"/>
      <c r="HO536" s="102"/>
      <c r="HP536" s="102"/>
      <c r="HQ536" s="102"/>
      <c r="HR536" s="102"/>
      <c r="HS536" s="102"/>
      <c r="HT536" s="102"/>
      <c r="HU536" s="102"/>
      <c r="HV536" s="102"/>
      <c r="HW536" s="102"/>
      <c r="HX536" s="102"/>
      <c r="HY536" s="102"/>
      <c r="HZ536" s="102"/>
      <c r="IA536" s="102"/>
      <c r="IB536" s="102"/>
      <c r="IC536" s="102"/>
      <c r="ID536" s="102"/>
      <c r="IE536" s="102"/>
      <c r="IF536" s="102"/>
      <c r="IG536" s="102"/>
      <c r="IH536" s="102"/>
      <c r="II536" s="102"/>
      <c r="IJ536" s="102"/>
      <c r="IK536" s="102"/>
      <c r="IL536" s="102"/>
      <c r="IM536" s="102"/>
      <c r="IN536" s="102"/>
    </row>
    <row r="537" spans="1:248" s="436" customFormat="1" ht="18" customHeight="1">
      <c r="A537" s="350" t="s">
        <v>499</v>
      </c>
      <c r="B537" s="281">
        <v>788</v>
      </c>
      <c r="C537" s="281"/>
      <c r="D537" s="281">
        <v>919</v>
      </c>
      <c r="E537" s="281">
        <v>625</v>
      </c>
      <c r="F537" s="450">
        <v>0.47039999999999993</v>
      </c>
      <c r="G537" s="450">
        <v>0.16624365482233494</v>
      </c>
      <c r="H537" s="451"/>
      <c r="HM537" s="102"/>
      <c r="HN537" s="102"/>
      <c r="HO537" s="102"/>
      <c r="HP537" s="102"/>
      <c r="HQ537" s="102"/>
      <c r="HR537" s="102"/>
      <c r="HS537" s="102"/>
      <c r="HT537" s="102"/>
      <c r="HU537" s="102"/>
      <c r="HV537" s="102"/>
      <c r="HW537" s="102"/>
      <c r="HX537" s="102"/>
      <c r="HY537" s="102"/>
      <c r="HZ537" s="102"/>
      <c r="IA537" s="102"/>
      <c r="IB537" s="102"/>
      <c r="IC537" s="102"/>
      <c r="ID537" s="102"/>
      <c r="IE537" s="102"/>
      <c r="IF537" s="102"/>
      <c r="IG537" s="102"/>
      <c r="IH537" s="102"/>
      <c r="II537" s="102"/>
      <c r="IJ537" s="102"/>
      <c r="IK537" s="102"/>
      <c r="IL537" s="102"/>
      <c r="IM537" s="102"/>
      <c r="IN537" s="102"/>
    </row>
    <row r="538" spans="1:248" s="436" customFormat="1" ht="18" customHeight="1">
      <c r="A538" s="350" t="s">
        <v>500</v>
      </c>
      <c r="B538" s="281">
        <v>881.76</v>
      </c>
      <c r="C538" s="281"/>
      <c r="D538" s="281">
        <v>832</v>
      </c>
      <c r="E538" s="281">
        <v>936</v>
      </c>
      <c r="F538" s="450">
        <v>-0.11111111111111116</v>
      </c>
      <c r="G538" s="450">
        <v>-5.6432589366721131E-2</v>
      </c>
      <c r="H538" s="451"/>
      <c r="HM538" s="102"/>
      <c r="HN538" s="102"/>
      <c r="HO538" s="102"/>
      <c r="HP538" s="102"/>
      <c r="HQ538" s="102"/>
      <c r="HR538" s="102"/>
      <c r="HS538" s="102"/>
      <c r="HT538" s="102"/>
      <c r="HU538" s="102"/>
      <c r="HV538" s="102"/>
      <c r="HW538" s="102"/>
      <c r="HX538" s="102"/>
      <c r="HY538" s="102"/>
      <c r="HZ538" s="102"/>
      <c r="IA538" s="102"/>
      <c r="IB538" s="102"/>
      <c r="IC538" s="102"/>
      <c r="ID538" s="102"/>
      <c r="IE538" s="102"/>
      <c r="IF538" s="102"/>
      <c r="IG538" s="102"/>
      <c r="IH538" s="102"/>
      <c r="II538" s="102"/>
      <c r="IJ538" s="102"/>
      <c r="IK538" s="102"/>
      <c r="IL538" s="102"/>
      <c r="IM538" s="102"/>
      <c r="IN538" s="102"/>
    </row>
    <row r="539" spans="1:248" s="436" customFormat="1" ht="18" customHeight="1">
      <c r="A539" s="350" t="s">
        <v>501</v>
      </c>
      <c r="B539" s="281">
        <v>332.6098786</v>
      </c>
      <c r="C539" s="281"/>
      <c r="D539" s="281">
        <v>838</v>
      </c>
      <c r="E539" s="281">
        <v>510</v>
      </c>
      <c r="F539" s="450">
        <v>0.64313725490196072</v>
      </c>
      <c r="G539" s="450">
        <v>1.519468163505111</v>
      </c>
      <c r="H539" s="451"/>
      <c r="HM539" s="102"/>
      <c r="HN539" s="102"/>
      <c r="HO539" s="102"/>
      <c r="HP539" s="102"/>
      <c r="HQ539" s="102"/>
      <c r="HR539" s="102"/>
      <c r="HS539" s="102"/>
      <c r="HT539" s="102"/>
      <c r="HU539" s="102"/>
      <c r="HV539" s="102"/>
      <c r="HW539" s="102"/>
      <c r="HX539" s="102"/>
      <c r="HY539" s="102"/>
      <c r="HZ539" s="102"/>
      <c r="IA539" s="102"/>
      <c r="IB539" s="102"/>
      <c r="IC539" s="102"/>
      <c r="ID539" s="102"/>
      <c r="IE539" s="102"/>
      <c r="IF539" s="102"/>
      <c r="IG539" s="102"/>
      <c r="IH539" s="102"/>
      <c r="II539" s="102"/>
      <c r="IJ539" s="102"/>
      <c r="IK539" s="102"/>
      <c r="IL539" s="102"/>
      <c r="IM539" s="102"/>
      <c r="IN539" s="102"/>
    </row>
    <row r="540" spans="1:248" s="436" customFormat="1" ht="18" customHeight="1">
      <c r="A540" s="350" t="s">
        <v>502</v>
      </c>
      <c r="B540" s="281">
        <v>56</v>
      </c>
      <c r="C540" s="281"/>
      <c r="D540" s="281">
        <v>51</v>
      </c>
      <c r="E540" s="281">
        <v>48</v>
      </c>
      <c r="F540" s="450">
        <v>6.25E-2</v>
      </c>
      <c r="G540" s="450">
        <v>-8.9285714285714302E-2</v>
      </c>
      <c r="H540" s="451"/>
      <c r="HM540" s="102"/>
      <c r="HN540" s="102"/>
      <c r="HO540" s="102"/>
      <c r="HP540" s="102"/>
      <c r="HQ540" s="102"/>
      <c r="HR540" s="102"/>
      <c r="HS540" s="102"/>
      <c r="HT540" s="102"/>
      <c r="HU540" s="102"/>
      <c r="HV540" s="102"/>
      <c r="HW540" s="102"/>
      <c r="HX540" s="102"/>
      <c r="HY540" s="102"/>
      <c r="HZ540" s="102"/>
      <c r="IA540" s="102"/>
      <c r="IB540" s="102"/>
      <c r="IC540" s="102"/>
      <c r="ID540" s="102"/>
      <c r="IE540" s="102"/>
      <c r="IF540" s="102"/>
      <c r="IG540" s="102"/>
      <c r="IH540" s="102"/>
      <c r="II540" s="102"/>
      <c r="IJ540" s="102"/>
      <c r="IK540" s="102"/>
      <c r="IL540" s="102"/>
      <c r="IM540" s="102"/>
      <c r="IN540" s="102"/>
    </row>
    <row r="541" spans="1:248" s="436" customFormat="1" ht="18" customHeight="1">
      <c r="A541" s="350" t="s">
        <v>503</v>
      </c>
      <c r="B541" s="281">
        <v>0</v>
      </c>
      <c r="C541" s="281"/>
      <c r="D541" s="281">
        <v>0</v>
      </c>
      <c r="E541" s="281">
        <v>0</v>
      </c>
      <c r="F541" s="450"/>
      <c r="G541" s="450"/>
      <c r="H541" s="451"/>
      <c r="HM541" s="102"/>
      <c r="HN541" s="102"/>
      <c r="HO541" s="102"/>
      <c r="HP541" s="102"/>
      <c r="HQ541" s="102"/>
      <c r="HR541" s="102"/>
      <c r="HS541" s="102"/>
      <c r="HT541" s="102"/>
      <c r="HU541" s="102"/>
      <c r="HV541" s="102"/>
      <c r="HW541" s="102"/>
      <c r="HX541" s="102"/>
      <c r="HY541" s="102"/>
      <c r="HZ541" s="102"/>
      <c r="IA541" s="102"/>
      <c r="IB541" s="102"/>
      <c r="IC541" s="102"/>
      <c r="ID541" s="102"/>
      <c r="IE541" s="102"/>
      <c r="IF541" s="102"/>
      <c r="IG541" s="102"/>
      <c r="IH541" s="102"/>
      <c r="II541" s="102"/>
      <c r="IJ541" s="102"/>
      <c r="IK541" s="102"/>
      <c r="IL541" s="102"/>
      <c r="IM541" s="102"/>
      <c r="IN541" s="102"/>
    </row>
    <row r="542" spans="1:248" s="436" customFormat="1" ht="18" customHeight="1">
      <c r="A542" s="350" t="s">
        <v>504</v>
      </c>
      <c r="B542" s="281">
        <v>20558.166873693001</v>
      </c>
      <c r="C542" s="281"/>
      <c r="D542" s="281">
        <v>6541</v>
      </c>
      <c r="E542" s="281">
        <v>20433</v>
      </c>
      <c r="F542" s="450">
        <v>-0.67988058532765616</v>
      </c>
      <c r="G542" s="450">
        <v>-0.68182960863256215</v>
      </c>
      <c r="H542" s="451"/>
      <c r="HM542" s="102"/>
      <c r="HN542" s="102"/>
      <c r="HO542" s="102"/>
      <c r="HP542" s="102"/>
      <c r="HQ542" s="102"/>
      <c r="HR542" s="102"/>
      <c r="HS542" s="102"/>
      <c r="HT542" s="102"/>
      <c r="HU542" s="102"/>
      <c r="HV542" s="102"/>
      <c r="HW542" s="102"/>
      <c r="HX542" s="102"/>
      <c r="HY542" s="102"/>
      <c r="HZ542" s="102"/>
      <c r="IA542" s="102"/>
      <c r="IB542" s="102"/>
      <c r="IC542" s="102"/>
      <c r="ID542" s="102"/>
      <c r="IE542" s="102"/>
      <c r="IF542" s="102"/>
      <c r="IG542" s="102"/>
      <c r="IH542" s="102"/>
      <c r="II542" s="102"/>
      <c r="IJ542" s="102"/>
      <c r="IK542" s="102"/>
      <c r="IL542" s="102"/>
      <c r="IM542" s="102"/>
      <c r="IN542" s="102"/>
    </row>
    <row r="543" spans="1:248" s="436" customFormat="1" ht="24">
      <c r="A543" s="448" t="s">
        <v>505</v>
      </c>
      <c r="B543" s="458">
        <v>1167.9727144070002</v>
      </c>
      <c r="C543" s="458">
        <v>452</v>
      </c>
      <c r="D543" s="458">
        <v>452</v>
      </c>
      <c r="E543" s="458"/>
      <c r="F543" s="450"/>
      <c r="G543" s="450">
        <v>-0.61300465805017701</v>
      </c>
      <c r="H543" s="460" t="s">
        <v>506</v>
      </c>
      <c r="HM543" s="102"/>
      <c r="HN543" s="102"/>
      <c r="HO543" s="102"/>
      <c r="HP543" s="102"/>
      <c r="HQ543" s="102"/>
      <c r="HR543" s="102"/>
      <c r="HS543" s="102"/>
      <c r="HT543" s="102"/>
      <c r="HU543" s="102"/>
      <c r="HV543" s="102"/>
      <c r="HW543" s="102"/>
      <c r="HX543" s="102"/>
      <c r="HY543" s="102"/>
      <c r="HZ543" s="102"/>
      <c r="IA543" s="102"/>
      <c r="IB543" s="102"/>
      <c r="IC543" s="102"/>
      <c r="ID543" s="102"/>
      <c r="IE543" s="102"/>
      <c r="IF543" s="102"/>
      <c r="IG543" s="102"/>
      <c r="IH543" s="102"/>
      <c r="II543" s="102"/>
      <c r="IJ543" s="102"/>
      <c r="IK543" s="102"/>
      <c r="IL543" s="102"/>
      <c r="IM543" s="102"/>
      <c r="IN543" s="102"/>
    </row>
    <row r="544" spans="1:248" s="436" customFormat="1" ht="18" customHeight="1">
      <c r="A544" s="350" t="s">
        <v>112</v>
      </c>
      <c r="B544" s="281">
        <v>0</v>
      </c>
      <c r="C544" s="281"/>
      <c r="D544" s="281">
        <v>0</v>
      </c>
      <c r="E544" s="281">
        <v>0</v>
      </c>
      <c r="F544" s="450"/>
      <c r="G544" s="450"/>
      <c r="H544" s="451"/>
      <c r="HM544" s="102"/>
      <c r="HN544" s="102"/>
      <c r="HO544" s="102"/>
      <c r="HP544" s="102"/>
      <c r="HQ544" s="102"/>
      <c r="HR544" s="102"/>
      <c r="HS544" s="102"/>
      <c r="HT544" s="102"/>
      <c r="HU544" s="102"/>
      <c r="HV544" s="102"/>
      <c r="HW544" s="102"/>
      <c r="HX544" s="102"/>
      <c r="HY544" s="102"/>
      <c r="HZ544" s="102"/>
      <c r="IA544" s="102"/>
      <c r="IB544" s="102"/>
      <c r="IC544" s="102"/>
      <c r="ID544" s="102"/>
      <c r="IE544" s="102"/>
      <c r="IF544" s="102"/>
      <c r="IG544" s="102"/>
      <c r="IH544" s="102"/>
      <c r="II544" s="102"/>
      <c r="IJ544" s="102"/>
      <c r="IK544" s="102"/>
      <c r="IL544" s="102"/>
      <c r="IM544" s="102"/>
      <c r="IN544" s="102"/>
    </row>
    <row r="545" spans="1:248" s="436" customFormat="1" ht="18" customHeight="1">
      <c r="A545" s="350" t="s">
        <v>113</v>
      </c>
      <c r="B545" s="281">
        <v>0</v>
      </c>
      <c r="C545" s="281"/>
      <c r="D545" s="281">
        <v>0</v>
      </c>
      <c r="E545" s="281">
        <v>0</v>
      </c>
      <c r="F545" s="450"/>
      <c r="G545" s="450"/>
      <c r="H545" s="451"/>
      <c r="HM545" s="102"/>
      <c r="HN545" s="102"/>
      <c r="HO545" s="102"/>
      <c r="HP545" s="102"/>
      <c r="HQ545" s="102"/>
      <c r="HR545" s="102"/>
      <c r="HS545" s="102"/>
      <c r="HT545" s="102"/>
      <c r="HU545" s="102"/>
      <c r="HV545" s="102"/>
      <c r="HW545" s="102"/>
      <c r="HX545" s="102"/>
      <c r="HY545" s="102"/>
      <c r="HZ545" s="102"/>
      <c r="IA545" s="102"/>
      <c r="IB545" s="102"/>
      <c r="IC545" s="102"/>
      <c r="ID545" s="102"/>
      <c r="IE545" s="102"/>
      <c r="IF545" s="102"/>
      <c r="IG545" s="102"/>
      <c r="IH545" s="102"/>
      <c r="II545" s="102"/>
      <c r="IJ545" s="102"/>
      <c r="IK545" s="102"/>
      <c r="IL545" s="102"/>
      <c r="IM545" s="102"/>
      <c r="IN545" s="102"/>
    </row>
    <row r="546" spans="1:248" s="436" customFormat="1" ht="18" customHeight="1">
      <c r="A546" s="350" t="s">
        <v>114</v>
      </c>
      <c r="B546" s="281">
        <v>0</v>
      </c>
      <c r="C546" s="281"/>
      <c r="D546" s="281">
        <v>0</v>
      </c>
      <c r="E546" s="281">
        <v>0</v>
      </c>
      <c r="F546" s="450"/>
      <c r="G546" s="450"/>
      <c r="H546" s="451"/>
      <c r="HM546" s="102"/>
      <c r="HN546" s="102"/>
      <c r="HO546" s="102"/>
      <c r="HP546" s="102"/>
      <c r="HQ546" s="102"/>
      <c r="HR546" s="102"/>
      <c r="HS546" s="102"/>
      <c r="HT546" s="102"/>
      <c r="HU546" s="102"/>
      <c r="HV546" s="102"/>
      <c r="HW546" s="102"/>
      <c r="HX546" s="102"/>
      <c r="HY546" s="102"/>
      <c r="HZ546" s="102"/>
      <c r="IA546" s="102"/>
      <c r="IB546" s="102"/>
      <c r="IC546" s="102"/>
      <c r="ID546" s="102"/>
      <c r="IE546" s="102"/>
      <c r="IF546" s="102"/>
      <c r="IG546" s="102"/>
      <c r="IH546" s="102"/>
      <c r="II546" s="102"/>
      <c r="IJ546" s="102"/>
      <c r="IK546" s="102"/>
      <c r="IL546" s="102"/>
      <c r="IM546" s="102"/>
      <c r="IN546" s="102"/>
    </row>
    <row r="547" spans="1:248" s="436" customFormat="1" ht="18" customHeight="1">
      <c r="A547" s="350" t="s">
        <v>507</v>
      </c>
      <c r="B547" s="281">
        <v>0</v>
      </c>
      <c r="C547" s="281"/>
      <c r="D547" s="281">
        <v>0</v>
      </c>
      <c r="E547" s="281"/>
      <c r="F547" s="450"/>
      <c r="G547" s="450"/>
      <c r="H547" s="460"/>
      <c r="HM547" s="102"/>
      <c r="HN547" s="102"/>
      <c r="HO547" s="102"/>
      <c r="HP547" s="102"/>
      <c r="HQ547" s="102"/>
      <c r="HR547" s="102"/>
      <c r="HS547" s="102"/>
      <c r="HT547" s="102"/>
      <c r="HU547" s="102"/>
      <c r="HV547" s="102"/>
      <c r="HW547" s="102"/>
      <c r="HX547" s="102"/>
      <c r="HY547" s="102"/>
      <c r="HZ547" s="102"/>
      <c r="IA547" s="102"/>
      <c r="IB547" s="102"/>
      <c r="IC547" s="102"/>
      <c r="ID547" s="102"/>
      <c r="IE547" s="102"/>
      <c r="IF547" s="102"/>
      <c r="IG547" s="102"/>
      <c r="IH547" s="102"/>
      <c r="II547" s="102"/>
      <c r="IJ547" s="102"/>
      <c r="IK547" s="102"/>
      <c r="IL547" s="102"/>
      <c r="IM547" s="102"/>
      <c r="IN547" s="102"/>
    </row>
    <row r="548" spans="1:248" s="436" customFormat="1" ht="18" customHeight="1">
      <c r="A548" s="350" t="s">
        <v>508</v>
      </c>
      <c r="B548" s="281">
        <v>0</v>
      </c>
      <c r="C548" s="281"/>
      <c r="D548" s="281">
        <v>0</v>
      </c>
      <c r="E548" s="281">
        <v>0</v>
      </c>
      <c r="F548" s="450"/>
      <c r="G548" s="450"/>
      <c r="H548" s="451"/>
      <c r="HM548" s="102"/>
      <c r="HN548" s="102"/>
      <c r="HO548" s="102"/>
      <c r="HP548" s="102"/>
      <c r="HQ548" s="102"/>
      <c r="HR548" s="102"/>
      <c r="HS548" s="102"/>
      <c r="HT548" s="102"/>
      <c r="HU548" s="102"/>
      <c r="HV548" s="102"/>
      <c r="HW548" s="102"/>
      <c r="HX548" s="102"/>
      <c r="HY548" s="102"/>
      <c r="HZ548" s="102"/>
      <c r="IA548" s="102"/>
      <c r="IB548" s="102"/>
      <c r="IC548" s="102"/>
      <c r="ID548" s="102"/>
      <c r="IE548" s="102"/>
      <c r="IF548" s="102"/>
      <c r="IG548" s="102"/>
      <c r="IH548" s="102"/>
      <c r="II548" s="102"/>
      <c r="IJ548" s="102"/>
      <c r="IK548" s="102"/>
      <c r="IL548" s="102"/>
      <c r="IM548" s="102"/>
      <c r="IN548" s="102"/>
    </row>
    <row r="549" spans="1:248" s="436" customFormat="1" ht="18" customHeight="1">
      <c r="A549" s="350" t="s">
        <v>509</v>
      </c>
      <c r="B549" s="281">
        <v>0</v>
      </c>
      <c r="C549" s="281"/>
      <c r="D549" s="281">
        <v>0</v>
      </c>
      <c r="E549" s="281">
        <v>0</v>
      </c>
      <c r="F549" s="450"/>
      <c r="G549" s="450"/>
      <c r="H549" s="451"/>
      <c r="HM549" s="102"/>
      <c r="HN549" s="102"/>
      <c r="HO549" s="102"/>
      <c r="HP549" s="102"/>
      <c r="HQ549" s="102"/>
      <c r="HR549" s="102"/>
      <c r="HS549" s="102"/>
      <c r="HT549" s="102"/>
      <c r="HU549" s="102"/>
      <c r="HV549" s="102"/>
      <c r="HW549" s="102"/>
      <c r="HX549" s="102"/>
      <c r="HY549" s="102"/>
      <c r="HZ549" s="102"/>
      <c r="IA549" s="102"/>
      <c r="IB549" s="102"/>
      <c r="IC549" s="102"/>
      <c r="ID549" s="102"/>
      <c r="IE549" s="102"/>
      <c r="IF549" s="102"/>
      <c r="IG549" s="102"/>
      <c r="IH549" s="102"/>
      <c r="II549" s="102"/>
      <c r="IJ549" s="102"/>
      <c r="IK549" s="102"/>
      <c r="IL549" s="102"/>
      <c r="IM549" s="102"/>
      <c r="IN549" s="102"/>
    </row>
    <row r="550" spans="1:248" s="436" customFormat="1" ht="18" customHeight="1">
      <c r="A550" s="350" t="s">
        <v>510</v>
      </c>
      <c r="B550" s="281">
        <v>0</v>
      </c>
      <c r="C550" s="281"/>
      <c r="D550" s="281">
        <v>0</v>
      </c>
      <c r="E550" s="281">
        <v>0</v>
      </c>
      <c r="F550" s="450"/>
      <c r="G550" s="450"/>
      <c r="H550" s="451"/>
      <c r="HM550" s="102"/>
      <c r="HN550" s="102"/>
      <c r="HO550" s="102"/>
      <c r="HP550" s="102"/>
      <c r="HQ550" s="102"/>
      <c r="HR550" s="102"/>
      <c r="HS550" s="102"/>
      <c r="HT550" s="102"/>
      <c r="HU550" s="102"/>
      <c r="HV550" s="102"/>
      <c r="HW550" s="102"/>
      <c r="HX550" s="102"/>
      <c r="HY550" s="102"/>
      <c r="HZ550" s="102"/>
      <c r="IA550" s="102"/>
      <c r="IB550" s="102"/>
      <c r="IC550" s="102"/>
      <c r="ID550" s="102"/>
      <c r="IE550" s="102"/>
      <c r="IF550" s="102"/>
      <c r="IG550" s="102"/>
      <c r="IH550" s="102"/>
      <c r="II550" s="102"/>
      <c r="IJ550" s="102"/>
      <c r="IK550" s="102"/>
      <c r="IL550" s="102"/>
      <c r="IM550" s="102"/>
      <c r="IN550" s="102"/>
    </row>
    <row r="551" spans="1:248" s="436" customFormat="1" ht="18" customHeight="1">
      <c r="A551" s="350" t="s">
        <v>511</v>
      </c>
      <c r="B551" s="281">
        <v>1167.9727144070002</v>
      </c>
      <c r="C551" s="281"/>
      <c r="D551" s="281">
        <v>452</v>
      </c>
      <c r="E551" s="281"/>
      <c r="F551" s="450"/>
      <c r="G551" s="450">
        <v>-0.61300465805017701</v>
      </c>
      <c r="H551" s="451"/>
      <c r="HM551" s="102"/>
      <c r="HN551" s="102"/>
      <c r="HO551" s="102"/>
      <c r="HP551" s="102"/>
      <c r="HQ551" s="102"/>
      <c r="HR551" s="102"/>
      <c r="HS551" s="102"/>
      <c r="HT551" s="102"/>
      <c r="HU551" s="102"/>
      <c r="HV551" s="102"/>
      <c r="HW551" s="102"/>
      <c r="HX551" s="102"/>
      <c r="HY551" s="102"/>
      <c r="HZ551" s="102"/>
      <c r="IA551" s="102"/>
      <c r="IB551" s="102"/>
      <c r="IC551" s="102"/>
      <c r="ID551" s="102"/>
      <c r="IE551" s="102"/>
      <c r="IF551" s="102"/>
      <c r="IG551" s="102"/>
      <c r="IH551" s="102"/>
      <c r="II551" s="102"/>
      <c r="IJ551" s="102"/>
      <c r="IK551" s="102"/>
      <c r="IL551" s="102"/>
      <c r="IM551" s="102"/>
      <c r="IN551" s="102"/>
    </row>
    <row r="552" spans="1:248" s="436" customFormat="1" ht="36">
      <c r="A552" s="448" t="s">
        <v>512</v>
      </c>
      <c r="B552" s="458">
        <v>4253.1499999999996</v>
      </c>
      <c r="C552" s="458">
        <v>16374</v>
      </c>
      <c r="D552" s="458">
        <v>16374</v>
      </c>
      <c r="E552" s="458">
        <v>10195</v>
      </c>
      <c r="F552" s="453">
        <v>0.6060814124570868</v>
      </c>
      <c r="G552" s="450">
        <v>2.8498524622926542</v>
      </c>
      <c r="H552" s="451" t="s">
        <v>513</v>
      </c>
      <c r="HM552" s="102"/>
      <c r="HN552" s="102"/>
      <c r="HO552" s="102"/>
      <c r="HP552" s="102"/>
      <c r="HQ552" s="102"/>
      <c r="HR552" s="102"/>
      <c r="HS552" s="102"/>
      <c r="HT552" s="102"/>
      <c r="HU552" s="102"/>
      <c r="HV552" s="102"/>
      <c r="HW552" s="102"/>
      <c r="HX552" s="102"/>
      <c r="HY552" s="102"/>
      <c r="HZ552" s="102"/>
      <c r="IA552" s="102"/>
      <c r="IB552" s="102"/>
      <c r="IC552" s="102"/>
      <c r="ID552" s="102"/>
      <c r="IE552" s="102"/>
      <c r="IF552" s="102"/>
      <c r="IG552" s="102"/>
      <c r="IH552" s="102"/>
      <c r="II552" s="102"/>
      <c r="IJ552" s="102"/>
      <c r="IK552" s="102"/>
      <c r="IL552" s="102"/>
      <c r="IM552" s="102"/>
      <c r="IN552" s="102"/>
    </row>
    <row r="553" spans="1:248" s="436" customFormat="1" ht="18" customHeight="1">
      <c r="A553" s="350" t="s">
        <v>112</v>
      </c>
      <c r="B553" s="281">
        <v>0</v>
      </c>
      <c r="C553" s="281"/>
      <c r="D553" s="281">
        <v>0</v>
      </c>
      <c r="E553" s="281"/>
      <c r="F553" s="450"/>
      <c r="G553" s="450"/>
      <c r="H553" s="451"/>
      <c r="HM553" s="102"/>
      <c r="HN553" s="102"/>
      <c r="HO553" s="102"/>
      <c r="HP553" s="102"/>
      <c r="HQ553" s="102"/>
      <c r="HR553" s="102"/>
      <c r="HS553" s="102"/>
      <c r="HT553" s="102"/>
      <c r="HU553" s="102"/>
      <c r="HV553" s="102"/>
      <c r="HW553" s="102"/>
      <c r="HX553" s="102"/>
      <c r="HY553" s="102"/>
      <c r="HZ553" s="102"/>
      <c r="IA553" s="102"/>
      <c r="IB553" s="102"/>
      <c r="IC553" s="102"/>
      <c r="ID553" s="102"/>
      <c r="IE553" s="102"/>
      <c r="IF553" s="102"/>
      <c r="IG553" s="102"/>
      <c r="IH553" s="102"/>
      <c r="II553" s="102"/>
      <c r="IJ553" s="102"/>
      <c r="IK553" s="102"/>
      <c r="IL553" s="102"/>
      <c r="IM553" s="102"/>
      <c r="IN553" s="102"/>
    </row>
    <row r="554" spans="1:248" s="436" customFormat="1" ht="18" customHeight="1">
      <c r="A554" s="350" t="s">
        <v>113</v>
      </c>
      <c r="B554" s="281">
        <v>0</v>
      </c>
      <c r="C554" s="281"/>
      <c r="D554" s="281">
        <v>0</v>
      </c>
      <c r="E554" s="281"/>
      <c r="F554" s="450"/>
      <c r="G554" s="450"/>
      <c r="H554" s="451"/>
      <c r="HM554" s="102"/>
      <c r="HN554" s="102"/>
      <c r="HO554" s="102"/>
      <c r="HP554" s="102"/>
      <c r="HQ554" s="102"/>
      <c r="HR554" s="102"/>
      <c r="HS554" s="102"/>
      <c r="HT554" s="102"/>
      <c r="HU554" s="102"/>
      <c r="HV554" s="102"/>
      <c r="HW554" s="102"/>
      <c r="HX554" s="102"/>
      <c r="HY554" s="102"/>
      <c r="HZ554" s="102"/>
      <c r="IA554" s="102"/>
      <c r="IB554" s="102"/>
      <c r="IC554" s="102"/>
      <c r="ID554" s="102"/>
      <c r="IE554" s="102"/>
      <c r="IF554" s="102"/>
      <c r="IG554" s="102"/>
      <c r="IH554" s="102"/>
      <c r="II554" s="102"/>
      <c r="IJ554" s="102"/>
      <c r="IK554" s="102"/>
      <c r="IL554" s="102"/>
      <c r="IM554" s="102"/>
      <c r="IN554" s="102"/>
    </row>
    <row r="555" spans="1:248" s="436" customFormat="1" ht="18" customHeight="1">
      <c r="A555" s="350" t="s">
        <v>114</v>
      </c>
      <c r="B555" s="281">
        <v>0</v>
      </c>
      <c r="C555" s="281"/>
      <c r="D555" s="281">
        <v>0</v>
      </c>
      <c r="E555" s="281"/>
      <c r="F555" s="450"/>
      <c r="G555" s="450"/>
      <c r="H555" s="451"/>
      <c r="HM555" s="102"/>
      <c r="HN555" s="102"/>
      <c r="HO555" s="102"/>
      <c r="HP555" s="102"/>
      <c r="HQ555" s="102"/>
      <c r="HR555" s="102"/>
      <c r="HS555" s="102"/>
      <c r="HT555" s="102"/>
      <c r="HU555" s="102"/>
      <c r="HV555" s="102"/>
      <c r="HW555" s="102"/>
      <c r="HX555" s="102"/>
      <c r="HY555" s="102"/>
      <c r="HZ555" s="102"/>
      <c r="IA555" s="102"/>
      <c r="IB555" s="102"/>
      <c r="IC555" s="102"/>
      <c r="ID555" s="102"/>
      <c r="IE555" s="102"/>
      <c r="IF555" s="102"/>
      <c r="IG555" s="102"/>
      <c r="IH555" s="102"/>
      <c r="II555" s="102"/>
      <c r="IJ555" s="102"/>
      <c r="IK555" s="102"/>
      <c r="IL555" s="102"/>
      <c r="IM555" s="102"/>
      <c r="IN555" s="102"/>
    </row>
    <row r="556" spans="1:248" s="436" customFormat="1" ht="18" customHeight="1">
      <c r="A556" s="350" t="s">
        <v>514</v>
      </c>
      <c r="B556" s="281">
        <v>2144.4499999999998</v>
      </c>
      <c r="C556" s="281"/>
      <c r="D556" s="281">
        <v>3263</v>
      </c>
      <c r="E556" s="281">
        <v>2380</v>
      </c>
      <c r="F556" s="450">
        <v>0.37100840336134455</v>
      </c>
      <c r="G556" s="450">
        <v>0.52160227564177308</v>
      </c>
      <c r="H556" s="451"/>
      <c r="HM556" s="102"/>
      <c r="HN556" s="102"/>
      <c r="HO556" s="102"/>
      <c r="HP556" s="102"/>
      <c r="HQ556" s="102"/>
      <c r="HR556" s="102"/>
      <c r="HS556" s="102"/>
      <c r="HT556" s="102"/>
      <c r="HU556" s="102"/>
      <c r="HV556" s="102"/>
      <c r="HW556" s="102"/>
      <c r="HX556" s="102"/>
      <c r="HY556" s="102"/>
      <c r="HZ556" s="102"/>
      <c r="IA556" s="102"/>
      <c r="IB556" s="102"/>
      <c r="IC556" s="102"/>
      <c r="ID556" s="102"/>
      <c r="IE556" s="102"/>
      <c r="IF556" s="102"/>
      <c r="IG556" s="102"/>
      <c r="IH556" s="102"/>
      <c r="II556" s="102"/>
      <c r="IJ556" s="102"/>
      <c r="IK556" s="102"/>
      <c r="IL556" s="102"/>
      <c r="IM556" s="102"/>
      <c r="IN556" s="102"/>
    </row>
    <row r="557" spans="1:248" s="436" customFormat="1" ht="18" customHeight="1">
      <c r="A557" s="350" t="s">
        <v>515</v>
      </c>
      <c r="B557" s="281">
        <v>0</v>
      </c>
      <c r="C557" s="281"/>
      <c r="D557" s="281">
        <v>0</v>
      </c>
      <c r="E557" s="281"/>
      <c r="F557" s="450"/>
      <c r="G557" s="450"/>
      <c r="H557" s="451"/>
      <c r="HM557" s="102"/>
      <c r="HN557" s="102"/>
      <c r="HO557" s="102"/>
      <c r="HP557" s="102"/>
      <c r="HQ557" s="102"/>
      <c r="HR557" s="102"/>
      <c r="HS557" s="102"/>
      <c r="HT557" s="102"/>
      <c r="HU557" s="102"/>
      <c r="HV557" s="102"/>
      <c r="HW557" s="102"/>
      <c r="HX557" s="102"/>
      <c r="HY557" s="102"/>
      <c r="HZ557" s="102"/>
      <c r="IA557" s="102"/>
      <c r="IB557" s="102"/>
      <c r="IC557" s="102"/>
      <c r="ID557" s="102"/>
      <c r="IE557" s="102"/>
      <c r="IF557" s="102"/>
      <c r="IG557" s="102"/>
      <c r="IH557" s="102"/>
      <c r="II557" s="102"/>
      <c r="IJ557" s="102"/>
      <c r="IK557" s="102"/>
      <c r="IL557" s="102"/>
      <c r="IM557" s="102"/>
      <c r="IN557" s="102"/>
    </row>
    <row r="558" spans="1:248" s="436" customFormat="1" ht="18" customHeight="1">
      <c r="A558" s="350" t="s">
        <v>516</v>
      </c>
      <c r="B558" s="281">
        <v>2108.6999999999998</v>
      </c>
      <c r="C558" s="281"/>
      <c r="D558" s="281">
        <v>13111</v>
      </c>
      <c r="E558" s="281">
        <v>7815</v>
      </c>
      <c r="F558" s="450">
        <v>0.67767114523352534</v>
      </c>
      <c r="G558" s="450">
        <v>5.2175748091241054</v>
      </c>
      <c r="H558" s="451"/>
      <c r="HM558" s="102"/>
      <c r="HN558" s="102"/>
      <c r="HO558" s="102"/>
      <c r="HP558" s="102"/>
      <c r="HQ558" s="102"/>
      <c r="HR558" s="102"/>
      <c r="HS558" s="102"/>
      <c r="HT558" s="102"/>
      <c r="HU558" s="102"/>
      <c r="HV558" s="102"/>
      <c r="HW558" s="102"/>
      <c r="HX558" s="102"/>
      <c r="HY558" s="102"/>
      <c r="HZ558" s="102"/>
      <c r="IA558" s="102"/>
      <c r="IB558" s="102"/>
      <c r="IC558" s="102"/>
      <c r="ID558" s="102"/>
      <c r="IE558" s="102"/>
      <c r="IF558" s="102"/>
      <c r="IG558" s="102"/>
      <c r="IH558" s="102"/>
      <c r="II558" s="102"/>
      <c r="IJ558" s="102"/>
      <c r="IK558" s="102"/>
      <c r="IL558" s="102"/>
      <c r="IM558" s="102"/>
      <c r="IN558" s="102"/>
    </row>
    <row r="559" spans="1:248" s="436" customFormat="1" ht="18" customHeight="1">
      <c r="A559" s="448" t="s">
        <v>517</v>
      </c>
      <c r="B559" s="458">
        <v>141954.06900000002</v>
      </c>
      <c r="C559" s="458">
        <v>126722</v>
      </c>
      <c r="D559" s="458">
        <v>126663</v>
      </c>
      <c r="E559" s="458">
        <v>112766</v>
      </c>
      <c r="F559" s="450">
        <v>0.12323750066509409</v>
      </c>
      <c r="G559" s="450">
        <v>-0.1077184268666509</v>
      </c>
      <c r="H559" s="451"/>
      <c r="HM559" s="102"/>
      <c r="HN559" s="102"/>
      <c r="HO559" s="102"/>
      <c r="HP559" s="102"/>
      <c r="HQ559" s="102"/>
      <c r="HR559" s="102"/>
      <c r="HS559" s="102"/>
      <c r="HT559" s="102"/>
      <c r="HU559" s="102"/>
      <c r="HV559" s="102"/>
      <c r="HW559" s="102"/>
      <c r="HX559" s="102"/>
      <c r="HY559" s="102"/>
      <c r="HZ559" s="102"/>
      <c r="IA559" s="102"/>
      <c r="IB559" s="102"/>
      <c r="IC559" s="102"/>
      <c r="ID559" s="102"/>
      <c r="IE559" s="102"/>
      <c r="IF559" s="102"/>
      <c r="IG559" s="102"/>
      <c r="IH559" s="102"/>
      <c r="II559" s="102"/>
      <c r="IJ559" s="102"/>
      <c r="IK559" s="102"/>
      <c r="IL559" s="102"/>
      <c r="IM559" s="102"/>
      <c r="IN559" s="102"/>
    </row>
    <row r="560" spans="1:248" s="436" customFormat="1" ht="18" customHeight="1">
      <c r="A560" s="350" t="s">
        <v>518</v>
      </c>
      <c r="B560" s="281">
        <v>56455</v>
      </c>
      <c r="C560" s="281"/>
      <c r="D560" s="281">
        <v>53191</v>
      </c>
      <c r="E560" s="281">
        <v>48209</v>
      </c>
      <c r="F560" s="450">
        <v>0.10334169968263196</v>
      </c>
      <c r="G560" s="450">
        <v>-5.7815959613851775E-2</v>
      </c>
      <c r="H560" s="451"/>
      <c r="HM560" s="102"/>
      <c r="HN560" s="102"/>
      <c r="HO560" s="102"/>
      <c r="HP560" s="102"/>
      <c r="HQ560" s="102"/>
      <c r="HR560" s="102"/>
      <c r="HS560" s="102"/>
      <c r="HT560" s="102"/>
      <c r="HU560" s="102"/>
      <c r="HV560" s="102"/>
      <c r="HW560" s="102"/>
      <c r="HX560" s="102"/>
      <c r="HY560" s="102"/>
      <c r="HZ560" s="102"/>
      <c r="IA560" s="102"/>
      <c r="IB560" s="102"/>
      <c r="IC560" s="102"/>
      <c r="ID560" s="102"/>
      <c r="IE560" s="102"/>
      <c r="IF560" s="102"/>
      <c r="IG560" s="102"/>
      <c r="IH560" s="102"/>
      <c r="II560" s="102"/>
      <c r="IJ560" s="102"/>
      <c r="IK560" s="102"/>
      <c r="IL560" s="102"/>
      <c r="IM560" s="102"/>
      <c r="IN560" s="102"/>
    </row>
    <row r="561" spans="1:248" s="436" customFormat="1" ht="18" customHeight="1">
      <c r="A561" s="350" t="s">
        <v>519</v>
      </c>
      <c r="B561" s="281">
        <v>23172</v>
      </c>
      <c r="C561" s="281"/>
      <c r="D561" s="281">
        <v>18505</v>
      </c>
      <c r="E561" s="281">
        <v>21235</v>
      </c>
      <c r="F561" s="450">
        <v>-0.12856133741464559</v>
      </c>
      <c r="G561" s="450">
        <v>-0.2014068703607802</v>
      </c>
      <c r="H561" s="451"/>
      <c r="HM561" s="102"/>
      <c r="HN561" s="102"/>
      <c r="HO561" s="102"/>
      <c r="HP561" s="102"/>
      <c r="HQ561" s="102"/>
      <c r="HR561" s="102"/>
      <c r="HS561" s="102"/>
      <c r="HT561" s="102"/>
      <c r="HU561" s="102"/>
      <c r="HV561" s="102"/>
      <c r="HW561" s="102"/>
      <c r="HX561" s="102"/>
      <c r="HY561" s="102"/>
      <c r="HZ561" s="102"/>
      <c r="IA561" s="102"/>
      <c r="IB561" s="102"/>
      <c r="IC561" s="102"/>
      <c r="ID561" s="102"/>
      <c r="IE561" s="102"/>
      <c r="IF561" s="102"/>
      <c r="IG561" s="102"/>
      <c r="IH561" s="102"/>
      <c r="II561" s="102"/>
      <c r="IJ561" s="102"/>
      <c r="IK561" s="102"/>
      <c r="IL561" s="102"/>
      <c r="IM561" s="102"/>
      <c r="IN561" s="102"/>
    </row>
    <row r="562" spans="1:248" s="438" customFormat="1" ht="18" customHeight="1">
      <c r="A562" s="350" t="s">
        <v>520</v>
      </c>
      <c r="B562" s="281">
        <v>62327.069000000003</v>
      </c>
      <c r="C562" s="281"/>
      <c r="D562" s="281">
        <v>54967</v>
      </c>
      <c r="E562" s="281">
        <v>43322</v>
      </c>
      <c r="F562" s="450">
        <v>0.26880107104935136</v>
      </c>
      <c r="G562" s="450">
        <v>-0.11808784077428702</v>
      </c>
      <c r="H562" s="451"/>
    </row>
    <row r="563" spans="1:248" s="436" customFormat="1">
      <c r="A563" s="448" t="s">
        <v>45</v>
      </c>
      <c r="B563" s="458">
        <v>618805.73139277799</v>
      </c>
      <c r="C563" s="458">
        <v>572573</v>
      </c>
      <c r="D563" s="458">
        <v>567739</v>
      </c>
      <c r="E563" s="458">
        <v>734120</v>
      </c>
      <c r="F563" s="450">
        <v>-0.22664005884596528</v>
      </c>
      <c r="G563" s="450">
        <v>-8.2524658066497669E-2</v>
      </c>
      <c r="H563" s="451"/>
      <c r="HM563" s="102"/>
      <c r="HN563" s="102"/>
      <c r="HO563" s="102"/>
      <c r="HP563" s="102"/>
      <c r="HQ563" s="102"/>
      <c r="HR563" s="102"/>
      <c r="HS563" s="102"/>
      <c r="HT563" s="102"/>
      <c r="HU563" s="102"/>
      <c r="HV563" s="102"/>
      <c r="HW563" s="102"/>
      <c r="HX563" s="102"/>
      <c r="HY563" s="102"/>
      <c r="HZ563" s="102"/>
      <c r="IA563" s="102"/>
      <c r="IB563" s="102"/>
      <c r="IC563" s="102"/>
      <c r="ID563" s="102"/>
      <c r="IE563" s="102"/>
      <c r="IF563" s="102"/>
      <c r="IG563" s="102"/>
      <c r="IH563" s="102"/>
      <c r="II563" s="102"/>
      <c r="IJ563" s="102"/>
      <c r="IK563" s="102"/>
      <c r="IL563" s="102"/>
      <c r="IM563" s="102"/>
      <c r="IN563" s="102"/>
    </row>
    <row r="564" spans="1:248" s="436" customFormat="1">
      <c r="A564" s="448" t="s">
        <v>521</v>
      </c>
      <c r="B564" s="458">
        <v>78585.104890000002</v>
      </c>
      <c r="C564" s="458">
        <v>88248</v>
      </c>
      <c r="D564" s="458">
        <v>88248</v>
      </c>
      <c r="E564" s="458">
        <v>166779</v>
      </c>
      <c r="F564" s="453">
        <v>-0.4708686345403198</v>
      </c>
      <c r="G564" s="450">
        <v>0.12296089855101289</v>
      </c>
      <c r="H564" s="451"/>
      <c r="HM564" s="102"/>
      <c r="HN564" s="102"/>
      <c r="HO564" s="102"/>
      <c r="HP564" s="102"/>
      <c r="HQ564" s="102"/>
      <c r="HR564" s="102"/>
      <c r="HS564" s="102"/>
      <c r="HT564" s="102"/>
      <c r="HU564" s="102"/>
      <c r="HV564" s="102"/>
      <c r="HW564" s="102"/>
      <c r="HX564" s="102"/>
      <c r="HY564" s="102"/>
      <c r="HZ564" s="102"/>
      <c r="IA564" s="102"/>
      <c r="IB564" s="102"/>
      <c r="IC564" s="102"/>
      <c r="ID564" s="102"/>
      <c r="IE564" s="102"/>
      <c r="IF564" s="102"/>
      <c r="IG564" s="102"/>
      <c r="IH564" s="102"/>
      <c r="II564" s="102"/>
      <c r="IJ564" s="102"/>
      <c r="IK564" s="102"/>
      <c r="IL564" s="102"/>
      <c r="IM564" s="102"/>
      <c r="IN564" s="102"/>
    </row>
    <row r="565" spans="1:248" s="436" customFormat="1" ht="18" customHeight="1">
      <c r="A565" s="350" t="s">
        <v>112</v>
      </c>
      <c r="B565" s="281">
        <v>8743</v>
      </c>
      <c r="C565" s="281"/>
      <c r="D565" s="281">
        <v>9076</v>
      </c>
      <c r="E565" s="281">
        <v>8638</v>
      </c>
      <c r="F565" s="450">
        <v>5.0706181986571064E-2</v>
      </c>
      <c r="G565" s="450">
        <v>3.8087612947500959E-2</v>
      </c>
      <c r="H565" s="451"/>
      <c r="HM565" s="102"/>
      <c r="HN565" s="102"/>
      <c r="HO565" s="102"/>
      <c r="HP565" s="102"/>
      <c r="HQ565" s="102"/>
      <c r="HR565" s="102"/>
      <c r="HS565" s="102"/>
      <c r="HT565" s="102"/>
      <c r="HU565" s="102"/>
      <c r="HV565" s="102"/>
      <c r="HW565" s="102"/>
      <c r="HX565" s="102"/>
      <c r="HY565" s="102"/>
      <c r="HZ565" s="102"/>
      <c r="IA565" s="102"/>
      <c r="IB565" s="102"/>
      <c r="IC565" s="102"/>
      <c r="ID565" s="102"/>
      <c r="IE565" s="102"/>
      <c r="IF565" s="102"/>
      <c r="IG565" s="102"/>
      <c r="IH565" s="102"/>
      <c r="II565" s="102"/>
      <c r="IJ565" s="102"/>
      <c r="IK565" s="102"/>
      <c r="IL565" s="102"/>
      <c r="IM565" s="102"/>
      <c r="IN565" s="102"/>
    </row>
    <row r="566" spans="1:248" s="436" customFormat="1" ht="18" customHeight="1">
      <c r="A566" s="350" t="s">
        <v>113</v>
      </c>
      <c r="B566" s="281">
        <v>712</v>
      </c>
      <c r="C566" s="281"/>
      <c r="D566" s="281">
        <v>3606</v>
      </c>
      <c r="E566" s="281">
        <v>3595</v>
      </c>
      <c r="F566" s="450">
        <v>3.0598052851182889E-3</v>
      </c>
      <c r="G566" s="450">
        <v>4.0646067415730336</v>
      </c>
      <c r="H566" s="451"/>
      <c r="HM566" s="102"/>
      <c r="HN566" s="102"/>
      <c r="HO566" s="102"/>
      <c r="HP566" s="102"/>
      <c r="HQ566" s="102"/>
      <c r="HR566" s="102"/>
      <c r="HS566" s="102"/>
      <c r="HT566" s="102"/>
      <c r="HU566" s="102"/>
      <c r="HV566" s="102"/>
      <c r="HW566" s="102"/>
      <c r="HX566" s="102"/>
      <c r="HY566" s="102"/>
      <c r="HZ566" s="102"/>
      <c r="IA566" s="102"/>
      <c r="IB566" s="102"/>
      <c r="IC566" s="102"/>
      <c r="ID566" s="102"/>
      <c r="IE566" s="102"/>
      <c r="IF566" s="102"/>
      <c r="IG566" s="102"/>
      <c r="IH566" s="102"/>
      <c r="II566" s="102"/>
      <c r="IJ566" s="102"/>
      <c r="IK566" s="102"/>
      <c r="IL566" s="102"/>
      <c r="IM566" s="102"/>
      <c r="IN566" s="102"/>
    </row>
    <row r="567" spans="1:248" s="436" customFormat="1" ht="18" customHeight="1">
      <c r="A567" s="350" t="s">
        <v>114</v>
      </c>
      <c r="B567" s="281">
        <v>0</v>
      </c>
      <c r="C567" s="281"/>
      <c r="D567" s="281">
        <v>0</v>
      </c>
      <c r="E567" s="281">
        <v>0</v>
      </c>
      <c r="F567" s="450"/>
      <c r="G567" s="450"/>
      <c r="H567" s="451"/>
      <c r="HM567" s="102"/>
      <c r="HN567" s="102"/>
      <c r="HO567" s="102"/>
      <c r="HP567" s="102"/>
      <c r="HQ567" s="102"/>
      <c r="HR567" s="102"/>
      <c r="HS567" s="102"/>
      <c r="HT567" s="102"/>
      <c r="HU567" s="102"/>
      <c r="HV567" s="102"/>
      <c r="HW567" s="102"/>
      <c r="HX567" s="102"/>
      <c r="HY567" s="102"/>
      <c r="HZ567" s="102"/>
      <c r="IA567" s="102"/>
      <c r="IB567" s="102"/>
      <c r="IC567" s="102"/>
      <c r="ID567" s="102"/>
      <c r="IE567" s="102"/>
      <c r="IF567" s="102"/>
      <c r="IG567" s="102"/>
      <c r="IH567" s="102"/>
      <c r="II567" s="102"/>
      <c r="IJ567" s="102"/>
      <c r="IK567" s="102"/>
      <c r="IL567" s="102"/>
      <c r="IM567" s="102"/>
      <c r="IN567" s="102"/>
    </row>
    <row r="568" spans="1:248" s="436" customFormat="1" ht="18" customHeight="1">
      <c r="A568" s="350" t="s">
        <v>522</v>
      </c>
      <c r="B568" s="281">
        <v>98</v>
      </c>
      <c r="C568" s="281"/>
      <c r="D568" s="281">
        <v>83</v>
      </c>
      <c r="E568" s="281">
        <v>96</v>
      </c>
      <c r="F568" s="450">
        <v>-0.13541666666666663</v>
      </c>
      <c r="G568" s="450">
        <v>-0.15306122448979587</v>
      </c>
      <c r="H568" s="451"/>
      <c r="HM568" s="102"/>
      <c r="HN568" s="102"/>
      <c r="HO568" s="102"/>
      <c r="HP568" s="102"/>
      <c r="HQ568" s="102"/>
      <c r="HR568" s="102"/>
      <c r="HS568" s="102"/>
      <c r="HT568" s="102"/>
      <c r="HU568" s="102"/>
      <c r="HV568" s="102"/>
      <c r="HW568" s="102"/>
      <c r="HX568" s="102"/>
      <c r="HY568" s="102"/>
      <c r="HZ568" s="102"/>
      <c r="IA568" s="102"/>
      <c r="IB568" s="102"/>
      <c r="IC568" s="102"/>
      <c r="ID568" s="102"/>
      <c r="IE568" s="102"/>
      <c r="IF568" s="102"/>
      <c r="IG568" s="102"/>
      <c r="IH568" s="102"/>
      <c r="II568" s="102"/>
      <c r="IJ568" s="102"/>
      <c r="IK568" s="102"/>
      <c r="IL568" s="102"/>
      <c r="IM568" s="102"/>
      <c r="IN568" s="102"/>
    </row>
    <row r="569" spans="1:248" s="436" customFormat="1" ht="18" customHeight="1">
      <c r="A569" s="350" t="s">
        <v>523</v>
      </c>
      <c r="B569" s="281">
        <v>51</v>
      </c>
      <c r="C569" s="281"/>
      <c r="D569" s="281">
        <v>44</v>
      </c>
      <c r="E569" s="281">
        <v>37</v>
      </c>
      <c r="F569" s="450">
        <v>0.18918918918918926</v>
      </c>
      <c r="G569" s="450">
        <v>-0.13725490196078427</v>
      </c>
      <c r="H569" s="451"/>
      <c r="HM569" s="102"/>
      <c r="HN569" s="102"/>
      <c r="HO569" s="102"/>
      <c r="HP569" s="102"/>
      <c r="HQ569" s="102"/>
      <c r="HR569" s="102"/>
      <c r="HS569" s="102"/>
      <c r="HT569" s="102"/>
      <c r="HU569" s="102"/>
      <c r="HV569" s="102"/>
      <c r="HW569" s="102"/>
      <c r="HX569" s="102"/>
      <c r="HY569" s="102"/>
      <c r="HZ569" s="102"/>
      <c r="IA569" s="102"/>
      <c r="IB569" s="102"/>
      <c r="IC569" s="102"/>
      <c r="ID569" s="102"/>
      <c r="IE569" s="102"/>
      <c r="IF569" s="102"/>
      <c r="IG569" s="102"/>
      <c r="IH569" s="102"/>
      <c r="II569" s="102"/>
      <c r="IJ569" s="102"/>
      <c r="IK569" s="102"/>
      <c r="IL569" s="102"/>
      <c r="IM569" s="102"/>
      <c r="IN569" s="102"/>
    </row>
    <row r="570" spans="1:248" s="436" customFormat="1" ht="18" customHeight="1">
      <c r="A570" s="350" t="s">
        <v>524</v>
      </c>
      <c r="B570" s="281">
        <v>3183</v>
      </c>
      <c r="C570" s="281"/>
      <c r="D570" s="281">
        <v>3625</v>
      </c>
      <c r="E570" s="281">
        <v>3458</v>
      </c>
      <c r="F570" s="450">
        <v>4.8293811451706192E-2</v>
      </c>
      <c r="G570" s="450">
        <v>0.13886270813697776</v>
      </c>
      <c r="H570" s="451"/>
      <c r="HM570" s="102"/>
      <c r="HN570" s="102"/>
      <c r="HO570" s="102"/>
      <c r="HP570" s="102"/>
      <c r="HQ570" s="102"/>
      <c r="HR570" s="102"/>
      <c r="HS570" s="102"/>
      <c r="HT570" s="102"/>
      <c r="HU570" s="102"/>
      <c r="HV570" s="102"/>
      <c r="HW570" s="102"/>
      <c r="HX570" s="102"/>
      <c r="HY570" s="102"/>
      <c r="HZ570" s="102"/>
      <c r="IA570" s="102"/>
      <c r="IB570" s="102"/>
      <c r="IC570" s="102"/>
      <c r="ID570" s="102"/>
      <c r="IE570" s="102"/>
      <c r="IF570" s="102"/>
      <c r="IG570" s="102"/>
      <c r="IH570" s="102"/>
      <c r="II570" s="102"/>
      <c r="IJ570" s="102"/>
      <c r="IK570" s="102"/>
      <c r="IL570" s="102"/>
      <c r="IM570" s="102"/>
      <c r="IN570" s="102"/>
    </row>
    <row r="571" spans="1:248" s="436" customFormat="1" ht="18" customHeight="1">
      <c r="A571" s="350" t="s">
        <v>525</v>
      </c>
      <c r="B571" s="281">
        <v>581</v>
      </c>
      <c r="C571" s="281"/>
      <c r="D571" s="281">
        <v>578</v>
      </c>
      <c r="E571" s="281">
        <v>1039</v>
      </c>
      <c r="F571" s="450">
        <v>-0.44369586140519734</v>
      </c>
      <c r="G571" s="450">
        <v>-5.1635111876076056E-3</v>
      </c>
      <c r="H571" s="451"/>
      <c r="HM571" s="102"/>
      <c r="HN571" s="102"/>
      <c r="HO571" s="102"/>
      <c r="HP571" s="102"/>
      <c r="HQ571" s="102"/>
      <c r="HR571" s="102"/>
      <c r="HS571" s="102"/>
      <c r="HT571" s="102"/>
      <c r="HU571" s="102"/>
      <c r="HV571" s="102"/>
      <c r="HW571" s="102"/>
      <c r="HX571" s="102"/>
      <c r="HY571" s="102"/>
      <c r="HZ571" s="102"/>
      <c r="IA571" s="102"/>
      <c r="IB571" s="102"/>
      <c r="IC571" s="102"/>
      <c r="ID571" s="102"/>
      <c r="IE571" s="102"/>
      <c r="IF571" s="102"/>
      <c r="IG571" s="102"/>
      <c r="IH571" s="102"/>
      <c r="II571" s="102"/>
      <c r="IJ571" s="102"/>
      <c r="IK571" s="102"/>
      <c r="IL571" s="102"/>
      <c r="IM571" s="102"/>
      <c r="IN571" s="102"/>
    </row>
    <row r="572" spans="1:248" s="436" customFormat="1" ht="18" customHeight="1">
      <c r="A572" s="350" t="s">
        <v>158</v>
      </c>
      <c r="B572" s="281">
        <v>0</v>
      </c>
      <c r="C572" s="281"/>
      <c r="D572" s="281">
        <v>0</v>
      </c>
      <c r="E572" s="281">
        <v>0</v>
      </c>
      <c r="F572" s="450"/>
      <c r="G572" s="450"/>
      <c r="H572" s="451"/>
      <c r="HM572" s="102"/>
      <c r="HN572" s="102"/>
      <c r="HO572" s="102"/>
      <c r="HP572" s="102"/>
      <c r="HQ572" s="102"/>
      <c r="HR572" s="102"/>
      <c r="HS572" s="102"/>
      <c r="HT572" s="102"/>
      <c r="HU572" s="102"/>
      <c r="HV572" s="102"/>
      <c r="HW572" s="102"/>
      <c r="HX572" s="102"/>
      <c r="HY572" s="102"/>
      <c r="HZ572" s="102"/>
      <c r="IA572" s="102"/>
      <c r="IB572" s="102"/>
      <c r="IC572" s="102"/>
      <c r="ID572" s="102"/>
      <c r="IE572" s="102"/>
      <c r="IF572" s="102"/>
      <c r="IG572" s="102"/>
      <c r="IH572" s="102"/>
      <c r="II572" s="102"/>
      <c r="IJ572" s="102"/>
      <c r="IK572" s="102"/>
      <c r="IL572" s="102"/>
      <c r="IM572" s="102"/>
      <c r="IN572" s="102"/>
    </row>
    <row r="573" spans="1:248" s="436" customFormat="1" ht="18" customHeight="1">
      <c r="A573" s="350" t="s">
        <v>526</v>
      </c>
      <c r="B573" s="467">
        <v>47411</v>
      </c>
      <c r="C573" s="467"/>
      <c r="D573" s="467">
        <v>53074</v>
      </c>
      <c r="E573" s="467">
        <v>51297</v>
      </c>
      <c r="F573" s="450">
        <v>3.4641402031307944E-2</v>
      </c>
      <c r="G573" s="450">
        <v>0.11944485456961473</v>
      </c>
      <c r="H573" s="451"/>
      <c r="HM573" s="102"/>
      <c r="HN573" s="102"/>
      <c r="HO573" s="102"/>
      <c r="HP573" s="102"/>
      <c r="HQ573" s="102"/>
      <c r="HR573" s="102"/>
      <c r="HS573" s="102"/>
      <c r="HT573" s="102"/>
      <c r="HU573" s="102"/>
      <c r="HV573" s="102"/>
      <c r="HW573" s="102"/>
      <c r="HX573" s="102"/>
      <c r="HY573" s="102"/>
      <c r="HZ573" s="102"/>
      <c r="IA573" s="102"/>
      <c r="IB573" s="102"/>
      <c r="IC573" s="102"/>
      <c r="ID573" s="102"/>
      <c r="IE573" s="102"/>
      <c r="IF573" s="102"/>
      <c r="IG573" s="102"/>
      <c r="IH573" s="102"/>
      <c r="II573" s="102"/>
      <c r="IJ573" s="102"/>
      <c r="IK573" s="102"/>
      <c r="IL573" s="102"/>
      <c r="IM573" s="102"/>
      <c r="IN573" s="102"/>
    </row>
    <row r="574" spans="1:248" s="436" customFormat="1" ht="18" customHeight="1">
      <c r="A574" s="350" t="s">
        <v>527</v>
      </c>
      <c r="B574" s="281">
        <v>382</v>
      </c>
      <c r="C574" s="281"/>
      <c r="D574" s="281">
        <v>384</v>
      </c>
      <c r="E574" s="281">
        <v>82200</v>
      </c>
      <c r="F574" s="450">
        <v>-0.99532846715328471</v>
      </c>
      <c r="G574" s="450">
        <v>5.2356020942407877E-3</v>
      </c>
      <c r="H574" s="451"/>
      <c r="HM574" s="102"/>
      <c r="HN574" s="102"/>
      <c r="HO574" s="102"/>
      <c r="HP574" s="102"/>
      <c r="HQ574" s="102"/>
      <c r="HR574" s="102"/>
      <c r="HS574" s="102"/>
      <c r="HT574" s="102"/>
      <c r="HU574" s="102"/>
      <c r="HV574" s="102"/>
      <c r="HW574" s="102"/>
      <c r="HX574" s="102"/>
      <c r="HY574" s="102"/>
      <c r="HZ574" s="102"/>
      <c r="IA574" s="102"/>
      <c r="IB574" s="102"/>
      <c r="IC574" s="102"/>
      <c r="ID574" s="102"/>
      <c r="IE574" s="102"/>
      <c r="IF574" s="102"/>
      <c r="IG574" s="102"/>
      <c r="IH574" s="102"/>
      <c r="II574" s="102"/>
      <c r="IJ574" s="102"/>
      <c r="IK574" s="102"/>
      <c r="IL574" s="102"/>
      <c r="IM574" s="102"/>
      <c r="IN574" s="102"/>
    </row>
    <row r="575" spans="1:248" s="436" customFormat="1" ht="18" customHeight="1">
      <c r="A575" s="350" t="s">
        <v>528</v>
      </c>
      <c r="B575" s="281">
        <v>3023</v>
      </c>
      <c r="C575" s="281"/>
      <c r="D575" s="281">
        <v>2953</v>
      </c>
      <c r="E575" s="281">
        <v>2455</v>
      </c>
      <c r="F575" s="450">
        <v>0.20285132382892046</v>
      </c>
      <c r="G575" s="450">
        <v>-2.3155805491233861E-2</v>
      </c>
      <c r="H575" s="460"/>
      <c r="HM575" s="102"/>
      <c r="HN575" s="102"/>
      <c r="HO575" s="102"/>
      <c r="HP575" s="102"/>
      <c r="HQ575" s="102"/>
      <c r="HR575" s="102"/>
      <c r="HS575" s="102"/>
      <c r="HT575" s="102"/>
      <c r="HU575" s="102"/>
      <c r="HV575" s="102"/>
      <c r="HW575" s="102"/>
      <c r="HX575" s="102"/>
      <c r="HY575" s="102"/>
      <c r="HZ575" s="102"/>
      <c r="IA575" s="102"/>
      <c r="IB575" s="102"/>
      <c r="IC575" s="102"/>
      <c r="ID575" s="102"/>
      <c r="IE575" s="102"/>
      <c r="IF575" s="102"/>
      <c r="IG575" s="102"/>
      <c r="IH575" s="102"/>
      <c r="II575" s="102"/>
      <c r="IJ575" s="102"/>
      <c r="IK575" s="102"/>
      <c r="IL575" s="102"/>
      <c r="IM575" s="102"/>
      <c r="IN575" s="102"/>
    </row>
    <row r="576" spans="1:248" s="436" customFormat="1" ht="18" customHeight="1">
      <c r="A576" s="350" t="s">
        <v>529</v>
      </c>
      <c r="B576" s="281">
        <v>1261</v>
      </c>
      <c r="C576" s="281"/>
      <c r="D576" s="281">
        <v>1538</v>
      </c>
      <c r="E576" s="281">
        <v>1021</v>
      </c>
      <c r="F576" s="450">
        <v>0.50636630754162582</v>
      </c>
      <c r="G576" s="450">
        <v>0.2196669310071373</v>
      </c>
      <c r="H576" s="451"/>
      <c r="HM576" s="102"/>
      <c r="HN576" s="102"/>
      <c r="HO576" s="102"/>
      <c r="HP576" s="102"/>
      <c r="HQ576" s="102"/>
      <c r="HR576" s="102"/>
      <c r="HS576" s="102"/>
      <c r="HT576" s="102"/>
      <c r="HU576" s="102"/>
      <c r="HV576" s="102"/>
      <c r="HW576" s="102"/>
      <c r="HX576" s="102"/>
      <c r="HY576" s="102"/>
      <c r="HZ576" s="102"/>
      <c r="IA576" s="102"/>
      <c r="IB576" s="102"/>
      <c r="IC576" s="102"/>
      <c r="ID576" s="102"/>
      <c r="IE576" s="102"/>
      <c r="IF576" s="102"/>
      <c r="IG576" s="102"/>
      <c r="IH576" s="102"/>
      <c r="II576" s="102"/>
      <c r="IJ576" s="102"/>
      <c r="IK576" s="102"/>
      <c r="IL576" s="102"/>
      <c r="IM576" s="102"/>
      <c r="IN576" s="102"/>
    </row>
    <row r="577" spans="1:248" s="436" customFormat="1" ht="18" customHeight="1">
      <c r="A577" s="350" t="s">
        <v>530</v>
      </c>
      <c r="B577" s="281">
        <v>13140.104890000001</v>
      </c>
      <c r="C577" s="281"/>
      <c r="D577" s="281">
        <v>13287</v>
      </c>
      <c r="E577" s="281">
        <v>12943</v>
      </c>
      <c r="F577" s="450">
        <v>2.6578073089700949E-2</v>
      </c>
      <c r="G577" s="450">
        <v>1.1179142878211756E-2</v>
      </c>
      <c r="H577" s="451"/>
      <c r="HM577" s="102"/>
      <c r="HN577" s="102"/>
      <c r="HO577" s="102"/>
      <c r="HP577" s="102"/>
      <c r="HQ577" s="102"/>
      <c r="HR577" s="102"/>
      <c r="HS577" s="102"/>
      <c r="HT577" s="102"/>
      <c r="HU577" s="102"/>
      <c r="HV577" s="102"/>
      <c r="HW577" s="102"/>
      <c r="HX577" s="102"/>
      <c r="HY577" s="102"/>
      <c r="HZ577" s="102"/>
      <c r="IA577" s="102"/>
      <c r="IB577" s="102"/>
      <c r="IC577" s="102"/>
      <c r="ID577" s="102"/>
      <c r="IE577" s="102"/>
      <c r="IF577" s="102"/>
      <c r="IG577" s="102"/>
      <c r="IH577" s="102"/>
      <c r="II577" s="102"/>
      <c r="IJ577" s="102"/>
      <c r="IK577" s="102"/>
      <c r="IL577" s="102"/>
      <c r="IM577" s="102"/>
      <c r="IN577" s="102"/>
    </row>
    <row r="578" spans="1:248" s="436" customFormat="1" ht="60">
      <c r="A578" s="448" t="s">
        <v>531</v>
      </c>
      <c r="B578" s="458">
        <v>19005.922734997999</v>
      </c>
      <c r="C578" s="458">
        <v>15019</v>
      </c>
      <c r="D578" s="458">
        <v>15019</v>
      </c>
      <c r="E578" s="458">
        <v>19304</v>
      </c>
      <c r="F578" s="450">
        <v>-0.22197472026523002</v>
      </c>
      <c r="G578" s="450">
        <v>-0.209772647747135</v>
      </c>
      <c r="H578" s="451" t="s">
        <v>532</v>
      </c>
      <c r="HM578" s="102"/>
      <c r="HN578" s="102"/>
      <c r="HO578" s="102"/>
      <c r="HP578" s="102"/>
      <c r="HQ578" s="102"/>
      <c r="HR578" s="102"/>
      <c r="HS578" s="102"/>
      <c r="HT578" s="102"/>
      <c r="HU578" s="102"/>
      <c r="HV578" s="102"/>
      <c r="HW578" s="102"/>
      <c r="HX578" s="102"/>
      <c r="HY578" s="102"/>
      <c r="HZ578" s="102"/>
      <c r="IA578" s="102"/>
      <c r="IB578" s="102"/>
      <c r="IC578" s="102"/>
      <c r="ID578" s="102"/>
      <c r="IE578" s="102"/>
      <c r="IF578" s="102"/>
      <c r="IG578" s="102"/>
      <c r="IH578" s="102"/>
      <c r="II578" s="102"/>
      <c r="IJ578" s="102"/>
      <c r="IK578" s="102"/>
      <c r="IL578" s="102"/>
      <c r="IM578" s="102"/>
      <c r="IN578" s="102"/>
    </row>
    <row r="579" spans="1:248" s="436" customFormat="1" ht="18" customHeight="1">
      <c r="A579" s="350" t="s">
        <v>112</v>
      </c>
      <c r="B579" s="281">
        <v>2114</v>
      </c>
      <c r="C579" s="281"/>
      <c r="D579" s="281">
        <v>2914</v>
      </c>
      <c r="E579" s="281">
        <v>2247</v>
      </c>
      <c r="F579" s="450">
        <v>0.29684023141967075</v>
      </c>
      <c r="G579" s="450">
        <v>0.37842951750236509</v>
      </c>
      <c r="H579" s="451"/>
      <c r="HM579" s="102"/>
      <c r="HN579" s="102"/>
      <c r="HO579" s="102"/>
      <c r="HP579" s="102"/>
      <c r="HQ579" s="102"/>
      <c r="HR579" s="102"/>
      <c r="HS579" s="102"/>
      <c r="HT579" s="102"/>
      <c r="HU579" s="102"/>
      <c r="HV579" s="102"/>
      <c r="HW579" s="102"/>
      <c r="HX579" s="102"/>
      <c r="HY579" s="102"/>
      <c r="HZ579" s="102"/>
      <c r="IA579" s="102"/>
      <c r="IB579" s="102"/>
      <c r="IC579" s="102"/>
      <c r="ID579" s="102"/>
      <c r="IE579" s="102"/>
      <c r="IF579" s="102"/>
      <c r="IG579" s="102"/>
      <c r="IH579" s="102"/>
      <c r="II579" s="102"/>
      <c r="IJ579" s="102"/>
      <c r="IK579" s="102"/>
      <c r="IL579" s="102"/>
      <c r="IM579" s="102"/>
      <c r="IN579" s="102"/>
    </row>
    <row r="580" spans="1:248" s="436" customFormat="1" ht="18" customHeight="1">
      <c r="A580" s="350" t="s">
        <v>113</v>
      </c>
      <c r="B580" s="281">
        <v>0</v>
      </c>
      <c r="C580" s="281"/>
      <c r="D580" s="281">
        <v>254</v>
      </c>
      <c r="E580" s="281">
        <v>0</v>
      </c>
      <c r="F580" s="450"/>
      <c r="G580" s="450"/>
      <c r="H580" s="451"/>
      <c r="HM580" s="102"/>
      <c r="HN580" s="102"/>
      <c r="HO580" s="102"/>
      <c r="HP580" s="102"/>
      <c r="HQ580" s="102"/>
      <c r="HR580" s="102"/>
      <c r="HS580" s="102"/>
      <c r="HT580" s="102"/>
      <c r="HU580" s="102"/>
      <c r="HV580" s="102"/>
      <c r="HW580" s="102"/>
      <c r="HX580" s="102"/>
      <c r="HY580" s="102"/>
      <c r="HZ580" s="102"/>
      <c r="IA580" s="102"/>
      <c r="IB580" s="102"/>
      <c r="IC580" s="102"/>
      <c r="ID580" s="102"/>
      <c r="IE580" s="102"/>
      <c r="IF580" s="102"/>
      <c r="IG580" s="102"/>
      <c r="IH580" s="102"/>
      <c r="II580" s="102"/>
      <c r="IJ580" s="102"/>
      <c r="IK580" s="102"/>
      <c r="IL580" s="102"/>
      <c r="IM580" s="102"/>
      <c r="IN580" s="102"/>
    </row>
    <row r="581" spans="1:248" s="436" customFormat="1" ht="18" customHeight="1">
      <c r="A581" s="350" t="s">
        <v>114</v>
      </c>
      <c r="B581" s="281">
        <v>3</v>
      </c>
      <c r="C581" s="281"/>
      <c r="D581" s="281">
        <v>3</v>
      </c>
      <c r="E581" s="281">
        <v>311</v>
      </c>
      <c r="F581" s="450">
        <v>-0.99035369774919613</v>
      </c>
      <c r="G581" s="450">
        <v>0</v>
      </c>
      <c r="H581" s="451"/>
      <c r="HM581" s="102"/>
      <c r="HN581" s="102"/>
      <c r="HO581" s="102"/>
      <c r="HP581" s="102"/>
      <c r="HQ581" s="102"/>
      <c r="HR581" s="102"/>
      <c r="HS581" s="102"/>
      <c r="HT581" s="102"/>
      <c r="HU581" s="102"/>
      <c r="HV581" s="102"/>
      <c r="HW581" s="102"/>
      <c r="HX581" s="102"/>
      <c r="HY581" s="102"/>
      <c r="HZ581" s="102"/>
      <c r="IA581" s="102"/>
      <c r="IB581" s="102"/>
      <c r="IC581" s="102"/>
      <c r="ID581" s="102"/>
      <c r="IE581" s="102"/>
      <c r="IF581" s="102"/>
      <c r="IG581" s="102"/>
      <c r="IH581" s="102"/>
      <c r="II581" s="102"/>
      <c r="IJ581" s="102"/>
      <c r="IK581" s="102"/>
      <c r="IL581" s="102"/>
      <c r="IM581" s="102"/>
      <c r="IN581" s="102"/>
    </row>
    <row r="582" spans="1:248" s="436" customFormat="1" ht="18" customHeight="1">
      <c r="A582" s="350" t="s">
        <v>533</v>
      </c>
      <c r="B582" s="281">
        <v>3615</v>
      </c>
      <c r="C582" s="281"/>
      <c r="D582" s="281">
        <v>3812</v>
      </c>
      <c r="E582" s="281">
        <v>3178</v>
      </c>
      <c r="F582" s="450">
        <v>0.19949653870358719</v>
      </c>
      <c r="G582" s="450">
        <v>5.4495159059474441E-2</v>
      </c>
      <c r="H582" s="451"/>
      <c r="HM582" s="102"/>
      <c r="HN582" s="102"/>
      <c r="HO582" s="102"/>
      <c r="HP582" s="102"/>
      <c r="HQ582" s="102"/>
      <c r="HR582" s="102"/>
      <c r="HS582" s="102"/>
      <c r="HT582" s="102"/>
      <c r="HU582" s="102"/>
      <c r="HV582" s="102"/>
      <c r="HW582" s="102"/>
      <c r="HX582" s="102"/>
      <c r="HY582" s="102"/>
      <c r="HZ582" s="102"/>
      <c r="IA582" s="102"/>
      <c r="IB582" s="102"/>
      <c r="IC582" s="102"/>
      <c r="ID582" s="102"/>
      <c r="IE582" s="102"/>
      <c r="IF582" s="102"/>
      <c r="IG582" s="102"/>
      <c r="IH582" s="102"/>
      <c r="II582" s="102"/>
      <c r="IJ582" s="102"/>
      <c r="IK582" s="102"/>
      <c r="IL582" s="102"/>
      <c r="IM582" s="102"/>
      <c r="IN582" s="102"/>
    </row>
    <row r="583" spans="1:248" s="436" customFormat="1" ht="18" customHeight="1">
      <c r="A583" s="350" t="s">
        <v>534</v>
      </c>
      <c r="B583" s="281">
        <v>0</v>
      </c>
      <c r="C583" s="281"/>
      <c r="D583" s="281">
        <v>34</v>
      </c>
      <c r="E583" s="281">
        <v>58</v>
      </c>
      <c r="F583" s="450">
        <v>-0.41379310344827591</v>
      </c>
      <c r="G583" s="450"/>
      <c r="H583" s="451"/>
      <c r="HM583" s="102"/>
      <c r="HN583" s="102"/>
      <c r="HO583" s="102"/>
      <c r="HP583" s="102"/>
      <c r="HQ583" s="102"/>
      <c r="HR583" s="102"/>
      <c r="HS583" s="102"/>
      <c r="HT583" s="102"/>
      <c r="HU583" s="102"/>
      <c r="HV583" s="102"/>
      <c r="HW583" s="102"/>
      <c r="HX583" s="102"/>
      <c r="HY583" s="102"/>
      <c r="HZ583" s="102"/>
      <c r="IA583" s="102"/>
      <c r="IB583" s="102"/>
      <c r="IC583" s="102"/>
      <c r="ID583" s="102"/>
      <c r="IE583" s="102"/>
      <c r="IF583" s="102"/>
      <c r="IG583" s="102"/>
      <c r="IH583" s="102"/>
      <c r="II583" s="102"/>
      <c r="IJ583" s="102"/>
      <c r="IK583" s="102"/>
      <c r="IL583" s="102"/>
      <c r="IM583" s="102"/>
      <c r="IN583" s="102"/>
    </row>
    <row r="584" spans="1:248" s="436" customFormat="1" ht="18" customHeight="1">
      <c r="A584" s="350" t="s">
        <v>535</v>
      </c>
      <c r="B584" s="281">
        <v>361</v>
      </c>
      <c r="C584" s="281"/>
      <c r="D584" s="281">
        <v>518</v>
      </c>
      <c r="E584" s="281">
        <v>615</v>
      </c>
      <c r="F584" s="450">
        <v>-0.15772357723577235</v>
      </c>
      <c r="G584" s="450">
        <v>0.43490304709141281</v>
      </c>
      <c r="H584" s="451"/>
      <c r="HM584" s="102"/>
      <c r="HN584" s="102"/>
      <c r="HO584" s="102"/>
      <c r="HP584" s="102"/>
      <c r="HQ584" s="102"/>
      <c r="HR584" s="102"/>
      <c r="HS584" s="102"/>
      <c r="HT584" s="102"/>
      <c r="HU584" s="102"/>
      <c r="HV584" s="102"/>
      <c r="HW584" s="102"/>
      <c r="HX584" s="102"/>
      <c r="HY584" s="102"/>
      <c r="HZ584" s="102"/>
      <c r="IA584" s="102"/>
      <c r="IB584" s="102"/>
      <c r="IC584" s="102"/>
      <c r="ID584" s="102"/>
      <c r="IE584" s="102"/>
      <c r="IF584" s="102"/>
      <c r="IG584" s="102"/>
      <c r="IH584" s="102"/>
      <c r="II584" s="102"/>
      <c r="IJ584" s="102"/>
      <c r="IK584" s="102"/>
      <c r="IL584" s="102"/>
      <c r="IM584" s="102"/>
      <c r="IN584" s="102"/>
    </row>
    <row r="585" spans="1:248" s="436" customFormat="1" ht="18" customHeight="1">
      <c r="A585" s="350" t="s">
        <v>536</v>
      </c>
      <c r="B585" s="281">
        <v>12912.922734997999</v>
      </c>
      <c r="C585" s="281"/>
      <c r="D585" s="281">
        <v>7484</v>
      </c>
      <c r="E585" s="281">
        <v>12895</v>
      </c>
      <c r="F585" s="450">
        <v>-0.41962000775494379</v>
      </c>
      <c r="G585" s="450">
        <v>-0.42042555712688856</v>
      </c>
      <c r="H585" s="451"/>
      <c r="HM585" s="102"/>
      <c r="HN585" s="102"/>
      <c r="HO585" s="102"/>
      <c r="HP585" s="102"/>
      <c r="HQ585" s="102"/>
      <c r="HR585" s="102"/>
      <c r="HS585" s="102"/>
      <c r="HT585" s="102"/>
      <c r="HU585" s="102"/>
      <c r="HV585" s="102"/>
      <c r="HW585" s="102"/>
      <c r="HX585" s="102"/>
      <c r="HY585" s="102"/>
      <c r="HZ585" s="102"/>
      <c r="IA585" s="102"/>
      <c r="IB585" s="102"/>
      <c r="IC585" s="102"/>
      <c r="ID585" s="102"/>
      <c r="IE585" s="102"/>
      <c r="IF585" s="102"/>
      <c r="IG585" s="102"/>
      <c r="IH585" s="102"/>
      <c r="II585" s="102"/>
      <c r="IJ585" s="102"/>
      <c r="IK585" s="102"/>
      <c r="IL585" s="102"/>
      <c r="IM585" s="102"/>
      <c r="IN585" s="102"/>
    </row>
    <row r="586" spans="1:248" s="436" customFormat="1" ht="18" customHeight="1">
      <c r="A586" s="448" t="s">
        <v>537</v>
      </c>
      <c r="B586" s="458"/>
      <c r="C586" s="458"/>
      <c r="D586" s="458">
        <v>0</v>
      </c>
      <c r="E586" s="458"/>
      <c r="F586" s="450"/>
      <c r="G586" s="450"/>
      <c r="H586" s="460"/>
      <c r="HM586" s="102"/>
      <c r="HN586" s="102"/>
      <c r="HO586" s="102"/>
      <c r="HP586" s="102"/>
      <c r="HQ586" s="102"/>
      <c r="HR586" s="102"/>
      <c r="HS586" s="102"/>
      <c r="HT586" s="102"/>
      <c r="HU586" s="102"/>
      <c r="HV586" s="102"/>
      <c r="HW586" s="102"/>
      <c r="HX586" s="102"/>
      <c r="HY586" s="102"/>
      <c r="HZ586" s="102"/>
      <c r="IA586" s="102"/>
      <c r="IB586" s="102"/>
      <c r="IC586" s="102"/>
      <c r="ID586" s="102"/>
      <c r="IE586" s="102"/>
      <c r="IF586" s="102"/>
      <c r="IG586" s="102"/>
      <c r="IH586" s="102"/>
      <c r="II586" s="102"/>
      <c r="IJ586" s="102"/>
      <c r="IK586" s="102"/>
      <c r="IL586" s="102"/>
      <c r="IM586" s="102"/>
      <c r="IN586" s="102"/>
    </row>
    <row r="587" spans="1:248" s="436" customFormat="1" ht="18" customHeight="1">
      <c r="A587" s="350" t="s">
        <v>538</v>
      </c>
      <c r="B587" s="281"/>
      <c r="C587" s="281"/>
      <c r="D587" s="281">
        <v>0</v>
      </c>
      <c r="E587" s="281"/>
      <c r="F587" s="450"/>
      <c r="G587" s="450"/>
      <c r="H587" s="451"/>
      <c r="HM587" s="102"/>
      <c r="HN587" s="102"/>
      <c r="HO587" s="102"/>
      <c r="HP587" s="102"/>
      <c r="HQ587" s="102"/>
      <c r="HR587" s="102"/>
      <c r="HS587" s="102"/>
      <c r="HT587" s="102"/>
      <c r="HU587" s="102"/>
      <c r="HV587" s="102"/>
      <c r="HW587" s="102"/>
      <c r="HX587" s="102"/>
      <c r="HY587" s="102"/>
      <c r="HZ587" s="102"/>
      <c r="IA587" s="102"/>
      <c r="IB587" s="102"/>
      <c r="IC587" s="102"/>
      <c r="ID587" s="102"/>
      <c r="IE587" s="102"/>
      <c r="IF587" s="102"/>
      <c r="IG587" s="102"/>
      <c r="IH587" s="102"/>
      <c r="II587" s="102"/>
      <c r="IJ587" s="102"/>
      <c r="IK587" s="102"/>
      <c r="IL587" s="102"/>
      <c r="IM587" s="102"/>
      <c r="IN587" s="102"/>
    </row>
    <row r="588" spans="1:248" s="436" customFormat="1" ht="18" customHeight="1">
      <c r="A588" s="448" t="s">
        <v>539</v>
      </c>
      <c r="B588" s="458">
        <v>310638.01999999996</v>
      </c>
      <c r="C588" s="458">
        <v>305370</v>
      </c>
      <c r="D588" s="458">
        <v>305370</v>
      </c>
      <c r="E588" s="458">
        <v>400085</v>
      </c>
      <c r="F588" s="450">
        <v>-0.23673719334641385</v>
      </c>
      <c r="G588" s="450">
        <v>-1.6958709690462093E-2</v>
      </c>
      <c r="H588" s="451"/>
      <c r="HM588" s="102"/>
      <c r="HN588" s="102"/>
      <c r="HO588" s="102"/>
      <c r="HP588" s="102"/>
      <c r="HQ588" s="102"/>
      <c r="HR588" s="102"/>
      <c r="HS588" s="102"/>
      <c r="HT588" s="102"/>
      <c r="HU588" s="102"/>
      <c r="HV588" s="102"/>
      <c r="HW588" s="102"/>
      <c r="HX588" s="102"/>
      <c r="HY588" s="102"/>
      <c r="HZ588" s="102"/>
      <c r="IA588" s="102"/>
      <c r="IB588" s="102"/>
      <c r="IC588" s="102"/>
      <c r="ID588" s="102"/>
      <c r="IE588" s="102"/>
      <c r="IF588" s="102"/>
      <c r="IG588" s="102"/>
      <c r="IH588" s="102"/>
      <c r="II588" s="102"/>
      <c r="IJ588" s="102"/>
      <c r="IK588" s="102"/>
      <c r="IL588" s="102"/>
      <c r="IM588" s="102"/>
      <c r="IN588" s="102"/>
    </row>
    <row r="589" spans="1:248" s="436" customFormat="1" ht="18" customHeight="1">
      <c r="A589" s="350" t="s">
        <v>540</v>
      </c>
      <c r="B589" s="281">
        <v>50842.7</v>
      </c>
      <c r="C589" s="281"/>
      <c r="D589" s="281">
        <v>63028</v>
      </c>
      <c r="E589" s="281">
        <v>65399</v>
      </c>
      <c r="F589" s="450">
        <v>-3.6254376978241298E-2</v>
      </c>
      <c r="G589" s="450">
        <v>0.23966665814364707</v>
      </c>
      <c r="H589" s="451"/>
      <c r="HM589" s="102"/>
      <c r="HN589" s="102"/>
      <c r="HO589" s="102"/>
      <c r="HP589" s="102"/>
      <c r="HQ589" s="102"/>
      <c r="HR589" s="102"/>
      <c r="HS589" s="102"/>
      <c r="HT589" s="102"/>
      <c r="HU589" s="102"/>
      <c r="HV589" s="102"/>
      <c r="HW589" s="102"/>
      <c r="HX589" s="102"/>
      <c r="HY589" s="102"/>
      <c r="HZ589" s="102"/>
      <c r="IA589" s="102"/>
      <c r="IB589" s="102"/>
      <c r="IC589" s="102"/>
      <c r="ID589" s="102"/>
      <c r="IE589" s="102"/>
      <c r="IF589" s="102"/>
      <c r="IG589" s="102"/>
      <c r="IH589" s="102"/>
      <c r="II589" s="102"/>
      <c r="IJ589" s="102"/>
      <c r="IK589" s="102"/>
      <c r="IL589" s="102"/>
      <c r="IM589" s="102"/>
      <c r="IN589" s="102"/>
    </row>
    <row r="590" spans="1:248" s="436" customFormat="1" ht="18" customHeight="1">
      <c r="A590" s="350" t="s">
        <v>541</v>
      </c>
      <c r="B590" s="281">
        <v>72875.709999999992</v>
      </c>
      <c r="C590" s="281"/>
      <c r="D590" s="281">
        <v>46584</v>
      </c>
      <c r="E590" s="281">
        <v>117110</v>
      </c>
      <c r="F590" s="450">
        <v>-0.6022201349158911</v>
      </c>
      <c r="G590" s="450">
        <v>-0.36077466689518356</v>
      </c>
      <c r="H590" s="451"/>
      <c r="HM590" s="102"/>
      <c r="HN590" s="102"/>
      <c r="HO590" s="102"/>
      <c r="HP590" s="102"/>
      <c r="HQ590" s="102"/>
      <c r="HR590" s="102"/>
      <c r="HS590" s="102"/>
      <c r="HT590" s="102"/>
      <c r="HU590" s="102"/>
      <c r="HV590" s="102"/>
      <c r="HW590" s="102"/>
      <c r="HX590" s="102"/>
      <c r="HY590" s="102"/>
      <c r="HZ590" s="102"/>
      <c r="IA590" s="102"/>
      <c r="IB590" s="102"/>
      <c r="IC590" s="102"/>
      <c r="ID590" s="102"/>
      <c r="IE590" s="102"/>
      <c r="IF590" s="102"/>
      <c r="IG590" s="102"/>
      <c r="IH590" s="102"/>
      <c r="II590" s="102"/>
      <c r="IJ590" s="102"/>
      <c r="IK590" s="102"/>
      <c r="IL590" s="102"/>
      <c r="IM590" s="102"/>
      <c r="IN590" s="102"/>
    </row>
    <row r="591" spans="1:248" s="436" customFormat="1" ht="18" customHeight="1">
      <c r="A591" s="350" t="s">
        <v>542</v>
      </c>
      <c r="B591" s="281">
        <v>0</v>
      </c>
      <c r="C591" s="281"/>
      <c r="D591" s="281">
        <v>0</v>
      </c>
      <c r="E591" s="281">
        <v>0</v>
      </c>
      <c r="F591" s="450"/>
      <c r="G591" s="450"/>
      <c r="H591" s="451"/>
      <c r="HM591" s="102"/>
      <c r="HN591" s="102"/>
      <c r="HO591" s="102"/>
      <c r="HP591" s="102"/>
      <c r="HQ591" s="102"/>
      <c r="HR591" s="102"/>
      <c r="HS591" s="102"/>
      <c r="HT591" s="102"/>
      <c r="HU591" s="102"/>
      <c r="HV591" s="102"/>
      <c r="HW591" s="102"/>
      <c r="HX591" s="102"/>
      <c r="HY591" s="102"/>
      <c r="HZ591" s="102"/>
      <c r="IA591" s="102"/>
      <c r="IB591" s="102"/>
      <c r="IC591" s="102"/>
      <c r="ID591" s="102"/>
      <c r="IE591" s="102"/>
      <c r="IF591" s="102"/>
      <c r="IG591" s="102"/>
      <c r="IH591" s="102"/>
      <c r="II591" s="102"/>
      <c r="IJ591" s="102"/>
      <c r="IK591" s="102"/>
      <c r="IL591" s="102"/>
      <c r="IM591" s="102"/>
      <c r="IN591" s="102"/>
    </row>
    <row r="592" spans="1:248" s="436" customFormat="1" ht="18" customHeight="1">
      <c r="A592" s="350" t="s">
        <v>543</v>
      </c>
      <c r="B592" s="281">
        <v>0</v>
      </c>
      <c r="C592" s="281"/>
      <c r="D592" s="281">
        <v>0</v>
      </c>
      <c r="E592" s="281">
        <v>0</v>
      </c>
      <c r="F592" s="450"/>
      <c r="G592" s="450"/>
      <c r="H592" s="451"/>
      <c r="HM592" s="102"/>
      <c r="HN592" s="102"/>
      <c r="HO592" s="102"/>
      <c r="HP592" s="102"/>
      <c r="HQ592" s="102"/>
      <c r="HR592" s="102"/>
      <c r="HS592" s="102"/>
      <c r="HT592" s="102"/>
      <c r="HU592" s="102"/>
      <c r="HV592" s="102"/>
      <c r="HW592" s="102"/>
      <c r="HX592" s="102"/>
      <c r="HY592" s="102"/>
      <c r="HZ592" s="102"/>
      <c r="IA592" s="102"/>
      <c r="IB592" s="102"/>
      <c r="IC592" s="102"/>
      <c r="ID592" s="102"/>
      <c r="IE592" s="102"/>
      <c r="IF592" s="102"/>
      <c r="IG592" s="102"/>
      <c r="IH592" s="102"/>
      <c r="II592" s="102"/>
      <c r="IJ592" s="102"/>
      <c r="IK592" s="102"/>
      <c r="IL592" s="102"/>
      <c r="IM592" s="102"/>
      <c r="IN592" s="102"/>
    </row>
    <row r="593" spans="1:248" s="436" customFormat="1" ht="18" customHeight="1">
      <c r="A593" s="350" t="s">
        <v>544</v>
      </c>
      <c r="B593" s="281">
        <v>135387.27000000002</v>
      </c>
      <c r="C593" s="281"/>
      <c r="D593" s="281">
        <v>141243</v>
      </c>
      <c r="E593" s="281">
        <v>160364</v>
      </c>
      <c r="F593" s="450">
        <v>-0.11923499039684715</v>
      </c>
      <c r="G593" s="450">
        <v>4.3251703058935886E-2</v>
      </c>
      <c r="H593" s="451"/>
      <c r="HM593" s="102"/>
      <c r="HN593" s="102"/>
      <c r="HO593" s="102"/>
      <c r="HP593" s="102"/>
      <c r="HQ593" s="102"/>
      <c r="HR593" s="102"/>
      <c r="HS593" s="102"/>
      <c r="HT593" s="102"/>
      <c r="HU593" s="102"/>
      <c r="HV593" s="102"/>
      <c r="HW593" s="102"/>
      <c r="HX593" s="102"/>
      <c r="HY593" s="102"/>
      <c r="HZ593" s="102"/>
      <c r="IA593" s="102"/>
      <c r="IB593" s="102"/>
      <c r="IC593" s="102"/>
      <c r="ID593" s="102"/>
      <c r="IE593" s="102"/>
      <c r="IF593" s="102"/>
      <c r="IG593" s="102"/>
      <c r="IH593" s="102"/>
      <c r="II593" s="102"/>
      <c r="IJ593" s="102"/>
      <c r="IK593" s="102"/>
      <c r="IL593" s="102"/>
      <c r="IM593" s="102"/>
      <c r="IN593" s="102"/>
    </row>
    <row r="594" spans="1:248" s="436" customFormat="1" ht="18" customHeight="1">
      <c r="A594" s="350" t="s">
        <v>545</v>
      </c>
      <c r="B594" s="281">
        <v>50104.17</v>
      </c>
      <c r="C594" s="281"/>
      <c r="D594" s="281">
        <v>52875</v>
      </c>
      <c r="E594" s="281">
        <v>54312</v>
      </c>
      <c r="F594" s="450">
        <v>-2.6458241272646954E-2</v>
      </c>
      <c r="G594" s="450">
        <v>5.5301385094294497E-2</v>
      </c>
      <c r="H594" s="451"/>
      <c r="HM594" s="102"/>
      <c r="HN594" s="102"/>
      <c r="HO594" s="102"/>
      <c r="HP594" s="102"/>
      <c r="HQ594" s="102"/>
      <c r="HR594" s="102"/>
      <c r="HS594" s="102"/>
      <c r="HT594" s="102"/>
      <c r="HU594" s="102"/>
      <c r="HV594" s="102"/>
      <c r="HW594" s="102"/>
      <c r="HX594" s="102"/>
      <c r="HY594" s="102"/>
      <c r="HZ594" s="102"/>
      <c r="IA594" s="102"/>
      <c r="IB594" s="102"/>
      <c r="IC594" s="102"/>
      <c r="ID594" s="102"/>
      <c r="IE594" s="102"/>
      <c r="IF594" s="102"/>
      <c r="IG594" s="102"/>
      <c r="IH594" s="102"/>
      <c r="II594" s="102"/>
      <c r="IJ594" s="102"/>
      <c r="IK594" s="102"/>
      <c r="IL594" s="102"/>
      <c r="IM594" s="102"/>
      <c r="IN594" s="102"/>
    </row>
    <row r="595" spans="1:248" s="436" customFormat="1" ht="18" customHeight="1">
      <c r="A595" s="350" t="s">
        <v>546</v>
      </c>
      <c r="B595" s="281">
        <v>260.43</v>
      </c>
      <c r="C595" s="281"/>
      <c r="D595" s="281">
        <v>101</v>
      </c>
      <c r="E595" s="281">
        <v>0</v>
      </c>
      <c r="F595" s="450"/>
      <c r="G595" s="450">
        <v>-0.61217985639135275</v>
      </c>
      <c r="H595" s="451"/>
      <c r="HM595" s="102"/>
      <c r="HN595" s="102"/>
      <c r="HO595" s="102"/>
      <c r="HP595" s="102"/>
      <c r="HQ595" s="102"/>
      <c r="HR595" s="102"/>
      <c r="HS595" s="102"/>
      <c r="HT595" s="102"/>
      <c r="HU595" s="102"/>
      <c r="HV595" s="102"/>
      <c r="HW595" s="102"/>
      <c r="HX595" s="102"/>
      <c r="HY595" s="102"/>
      <c r="HZ595" s="102"/>
      <c r="IA595" s="102"/>
      <c r="IB595" s="102"/>
      <c r="IC595" s="102"/>
      <c r="ID595" s="102"/>
      <c r="IE595" s="102"/>
      <c r="IF595" s="102"/>
      <c r="IG595" s="102"/>
      <c r="IH595" s="102"/>
      <c r="II595" s="102"/>
      <c r="IJ595" s="102"/>
      <c r="IK595" s="102"/>
      <c r="IL595" s="102"/>
      <c r="IM595" s="102"/>
      <c r="IN595" s="102"/>
    </row>
    <row r="596" spans="1:248" s="436" customFormat="1" ht="18" customHeight="1">
      <c r="A596" s="350" t="s">
        <v>547</v>
      </c>
      <c r="B596" s="281">
        <v>1167.74</v>
      </c>
      <c r="C596" s="281"/>
      <c r="D596" s="281">
        <v>1539</v>
      </c>
      <c r="E596" s="281">
        <v>2900</v>
      </c>
      <c r="F596" s="450">
        <v>-0.46931034482758616</v>
      </c>
      <c r="G596" s="450">
        <v>0.31793036121054352</v>
      </c>
      <c r="H596" s="451"/>
      <c r="HM596" s="102"/>
      <c r="HN596" s="102"/>
      <c r="HO596" s="102"/>
      <c r="HP596" s="102"/>
      <c r="HQ596" s="102"/>
      <c r="HR596" s="102"/>
      <c r="HS596" s="102"/>
      <c r="HT596" s="102"/>
      <c r="HU596" s="102"/>
      <c r="HV596" s="102"/>
      <c r="HW596" s="102"/>
      <c r="HX596" s="102"/>
      <c r="HY596" s="102"/>
      <c r="HZ596" s="102"/>
      <c r="IA596" s="102"/>
      <c r="IB596" s="102"/>
      <c r="IC596" s="102"/>
      <c r="ID596" s="102"/>
      <c r="IE596" s="102"/>
      <c r="IF596" s="102"/>
      <c r="IG596" s="102"/>
      <c r="IH596" s="102"/>
      <c r="II596" s="102"/>
      <c r="IJ596" s="102"/>
      <c r="IK596" s="102"/>
      <c r="IL596" s="102"/>
      <c r="IM596" s="102"/>
      <c r="IN596" s="102"/>
    </row>
    <row r="597" spans="1:248" s="436" customFormat="1" ht="18" customHeight="1">
      <c r="A597" s="448" t="s">
        <v>548</v>
      </c>
      <c r="B597" s="458"/>
      <c r="C597" s="458"/>
      <c r="D597" s="458">
        <v>0</v>
      </c>
      <c r="E597" s="458"/>
      <c r="F597" s="450"/>
      <c r="G597" s="450"/>
      <c r="H597" s="451"/>
      <c r="HM597" s="102"/>
      <c r="HN597" s="102"/>
      <c r="HO597" s="102"/>
      <c r="HP597" s="102"/>
      <c r="HQ597" s="102"/>
      <c r="HR597" s="102"/>
      <c r="HS597" s="102"/>
      <c r="HT597" s="102"/>
      <c r="HU597" s="102"/>
      <c r="HV597" s="102"/>
      <c r="HW597" s="102"/>
      <c r="HX597" s="102"/>
      <c r="HY597" s="102"/>
      <c r="HZ597" s="102"/>
      <c r="IA597" s="102"/>
      <c r="IB597" s="102"/>
      <c r="IC597" s="102"/>
      <c r="ID597" s="102"/>
      <c r="IE597" s="102"/>
      <c r="IF597" s="102"/>
      <c r="IG597" s="102"/>
      <c r="IH597" s="102"/>
      <c r="II597" s="102"/>
      <c r="IJ597" s="102"/>
      <c r="IK597" s="102"/>
      <c r="IL597" s="102"/>
      <c r="IM597" s="102"/>
      <c r="IN597" s="102"/>
    </row>
    <row r="598" spans="1:248" s="436" customFormat="1" ht="18" customHeight="1">
      <c r="A598" s="350" t="s">
        <v>549</v>
      </c>
      <c r="B598" s="281"/>
      <c r="C598" s="281"/>
      <c r="D598" s="281">
        <v>0</v>
      </c>
      <c r="E598" s="281"/>
      <c r="F598" s="450"/>
      <c r="G598" s="450"/>
      <c r="H598" s="451"/>
      <c r="HM598" s="102"/>
      <c r="HN598" s="102"/>
      <c r="HO598" s="102"/>
      <c r="HP598" s="102"/>
      <c r="HQ598" s="102"/>
      <c r="HR598" s="102"/>
      <c r="HS598" s="102"/>
      <c r="HT598" s="102"/>
      <c r="HU598" s="102"/>
      <c r="HV598" s="102"/>
      <c r="HW598" s="102"/>
      <c r="HX598" s="102"/>
      <c r="HY598" s="102"/>
      <c r="HZ598" s="102"/>
      <c r="IA598" s="102"/>
      <c r="IB598" s="102"/>
      <c r="IC598" s="102"/>
      <c r="ID598" s="102"/>
      <c r="IE598" s="102"/>
      <c r="IF598" s="102"/>
      <c r="IG598" s="102"/>
      <c r="IH598" s="102"/>
      <c r="II598" s="102"/>
      <c r="IJ598" s="102"/>
      <c r="IK598" s="102"/>
      <c r="IL598" s="102"/>
      <c r="IM598" s="102"/>
      <c r="IN598" s="102"/>
    </row>
    <row r="599" spans="1:248" s="436" customFormat="1" ht="18" customHeight="1">
      <c r="A599" s="350" t="s">
        <v>550</v>
      </c>
      <c r="B599" s="281"/>
      <c r="C599" s="281"/>
      <c r="D599" s="281">
        <v>0</v>
      </c>
      <c r="E599" s="281"/>
      <c r="F599" s="450"/>
      <c r="G599" s="450"/>
      <c r="H599" s="451"/>
      <c r="HM599" s="102"/>
      <c r="HN599" s="102"/>
      <c r="HO599" s="102"/>
      <c r="HP599" s="102"/>
      <c r="HQ599" s="102"/>
      <c r="HR599" s="102"/>
      <c r="HS599" s="102"/>
      <c r="HT599" s="102"/>
      <c r="HU599" s="102"/>
      <c r="HV599" s="102"/>
      <c r="HW599" s="102"/>
      <c r="HX599" s="102"/>
      <c r="HY599" s="102"/>
      <c r="HZ599" s="102"/>
      <c r="IA599" s="102"/>
      <c r="IB599" s="102"/>
      <c r="IC599" s="102"/>
      <c r="ID599" s="102"/>
      <c r="IE599" s="102"/>
      <c r="IF599" s="102"/>
      <c r="IG599" s="102"/>
      <c r="IH599" s="102"/>
      <c r="II599" s="102"/>
      <c r="IJ599" s="102"/>
      <c r="IK599" s="102"/>
      <c r="IL599" s="102"/>
      <c r="IM599" s="102"/>
      <c r="IN599" s="102"/>
    </row>
    <row r="600" spans="1:248" s="436" customFormat="1" ht="18" customHeight="1">
      <c r="A600" s="350" t="s">
        <v>551</v>
      </c>
      <c r="B600" s="281"/>
      <c r="C600" s="281"/>
      <c r="D600" s="281">
        <v>0</v>
      </c>
      <c r="E600" s="281"/>
      <c r="F600" s="450"/>
      <c r="G600" s="450"/>
      <c r="H600" s="451"/>
      <c r="HM600" s="102"/>
      <c r="HN600" s="102"/>
      <c r="HO600" s="102"/>
      <c r="HP600" s="102"/>
      <c r="HQ600" s="102"/>
      <c r="HR600" s="102"/>
      <c r="HS600" s="102"/>
      <c r="HT600" s="102"/>
      <c r="HU600" s="102"/>
      <c r="HV600" s="102"/>
      <c r="HW600" s="102"/>
      <c r="HX600" s="102"/>
      <c r="HY600" s="102"/>
      <c r="HZ600" s="102"/>
      <c r="IA600" s="102"/>
      <c r="IB600" s="102"/>
      <c r="IC600" s="102"/>
      <c r="ID600" s="102"/>
      <c r="IE600" s="102"/>
      <c r="IF600" s="102"/>
      <c r="IG600" s="102"/>
      <c r="IH600" s="102"/>
      <c r="II600" s="102"/>
      <c r="IJ600" s="102"/>
      <c r="IK600" s="102"/>
      <c r="IL600" s="102"/>
      <c r="IM600" s="102"/>
      <c r="IN600" s="102"/>
    </row>
    <row r="601" spans="1:248" s="436" customFormat="1" ht="18" customHeight="1">
      <c r="A601" s="448" t="s">
        <v>552</v>
      </c>
      <c r="B601" s="458">
        <v>10580.830319000001</v>
      </c>
      <c r="C601" s="458">
        <v>12160</v>
      </c>
      <c r="D601" s="458">
        <v>12055</v>
      </c>
      <c r="E601" s="458">
        <v>11023</v>
      </c>
      <c r="F601" s="450">
        <v>9.3622425836886514E-2</v>
      </c>
      <c r="G601" s="450">
        <v>0.13932457440063395</v>
      </c>
      <c r="H601" s="451"/>
      <c r="HM601" s="102"/>
      <c r="HN601" s="102"/>
      <c r="HO601" s="102"/>
      <c r="HP601" s="102"/>
      <c r="HQ601" s="102"/>
      <c r="HR601" s="102"/>
      <c r="HS601" s="102"/>
      <c r="HT601" s="102"/>
      <c r="HU601" s="102"/>
      <c r="HV601" s="102"/>
      <c r="HW601" s="102"/>
      <c r="HX601" s="102"/>
      <c r="HY601" s="102"/>
      <c r="HZ601" s="102"/>
      <c r="IA601" s="102"/>
      <c r="IB601" s="102"/>
      <c r="IC601" s="102"/>
      <c r="ID601" s="102"/>
      <c r="IE601" s="102"/>
      <c r="IF601" s="102"/>
      <c r="IG601" s="102"/>
      <c r="IH601" s="102"/>
      <c r="II601" s="102"/>
      <c r="IJ601" s="102"/>
      <c r="IK601" s="102"/>
      <c r="IL601" s="102"/>
      <c r="IM601" s="102"/>
      <c r="IN601" s="102"/>
    </row>
    <row r="602" spans="1:248" s="436" customFormat="1" ht="18" customHeight="1">
      <c r="A602" s="350" t="s">
        <v>553</v>
      </c>
      <c r="B602" s="281">
        <v>0</v>
      </c>
      <c r="C602" s="281"/>
      <c r="D602" s="281">
        <v>0</v>
      </c>
      <c r="E602" s="281">
        <v>67</v>
      </c>
      <c r="F602" s="450">
        <v>-1</v>
      </c>
      <c r="G602" s="450"/>
      <c r="H602" s="451"/>
      <c r="HM602" s="102"/>
      <c r="HN602" s="102"/>
      <c r="HO602" s="102"/>
      <c r="HP602" s="102"/>
      <c r="HQ602" s="102"/>
      <c r="HR602" s="102"/>
      <c r="HS602" s="102"/>
      <c r="HT602" s="102"/>
      <c r="HU602" s="102"/>
      <c r="HV602" s="102"/>
      <c r="HW602" s="102"/>
      <c r="HX602" s="102"/>
      <c r="HY602" s="102"/>
      <c r="HZ602" s="102"/>
      <c r="IA602" s="102"/>
      <c r="IB602" s="102"/>
      <c r="IC602" s="102"/>
      <c r="ID602" s="102"/>
      <c r="IE602" s="102"/>
      <c r="IF602" s="102"/>
      <c r="IG602" s="102"/>
      <c r="IH602" s="102"/>
      <c r="II602" s="102"/>
      <c r="IJ602" s="102"/>
      <c r="IK602" s="102"/>
      <c r="IL602" s="102"/>
      <c r="IM602" s="102"/>
      <c r="IN602" s="102"/>
    </row>
    <row r="603" spans="1:248" s="436" customFormat="1" ht="18" customHeight="1">
      <c r="A603" s="350" t="s">
        <v>554</v>
      </c>
      <c r="B603" s="281">
        <v>7967</v>
      </c>
      <c r="C603" s="281"/>
      <c r="D603" s="281">
        <v>9447</v>
      </c>
      <c r="E603" s="281">
        <v>7974</v>
      </c>
      <c r="F603" s="450">
        <v>0.18472535741158769</v>
      </c>
      <c r="G603" s="450">
        <v>0.1857662859294591</v>
      </c>
      <c r="H603" s="451"/>
      <c r="HM603" s="102"/>
      <c r="HN603" s="102"/>
      <c r="HO603" s="102"/>
      <c r="HP603" s="102"/>
      <c r="HQ603" s="102"/>
      <c r="HR603" s="102"/>
      <c r="HS603" s="102"/>
      <c r="HT603" s="102"/>
      <c r="HU603" s="102"/>
      <c r="HV603" s="102"/>
      <c r="HW603" s="102"/>
      <c r="HX603" s="102"/>
      <c r="HY603" s="102"/>
      <c r="HZ603" s="102"/>
      <c r="IA603" s="102"/>
      <c r="IB603" s="102"/>
      <c r="IC603" s="102"/>
      <c r="ID603" s="102"/>
      <c r="IE603" s="102"/>
      <c r="IF603" s="102"/>
      <c r="IG603" s="102"/>
      <c r="IH603" s="102"/>
      <c r="II603" s="102"/>
      <c r="IJ603" s="102"/>
      <c r="IK603" s="102"/>
      <c r="IL603" s="102"/>
      <c r="IM603" s="102"/>
      <c r="IN603" s="102"/>
    </row>
    <row r="604" spans="1:248" s="436" customFormat="1" ht="18" customHeight="1">
      <c r="A604" s="350" t="s">
        <v>555</v>
      </c>
      <c r="B604" s="281">
        <v>0</v>
      </c>
      <c r="C604" s="281"/>
      <c r="D604" s="281">
        <v>0</v>
      </c>
      <c r="E604" s="281">
        <v>0</v>
      </c>
      <c r="F604" s="450"/>
      <c r="G604" s="450"/>
      <c r="H604" s="460"/>
      <c r="HM604" s="102"/>
      <c r="HN604" s="102"/>
      <c r="HO604" s="102"/>
      <c r="HP604" s="102"/>
      <c r="HQ604" s="102"/>
      <c r="HR604" s="102"/>
      <c r="HS604" s="102"/>
      <c r="HT604" s="102"/>
      <c r="HU604" s="102"/>
      <c r="HV604" s="102"/>
      <c r="HW604" s="102"/>
      <c r="HX604" s="102"/>
      <c r="HY604" s="102"/>
      <c r="HZ604" s="102"/>
      <c r="IA604" s="102"/>
      <c r="IB604" s="102"/>
      <c r="IC604" s="102"/>
      <c r="ID604" s="102"/>
      <c r="IE604" s="102"/>
      <c r="IF604" s="102"/>
      <c r="IG604" s="102"/>
      <c r="IH604" s="102"/>
      <c r="II604" s="102"/>
      <c r="IJ604" s="102"/>
      <c r="IK604" s="102"/>
      <c r="IL604" s="102"/>
      <c r="IM604" s="102"/>
      <c r="IN604" s="102"/>
    </row>
    <row r="605" spans="1:248" s="436" customFormat="1" ht="18" customHeight="1">
      <c r="A605" s="350" t="s">
        <v>556</v>
      </c>
      <c r="B605" s="281">
        <v>0</v>
      </c>
      <c r="C605" s="281"/>
      <c r="D605" s="281">
        <v>0</v>
      </c>
      <c r="E605" s="281">
        <v>0</v>
      </c>
      <c r="F605" s="450"/>
      <c r="G605" s="450"/>
      <c r="H605" s="451"/>
      <c r="HM605" s="102"/>
      <c r="HN605" s="102"/>
      <c r="HO605" s="102"/>
      <c r="HP605" s="102"/>
      <c r="HQ605" s="102"/>
      <c r="HR605" s="102"/>
      <c r="HS605" s="102"/>
      <c r="HT605" s="102"/>
      <c r="HU605" s="102"/>
      <c r="HV605" s="102"/>
      <c r="HW605" s="102"/>
      <c r="HX605" s="102"/>
      <c r="HY605" s="102"/>
      <c r="HZ605" s="102"/>
      <c r="IA605" s="102"/>
      <c r="IB605" s="102"/>
      <c r="IC605" s="102"/>
      <c r="ID605" s="102"/>
      <c r="IE605" s="102"/>
      <c r="IF605" s="102"/>
      <c r="IG605" s="102"/>
      <c r="IH605" s="102"/>
      <c r="II605" s="102"/>
      <c r="IJ605" s="102"/>
      <c r="IK605" s="102"/>
      <c r="IL605" s="102"/>
      <c r="IM605" s="102"/>
      <c r="IN605" s="102"/>
    </row>
    <row r="606" spans="1:248" s="436" customFormat="1" ht="18" customHeight="1">
      <c r="A606" s="350" t="s">
        <v>557</v>
      </c>
      <c r="B606" s="281">
        <v>0</v>
      </c>
      <c r="C606" s="281"/>
      <c r="D606" s="281">
        <v>0</v>
      </c>
      <c r="E606" s="281">
        <v>0</v>
      </c>
      <c r="F606" s="450"/>
      <c r="G606" s="450"/>
      <c r="H606" s="451"/>
      <c r="HM606" s="102"/>
      <c r="HN606" s="102"/>
      <c r="HO606" s="102"/>
      <c r="HP606" s="102"/>
      <c r="HQ606" s="102"/>
      <c r="HR606" s="102"/>
      <c r="HS606" s="102"/>
      <c r="HT606" s="102"/>
      <c r="HU606" s="102"/>
      <c r="HV606" s="102"/>
      <c r="HW606" s="102"/>
      <c r="HX606" s="102"/>
      <c r="HY606" s="102"/>
      <c r="HZ606" s="102"/>
      <c r="IA606" s="102"/>
      <c r="IB606" s="102"/>
      <c r="IC606" s="102"/>
      <c r="ID606" s="102"/>
      <c r="IE606" s="102"/>
      <c r="IF606" s="102"/>
      <c r="IG606" s="102"/>
      <c r="IH606" s="102"/>
      <c r="II606" s="102"/>
      <c r="IJ606" s="102"/>
      <c r="IK606" s="102"/>
      <c r="IL606" s="102"/>
      <c r="IM606" s="102"/>
      <c r="IN606" s="102"/>
    </row>
    <row r="607" spans="1:248" s="436" customFormat="1" ht="18" customHeight="1">
      <c r="A607" s="350" t="s">
        <v>558</v>
      </c>
      <c r="B607" s="281">
        <v>0</v>
      </c>
      <c r="C607" s="281"/>
      <c r="D607" s="281">
        <v>0</v>
      </c>
      <c r="E607" s="281">
        <v>0</v>
      </c>
      <c r="F607" s="450"/>
      <c r="G607" s="450"/>
      <c r="H607" s="451"/>
      <c r="HM607" s="102"/>
      <c r="HN607" s="102"/>
      <c r="HO607" s="102"/>
      <c r="HP607" s="102"/>
      <c r="HQ607" s="102"/>
      <c r="HR607" s="102"/>
      <c r="HS607" s="102"/>
      <c r="HT607" s="102"/>
      <c r="HU607" s="102"/>
      <c r="HV607" s="102"/>
      <c r="HW607" s="102"/>
      <c r="HX607" s="102"/>
      <c r="HY607" s="102"/>
      <c r="HZ607" s="102"/>
      <c r="IA607" s="102"/>
      <c r="IB607" s="102"/>
      <c r="IC607" s="102"/>
      <c r="ID607" s="102"/>
      <c r="IE607" s="102"/>
      <c r="IF607" s="102"/>
      <c r="IG607" s="102"/>
      <c r="IH607" s="102"/>
      <c r="II607" s="102"/>
      <c r="IJ607" s="102"/>
      <c r="IK607" s="102"/>
      <c r="IL607" s="102"/>
      <c r="IM607" s="102"/>
      <c r="IN607" s="102"/>
    </row>
    <row r="608" spans="1:248" s="436" customFormat="1" ht="18" customHeight="1">
      <c r="A608" s="350" t="s">
        <v>559</v>
      </c>
      <c r="B608" s="281">
        <v>1820</v>
      </c>
      <c r="C608" s="281"/>
      <c r="D608" s="281">
        <v>1820</v>
      </c>
      <c r="E608" s="281">
        <v>1830</v>
      </c>
      <c r="F608" s="450">
        <v>-5.464480874316946E-3</v>
      </c>
      <c r="G608" s="450">
        <v>0</v>
      </c>
      <c r="H608" s="451"/>
      <c r="HM608" s="102"/>
      <c r="HN608" s="102"/>
      <c r="HO608" s="102"/>
      <c r="HP608" s="102"/>
      <c r="HQ608" s="102"/>
      <c r="HR608" s="102"/>
      <c r="HS608" s="102"/>
      <c r="HT608" s="102"/>
      <c r="HU608" s="102"/>
      <c r="HV608" s="102"/>
      <c r="HW608" s="102"/>
      <c r="HX608" s="102"/>
      <c r="HY608" s="102"/>
      <c r="HZ608" s="102"/>
      <c r="IA608" s="102"/>
      <c r="IB608" s="102"/>
      <c r="IC608" s="102"/>
      <c r="ID608" s="102"/>
      <c r="IE608" s="102"/>
      <c r="IF608" s="102"/>
      <c r="IG608" s="102"/>
      <c r="IH608" s="102"/>
      <c r="II608" s="102"/>
      <c r="IJ608" s="102"/>
      <c r="IK608" s="102"/>
      <c r="IL608" s="102"/>
      <c r="IM608" s="102"/>
      <c r="IN608" s="102"/>
    </row>
    <row r="609" spans="1:248" s="436" customFormat="1" ht="18" customHeight="1">
      <c r="A609" s="350" t="s">
        <v>560</v>
      </c>
      <c r="B609" s="281">
        <v>98</v>
      </c>
      <c r="C609" s="281"/>
      <c r="D609" s="281">
        <v>128</v>
      </c>
      <c r="E609" s="281">
        <v>95</v>
      </c>
      <c r="F609" s="450">
        <v>0.34736842105263155</v>
      </c>
      <c r="G609" s="450">
        <v>0.30612244897959173</v>
      </c>
      <c r="H609" s="451"/>
      <c r="HM609" s="102"/>
      <c r="HN609" s="102"/>
      <c r="HO609" s="102"/>
      <c r="HP609" s="102"/>
      <c r="HQ609" s="102"/>
      <c r="HR609" s="102"/>
      <c r="HS609" s="102"/>
      <c r="HT609" s="102"/>
      <c r="HU609" s="102"/>
      <c r="HV609" s="102"/>
      <c r="HW609" s="102"/>
      <c r="HX609" s="102"/>
      <c r="HY609" s="102"/>
      <c r="HZ609" s="102"/>
      <c r="IA609" s="102"/>
      <c r="IB609" s="102"/>
      <c r="IC609" s="102"/>
      <c r="ID609" s="102"/>
      <c r="IE609" s="102"/>
      <c r="IF609" s="102"/>
      <c r="IG609" s="102"/>
      <c r="IH609" s="102"/>
      <c r="II609" s="102"/>
      <c r="IJ609" s="102"/>
      <c r="IK609" s="102"/>
      <c r="IL609" s="102"/>
      <c r="IM609" s="102"/>
      <c r="IN609" s="102"/>
    </row>
    <row r="610" spans="1:248" s="436" customFormat="1" ht="18" customHeight="1">
      <c r="A610" s="350" t="s">
        <v>561</v>
      </c>
      <c r="B610" s="281">
        <v>695.83031899999992</v>
      </c>
      <c r="C610" s="281"/>
      <c r="D610" s="281">
        <v>660</v>
      </c>
      <c r="E610" s="281">
        <v>1057</v>
      </c>
      <c r="F610" s="450">
        <v>-0.37559129612109743</v>
      </c>
      <c r="G610" s="450">
        <v>-5.1492897077972666E-2</v>
      </c>
      <c r="H610" s="451"/>
      <c r="HM610" s="102"/>
      <c r="HN610" s="102"/>
      <c r="HO610" s="102"/>
      <c r="HP610" s="102"/>
      <c r="HQ610" s="102"/>
      <c r="HR610" s="102"/>
      <c r="HS610" s="102"/>
      <c r="HT610" s="102"/>
      <c r="HU610" s="102"/>
      <c r="HV610" s="102"/>
      <c r="HW610" s="102"/>
      <c r="HX610" s="102"/>
      <c r="HY610" s="102"/>
      <c r="HZ610" s="102"/>
      <c r="IA610" s="102"/>
      <c r="IB610" s="102"/>
      <c r="IC610" s="102"/>
      <c r="ID610" s="102"/>
      <c r="IE610" s="102"/>
      <c r="IF610" s="102"/>
      <c r="IG610" s="102"/>
      <c r="IH610" s="102"/>
      <c r="II610" s="102"/>
      <c r="IJ610" s="102"/>
      <c r="IK610" s="102"/>
      <c r="IL610" s="102"/>
      <c r="IM610" s="102"/>
      <c r="IN610" s="102"/>
    </row>
    <row r="611" spans="1:248" s="436" customFormat="1" ht="24">
      <c r="A611" s="448" t="s">
        <v>562</v>
      </c>
      <c r="B611" s="458">
        <v>395</v>
      </c>
      <c r="C611" s="458">
        <v>735</v>
      </c>
      <c r="D611" s="458">
        <v>735</v>
      </c>
      <c r="E611" s="458">
        <v>723</v>
      </c>
      <c r="F611" s="450">
        <v>1.6597510373443924E-2</v>
      </c>
      <c r="G611" s="450">
        <v>0.860759493670886</v>
      </c>
      <c r="H611" s="451" t="s">
        <v>563</v>
      </c>
      <c r="HM611" s="102"/>
      <c r="HN611" s="102"/>
      <c r="HO611" s="102"/>
      <c r="HP611" s="102"/>
      <c r="HQ611" s="102"/>
      <c r="HR611" s="102"/>
      <c r="HS611" s="102"/>
      <c r="HT611" s="102"/>
      <c r="HU611" s="102"/>
      <c r="HV611" s="102"/>
      <c r="HW611" s="102"/>
      <c r="HX611" s="102"/>
      <c r="HY611" s="102"/>
      <c r="HZ611" s="102"/>
      <c r="IA611" s="102"/>
      <c r="IB611" s="102"/>
      <c r="IC611" s="102"/>
      <c r="ID611" s="102"/>
      <c r="IE611" s="102"/>
      <c r="IF611" s="102"/>
      <c r="IG611" s="102"/>
      <c r="IH611" s="102"/>
      <c r="II611" s="102"/>
      <c r="IJ611" s="102"/>
      <c r="IK611" s="102"/>
      <c r="IL611" s="102"/>
      <c r="IM611" s="102"/>
      <c r="IN611" s="102"/>
    </row>
    <row r="612" spans="1:248" s="436" customFormat="1" ht="18" customHeight="1">
      <c r="A612" s="350" t="s">
        <v>564</v>
      </c>
      <c r="B612" s="281">
        <v>0</v>
      </c>
      <c r="C612" s="281"/>
      <c r="D612" s="281">
        <v>301</v>
      </c>
      <c r="E612" s="281">
        <v>310</v>
      </c>
      <c r="F612" s="450">
        <v>-2.9032258064516148E-2</v>
      </c>
      <c r="G612" s="450"/>
      <c r="H612" s="451"/>
      <c r="HM612" s="102"/>
      <c r="HN612" s="102"/>
      <c r="HO612" s="102"/>
      <c r="HP612" s="102"/>
      <c r="HQ612" s="102"/>
      <c r="HR612" s="102"/>
      <c r="HS612" s="102"/>
      <c r="HT612" s="102"/>
      <c r="HU612" s="102"/>
      <c r="HV612" s="102"/>
      <c r="HW612" s="102"/>
      <c r="HX612" s="102"/>
      <c r="HY612" s="102"/>
      <c r="HZ612" s="102"/>
      <c r="IA612" s="102"/>
      <c r="IB612" s="102"/>
      <c r="IC612" s="102"/>
      <c r="ID612" s="102"/>
      <c r="IE612" s="102"/>
      <c r="IF612" s="102"/>
      <c r="IG612" s="102"/>
      <c r="IH612" s="102"/>
      <c r="II612" s="102"/>
      <c r="IJ612" s="102"/>
      <c r="IK612" s="102"/>
      <c r="IL612" s="102"/>
      <c r="IM612" s="102"/>
      <c r="IN612" s="102"/>
    </row>
    <row r="613" spans="1:248" s="436" customFormat="1" ht="18" customHeight="1">
      <c r="A613" s="350" t="s">
        <v>565</v>
      </c>
      <c r="B613" s="281">
        <v>0</v>
      </c>
      <c r="C613" s="281"/>
      <c r="D613" s="281">
        <v>0</v>
      </c>
      <c r="E613" s="281">
        <v>0</v>
      </c>
      <c r="F613" s="450"/>
      <c r="G613" s="450"/>
      <c r="H613" s="451"/>
      <c r="HM613" s="102"/>
      <c r="HN613" s="102"/>
      <c r="HO613" s="102"/>
      <c r="HP613" s="102"/>
      <c r="HQ613" s="102"/>
      <c r="HR613" s="102"/>
      <c r="HS613" s="102"/>
      <c r="HT613" s="102"/>
      <c r="HU613" s="102"/>
      <c r="HV613" s="102"/>
      <c r="HW613" s="102"/>
      <c r="HX613" s="102"/>
      <c r="HY613" s="102"/>
      <c r="HZ613" s="102"/>
      <c r="IA613" s="102"/>
      <c r="IB613" s="102"/>
      <c r="IC613" s="102"/>
      <c r="ID613" s="102"/>
      <c r="IE613" s="102"/>
      <c r="IF613" s="102"/>
      <c r="IG613" s="102"/>
      <c r="IH613" s="102"/>
      <c r="II613" s="102"/>
      <c r="IJ613" s="102"/>
      <c r="IK613" s="102"/>
      <c r="IL613" s="102"/>
      <c r="IM613" s="102"/>
      <c r="IN613" s="102"/>
    </row>
    <row r="614" spans="1:248" s="436" customFormat="1" ht="18" customHeight="1">
      <c r="A614" s="350" t="s">
        <v>566</v>
      </c>
      <c r="B614" s="281">
        <v>0</v>
      </c>
      <c r="C614" s="281"/>
      <c r="D614" s="281">
        <v>0</v>
      </c>
      <c r="E614" s="281">
        <v>0</v>
      </c>
      <c r="F614" s="450"/>
      <c r="G614" s="450"/>
      <c r="H614" s="451"/>
      <c r="HM614" s="102"/>
      <c r="HN614" s="102"/>
      <c r="HO614" s="102"/>
      <c r="HP614" s="102"/>
      <c r="HQ614" s="102"/>
      <c r="HR614" s="102"/>
      <c r="HS614" s="102"/>
      <c r="HT614" s="102"/>
      <c r="HU614" s="102"/>
      <c r="HV614" s="102"/>
      <c r="HW614" s="102"/>
      <c r="HX614" s="102"/>
      <c r="HY614" s="102"/>
      <c r="HZ614" s="102"/>
      <c r="IA614" s="102"/>
      <c r="IB614" s="102"/>
      <c r="IC614" s="102"/>
      <c r="ID614" s="102"/>
      <c r="IE614" s="102"/>
      <c r="IF614" s="102"/>
      <c r="IG614" s="102"/>
      <c r="IH614" s="102"/>
      <c r="II614" s="102"/>
      <c r="IJ614" s="102"/>
      <c r="IK614" s="102"/>
      <c r="IL614" s="102"/>
      <c r="IM614" s="102"/>
      <c r="IN614" s="102"/>
    </row>
    <row r="615" spans="1:248" s="436" customFormat="1" ht="18" customHeight="1">
      <c r="A615" s="350" t="s">
        <v>567</v>
      </c>
      <c r="B615" s="281">
        <v>395</v>
      </c>
      <c r="C615" s="281"/>
      <c r="D615" s="281">
        <v>434</v>
      </c>
      <c r="E615" s="281">
        <v>362</v>
      </c>
      <c r="F615" s="450">
        <v>0.19889502762430933</v>
      </c>
      <c r="G615" s="450">
        <v>9.8734177215189955E-2</v>
      </c>
      <c r="H615" s="451"/>
      <c r="HM615" s="102"/>
      <c r="HN615" s="102"/>
      <c r="HO615" s="102"/>
      <c r="HP615" s="102"/>
      <c r="HQ615" s="102"/>
      <c r="HR615" s="102"/>
      <c r="HS615" s="102"/>
      <c r="HT615" s="102"/>
      <c r="HU615" s="102"/>
      <c r="HV615" s="102"/>
      <c r="HW615" s="102"/>
      <c r="HX615" s="102"/>
      <c r="HY615" s="102"/>
      <c r="HZ615" s="102"/>
      <c r="IA615" s="102"/>
      <c r="IB615" s="102"/>
      <c r="IC615" s="102"/>
      <c r="ID615" s="102"/>
      <c r="IE615" s="102"/>
      <c r="IF615" s="102"/>
      <c r="IG615" s="102"/>
      <c r="IH615" s="102"/>
      <c r="II615" s="102"/>
      <c r="IJ615" s="102"/>
      <c r="IK615" s="102"/>
      <c r="IL615" s="102"/>
      <c r="IM615" s="102"/>
      <c r="IN615" s="102"/>
    </row>
    <row r="616" spans="1:248" s="436" customFormat="1" ht="18" customHeight="1">
      <c r="A616" s="350" t="s">
        <v>568</v>
      </c>
      <c r="B616" s="281">
        <v>0</v>
      </c>
      <c r="C616" s="281"/>
      <c r="D616" s="281">
        <v>0</v>
      </c>
      <c r="E616" s="281">
        <v>0</v>
      </c>
      <c r="F616" s="450"/>
      <c r="G616" s="450"/>
      <c r="H616" s="451"/>
      <c r="HM616" s="102"/>
      <c r="HN616" s="102"/>
      <c r="HO616" s="102"/>
      <c r="HP616" s="102"/>
      <c r="HQ616" s="102"/>
      <c r="HR616" s="102"/>
      <c r="HS616" s="102"/>
      <c r="HT616" s="102"/>
      <c r="HU616" s="102"/>
      <c r="HV616" s="102"/>
      <c r="HW616" s="102"/>
      <c r="HX616" s="102"/>
      <c r="HY616" s="102"/>
      <c r="HZ616" s="102"/>
      <c r="IA616" s="102"/>
      <c r="IB616" s="102"/>
      <c r="IC616" s="102"/>
      <c r="ID616" s="102"/>
      <c r="IE616" s="102"/>
      <c r="IF616" s="102"/>
      <c r="IG616" s="102"/>
      <c r="IH616" s="102"/>
      <c r="II616" s="102"/>
      <c r="IJ616" s="102"/>
      <c r="IK616" s="102"/>
      <c r="IL616" s="102"/>
      <c r="IM616" s="102"/>
      <c r="IN616" s="102"/>
    </row>
    <row r="617" spans="1:248" s="436" customFormat="1" ht="18" customHeight="1">
      <c r="A617" s="350" t="s">
        <v>569</v>
      </c>
      <c r="B617" s="281">
        <v>0</v>
      </c>
      <c r="C617" s="281"/>
      <c r="D617" s="281">
        <v>0</v>
      </c>
      <c r="E617" s="281">
        <v>0</v>
      </c>
      <c r="F617" s="450"/>
      <c r="G617" s="450"/>
      <c r="H617" s="460"/>
      <c r="HM617" s="102"/>
      <c r="HN617" s="102"/>
      <c r="HO617" s="102"/>
      <c r="HP617" s="102"/>
      <c r="HQ617" s="102"/>
      <c r="HR617" s="102"/>
      <c r="HS617" s="102"/>
      <c r="HT617" s="102"/>
      <c r="HU617" s="102"/>
      <c r="HV617" s="102"/>
      <c r="HW617" s="102"/>
      <c r="HX617" s="102"/>
      <c r="HY617" s="102"/>
      <c r="HZ617" s="102"/>
      <c r="IA617" s="102"/>
      <c r="IB617" s="102"/>
      <c r="IC617" s="102"/>
      <c r="ID617" s="102"/>
      <c r="IE617" s="102"/>
      <c r="IF617" s="102"/>
      <c r="IG617" s="102"/>
      <c r="IH617" s="102"/>
      <c r="II617" s="102"/>
      <c r="IJ617" s="102"/>
      <c r="IK617" s="102"/>
      <c r="IL617" s="102"/>
      <c r="IM617" s="102"/>
      <c r="IN617" s="102"/>
    </row>
    <row r="618" spans="1:248" s="436" customFormat="1" ht="18" customHeight="1">
      <c r="A618" s="350" t="s">
        <v>570</v>
      </c>
      <c r="B618" s="281">
        <v>0</v>
      </c>
      <c r="C618" s="281"/>
      <c r="D618" s="281">
        <v>0</v>
      </c>
      <c r="E618" s="281">
        <v>51</v>
      </c>
      <c r="F618" s="450">
        <v>-1</v>
      </c>
      <c r="G618" s="450"/>
      <c r="H618" s="451"/>
      <c r="HM618" s="102"/>
      <c r="HN618" s="102"/>
      <c r="HO618" s="102"/>
      <c r="HP618" s="102"/>
      <c r="HQ618" s="102"/>
      <c r="HR618" s="102"/>
      <c r="HS618" s="102"/>
      <c r="HT618" s="102"/>
      <c r="HU618" s="102"/>
      <c r="HV618" s="102"/>
      <c r="HW618" s="102"/>
      <c r="HX618" s="102"/>
      <c r="HY618" s="102"/>
      <c r="HZ618" s="102"/>
      <c r="IA618" s="102"/>
      <c r="IB618" s="102"/>
      <c r="IC618" s="102"/>
      <c r="ID618" s="102"/>
      <c r="IE618" s="102"/>
      <c r="IF618" s="102"/>
      <c r="IG618" s="102"/>
      <c r="IH618" s="102"/>
      <c r="II618" s="102"/>
      <c r="IJ618" s="102"/>
      <c r="IK618" s="102"/>
      <c r="IL618" s="102"/>
      <c r="IM618" s="102"/>
      <c r="IN618" s="102"/>
    </row>
    <row r="619" spans="1:248" s="436" customFormat="1" ht="18" customHeight="1">
      <c r="A619" s="448" t="s">
        <v>571</v>
      </c>
      <c r="B619" s="458">
        <v>51698</v>
      </c>
      <c r="C619" s="458">
        <v>52717</v>
      </c>
      <c r="D619" s="458">
        <v>47996</v>
      </c>
      <c r="E619" s="458">
        <v>40721</v>
      </c>
      <c r="F619" s="450">
        <v>0.17865474816433791</v>
      </c>
      <c r="G619" s="450">
        <v>-7.1608186003326968E-2</v>
      </c>
      <c r="H619" s="451"/>
      <c r="HM619" s="102"/>
      <c r="HN619" s="102"/>
      <c r="HO619" s="102"/>
      <c r="HP619" s="102"/>
      <c r="HQ619" s="102"/>
      <c r="HR619" s="102"/>
      <c r="HS619" s="102"/>
      <c r="HT619" s="102"/>
      <c r="HU619" s="102"/>
      <c r="HV619" s="102"/>
      <c r="HW619" s="102"/>
      <c r="HX619" s="102"/>
      <c r="HY619" s="102"/>
      <c r="HZ619" s="102"/>
      <c r="IA619" s="102"/>
      <c r="IB619" s="102"/>
      <c r="IC619" s="102"/>
      <c r="ID619" s="102"/>
      <c r="IE619" s="102"/>
      <c r="IF619" s="102"/>
      <c r="IG619" s="102"/>
      <c r="IH619" s="102"/>
      <c r="II619" s="102"/>
      <c r="IJ619" s="102"/>
      <c r="IK619" s="102"/>
      <c r="IL619" s="102"/>
      <c r="IM619" s="102"/>
      <c r="IN619" s="102"/>
    </row>
    <row r="620" spans="1:248" s="436" customFormat="1" ht="18" customHeight="1">
      <c r="A620" s="350" t="s">
        <v>572</v>
      </c>
      <c r="B620" s="281">
        <v>0</v>
      </c>
      <c r="C620" s="281"/>
      <c r="D620" s="281">
        <v>0</v>
      </c>
      <c r="E620" s="281">
        <v>0</v>
      </c>
      <c r="F620" s="450"/>
      <c r="G620" s="450"/>
      <c r="H620" s="451"/>
      <c r="HM620" s="102"/>
      <c r="HN620" s="102"/>
      <c r="HO620" s="102"/>
      <c r="HP620" s="102"/>
      <c r="HQ620" s="102"/>
      <c r="HR620" s="102"/>
      <c r="HS620" s="102"/>
      <c r="HT620" s="102"/>
      <c r="HU620" s="102"/>
      <c r="HV620" s="102"/>
      <c r="HW620" s="102"/>
      <c r="HX620" s="102"/>
      <c r="HY620" s="102"/>
      <c r="HZ620" s="102"/>
      <c r="IA620" s="102"/>
      <c r="IB620" s="102"/>
      <c r="IC620" s="102"/>
      <c r="ID620" s="102"/>
      <c r="IE620" s="102"/>
      <c r="IF620" s="102"/>
      <c r="IG620" s="102"/>
      <c r="IH620" s="102"/>
      <c r="II620" s="102"/>
      <c r="IJ620" s="102"/>
      <c r="IK620" s="102"/>
      <c r="IL620" s="102"/>
      <c r="IM620" s="102"/>
      <c r="IN620" s="102"/>
    </row>
    <row r="621" spans="1:248" s="436" customFormat="1" ht="18" customHeight="1">
      <c r="A621" s="350" t="s">
        <v>573</v>
      </c>
      <c r="B621" s="281">
        <v>15987</v>
      </c>
      <c r="C621" s="281"/>
      <c r="D621" s="281">
        <v>13889</v>
      </c>
      <c r="E621" s="281">
        <v>17519</v>
      </c>
      <c r="F621" s="450">
        <v>-0.2072036075118443</v>
      </c>
      <c r="G621" s="450">
        <v>-0.13123162569587787</v>
      </c>
      <c r="H621" s="451"/>
      <c r="HM621" s="102"/>
      <c r="HN621" s="102"/>
      <c r="HO621" s="102"/>
      <c r="HP621" s="102"/>
      <c r="HQ621" s="102"/>
      <c r="HR621" s="102"/>
      <c r="HS621" s="102"/>
      <c r="HT621" s="102"/>
      <c r="HU621" s="102"/>
      <c r="HV621" s="102"/>
      <c r="HW621" s="102"/>
      <c r="HX621" s="102"/>
      <c r="HY621" s="102"/>
      <c r="HZ621" s="102"/>
      <c r="IA621" s="102"/>
      <c r="IB621" s="102"/>
      <c r="IC621" s="102"/>
      <c r="ID621" s="102"/>
      <c r="IE621" s="102"/>
      <c r="IF621" s="102"/>
      <c r="IG621" s="102"/>
      <c r="IH621" s="102"/>
      <c r="II621" s="102"/>
      <c r="IJ621" s="102"/>
      <c r="IK621" s="102"/>
      <c r="IL621" s="102"/>
      <c r="IM621" s="102"/>
      <c r="IN621" s="102"/>
    </row>
    <row r="622" spans="1:248" s="436" customFormat="1" ht="18" customHeight="1">
      <c r="A622" s="350" t="s">
        <v>574</v>
      </c>
      <c r="B622" s="281">
        <v>4142</v>
      </c>
      <c r="C622" s="281"/>
      <c r="D622" s="281">
        <v>2979</v>
      </c>
      <c r="E622" s="281">
        <v>2646</v>
      </c>
      <c r="F622" s="450">
        <v>0.12585034013605445</v>
      </c>
      <c r="G622" s="450">
        <v>-0.28078223080637377</v>
      </c>
      <c r="H622" s="451"/>
      <c r="HM622" s="102"/>
      <c r="HN622" s="102"/>
      <c r="HO622" s="102"/>
      <c r="HP622" s="102"/>
      <c r="HQ622" s="102"/>
      <c r="HR622" s="102"/>
      <c r="HS622" s="102"/>
      <c r="HT622" s="102"/>
      <c r="HU622" s="102"/>
      <c r="HV622" s="102"/>
      <c r="HW622" s="102"/>
      <c r="HX622" s="102"/>
      <c r="HY622" s="102"/>
      <c r="HZ622" s="102"/>
      <c r="IA622" s="102"/>
      <c r="IB622" s="102"/>
      <c r="IC622" s="102"/>
      <c r="ID622" s="102"/>
      <c r="IE622" s="102"/>
      <c r="IF622" s="102"/>
      <c r="IG622" s="102"/>
      <c r="IH622" s="102"/>
      <c r="II622" s="102"/>
      <c r="IJ622" s="102"/>
      <c r="IK622" s="102"/>
      <c r="IL622" s="102"/>
      <c r="IM622" s="102"/>
      <c r="IN622" s="102"/>
    </row>
    <row r="623" spans="1:248" s="436" customFormat="1" ht="18" customHeight="1">
      <c r="A623" s="350" t="s">
        <v>575</v>
      </c>
      <c r="B623" s="281">
        <v>0</v>
      </c>
      <c r="C623" s="281"/>
      <c r="D623" s="281">
        <v>27</v>
      </c>
      <c r="E623" s="281">
        <v>26</v>
      </c>
      <c r="F623" s="450">
        <v>3.8461538461538547E-2</v>
      </c>
      <c r="G623" s="450"/>
      <c r="H623" s="451"/>
      <c r="HM623" s="102"/>
      <c r="HN623" s="102"/>
      <c r="HO623" s="102"/>
      <c r="HP623" s="102"/>
      <c r="HQ623" s="102"/>
      <c r="HR623" s="102"/>
      <c r="HS623" s="102"/>
      <c r="HT623" s="102"/>
      <c r="HU623" s="102"/>
      <c r="HV623" s="102"/>
      <c r="HW623" s="102"/>
      <c r="HX623" s="102"/>
      <c r="HY623" s="102"/>
      <c r="HZ623" s="102"/>
      <c r="IA623" s="102"/>
      <c r="IB623" s="102"/>
      <c r="IC623" s="102"/>
      <c r="ID623" s="102"/>
      <c r="IE623" s="102"/>
      <c r="IF623" s="102"/>
      <c r="IG623" s="102"/>
      <c r="IH623" s="102"/>
      <c r="II623" s="102"/>
      <c r="IJ623" s="102"/>
      <c r="IK623" s="102"/>
      <c r="IL623" s="102"/>
      <c r="IM623" s="102"/>
      <c r="IN623" s="102"/>
    </row>
    <row r="624" spans="1:248" s="436" customFormat="1" ht="18" customHeight="1">
      <c r="A624" s="350" t="s">
        <v>576</v>
      </c>
      <c r="B624" s="281">
        <v>4597</v>
      </c>
      <c r="C624" s="281"/>
      <c r="D624" s="281">
        <v>9373</v>
      </c>
      <c r="E624" s="281"/>
      <c r="F624" s="450"/>
      <c r="G624" s="450">
        <v>1.0389384381118121</v>
      </c>
      <c r="H624" s="451"/>
      <c r="HM624" s="102"/>
      <c r="HN624" s="102"/>
      <c r="HO624" s="102"/>
      <c r="HP624" s="102"/>
      <c r="HQ624" s="102"/>
      <c r="HR624" s="102"/>
      <c r="HS624" s="102"/>
      <c r="HT624" s="102"/>
      <c r="HU624" s="102"/>
      <c r="HV624" s="102"/>
      <c r="HW624" s="102"/>
      <c r="HX624" s="102"/>
      <c r="HY624" s="102"/>
      <c r="HZ624" s="102"/>
      <c r="IA624" s="102"/>
      <c r="IB624" s="102"/>
      <c r="IC624" s="102"/>
      <c r="ID624" s="102"/>
      <c r="IE624" s="102"/>
      <c r="IF624" s="102"/>
      <c r="IG624" s="102"/>
      <c r="IH624" s="102"/>
      <c r="II624" s="102"/>
      <c r="IJ624" s="102"/>
      <c r="IK624" s="102"/>
      <c r="IL624" s="102"/>
      <c r="IM624" s="102"/>
      <c r="IN624" s="102"/>
    </row>
    <row r="625" spans="1:248" s="436" customFormat="1" ht="18" customHeight="1">
      <c r="A625" s="350" t="s">
        <v>577</v>
      </c>
      <c r="B625" s="281">
        <v>26972</v>
      </c>
      <c r="C625" s="281"/>
      <c r="D625" s="281">
        <v>21728</v>
      </c>
      <c r="E625" s="281">
        <v>20530</v>
      </c>
      <c r="F625" s="450">
        <v>5.8353628835849936E-2</v>
      </c>
      <c r="G625" s="450">
        <v>-0.19442384695239512</v>
      </c>
      <c r="H625" s="451"/>
      <c r="HM625" s="102"/>
      <c r="HN625" s="102"/>
      <c r="HO625" s="102"/>
      <c r="HP625" s="102"/>
      <c r="HQ625" s="102"/>
      <c r="HR625" s="102"/>
      <c r="HS625" s="102"/>
      <c r="HT625" s="102"/>
      <c r="HU625" s="102"/>
      <c r="HV625" s="102"/>
      <c r="HW625" s="102"/>
      <c r="HX625" s="102"/>
      <c r="HY625" s="102"/>
      <c r="HZ625" s="102"/>
      <c r="IA625" s="102"/>
      <c r="IB625" s="102"/>
      <c r="IC625" s="102"/>
      <c r="ID625" s="102"/>
      <c r="IE625" s="102"/>
      <c r="IF625" s="102"/>
      <c r="IG625" s="102"/>
      <c r="IH625" s="102"/>
      <c r="II625" s="102"/>
      <c r="IJ625" s="102"/>
      <c r="IK625" s="102"/>
      <c r="IL625" s="102"/>
      <c r="IM625" s="102"/>
      <c r="IN625" s="102"/>
    </row>
    <row r="626" spans="1:248" s="436" customFormat="1" ht="36">
      <c r="A626" s="448" t="s">
        <v>578</v>
      </c>
      <c r="B626" s="458">
        <v>16141.597431234999</v>
      </c>
      <c r="C626" s="458">
        <v>23676</v>
      </c>
      <c r="D626" s="458">
        <v>23676</v>
      </c>
      <c r="E626" s="458">
        <v>22575</v>
      </c>
      <c r="F626" s="450">
        <v>4.8770764119601351E-2</v>
      </c>
      <c r="G626" s="450">
        <v>0.46676932694316009</v>
      </c>
      <c r="H626" s="451" t="s">
        <v>579</v>
      </c>
      <c r="HM626" s="102"/>
      <c r="HN626" s="102"/>
      <c r="HO626" s="102"/>
      <c r="HP626" s="102"/>
      <c r="HQ626" s="102"/>
      <c r="HR626" s="102"/>
      <c r="HS626" s="102"/>
      <c r="HT626" s="102"/>
      <c r="HU626" s="102"/>
      <c r="HV626" s="102"/>
      <c r="HW626" s="102"/>
      <c r="HX626" s="102"/>
      <c r="HY626" s="102"/>
      <c r="HZ626" s="102"/>
      <c r="IA626" s="102"/>
      <c r="IB626" s="102"/>
      <c r="IC626" s="102"/>
      <c r="ID626" s="102"/>
      <c r="IE626" s="102"/>
      <c r="IF626" s="102"/>
      <c r="IG626" s="102"/>
      <c r="IH626" s="102"/>
      <c r="II626" s="102"/>
      <c r="IJ626" s="102"/>
      <c r="IK626" s="102"/>
      <c r="IL626" s="102"/>
      <c r="IM626" s="102"/>
      <c r="IN626" s="102"/>
    </row>
    <row r="627" spans="1:248" s="436" customFormat="1" ht="18" customHeight="1">
      <c r="A627" s="350" t="s">
        <v>580</v>
      </c>
      <c r="B627" s="281">
        <v>5726</v>
      </c>
      <c r="C627" s="281"/>
      <c r="D627" s="281">
        <v>5599</v>
      </c>
      <c r="E627" s="281">
        <v>6237</v>
      </c>
      <c r="F627" s="450">
        <v>-0.10229276895943562</v>
      </c>
      <c r="G627" s="450">
        <v>-2.2179531959483079E-2</v>
      </c>
      <c r="H627" s="451"/>
      <c r="HM627" s="102"/>
      <c r="HN627" s="102"/>
      <c r="HO627" s="102"/>
      <c r="HP627" s="102"/>
      <c r="HQ627" s="102"/>
      <c r="HR627" s="102"/>
      <c r="HS627" s="102"/>
      <c r="HT627" s="102"/>
      <c r="HU627" s="102"/>
      <c r="HV627" s="102"/>
      <c r="HW627" s="102"/>
      <c r="HX627" s="102"/>
      <c r="HY627" s="102"/>
      <c r="HZ627" s="102"/>
      <c r="IA627" s="102"/>
      <c r="IB627" s="102"/>
      <c r="IC627" s="102"/>
      <c r="ID627" s="102"/>
      <c r="IE627" s="102"/>
      <c r="IF627" s="102"/>
      <c r="IG627" s="102"/>
      <c r="IH627" s="102"/>
      <c r="II627" s="102"/>
      <c r="IJ627" s="102"/>
      <c r="IK627" s="102"/>
      <c r="IL627" s="102"/>
      <c r="IM627" s="102"/>
      <c r="IN627" s="102"/>
    </row>
    <row r="628" spans="1:248" s="436" customFormat="1" ht="18" customHeight="1">
      <c r="A628" s="350" t="s">
        <v>581</v>
      </c>
      <c r="B628" s="281">
        <v>2239.551719389</v>
      </c>
      <c r="C628" s="281"/>
      <c r="D628" s="281">
        <v>4779</v>
      </c>
      <c r="E628" s="281">
        <v>6367</v>
      </c>
      <c r="F628" s="450">
        <v>-0.2494110256007539</v>
      </c>
      <c r="G628" s="450">
        <v>1.1339091920162567</v>
      </c>
      <c r="H628" s="451"/>
      <c r="HM628" s="102"/>
      <c r="HN628" s="102"/>
      <c r="HO628" s="102"/>
      <c r="HP628" s="102"/>
      <c r="HQ628" s="102"/>
      <c r="HR628" s="102"/>
      <c r="HS628" s="102"/>
      <c r="HT628" s="102"/>
      <c r="HU628" s="102"/>
      <c r="HV628" s="102"/>
      <c r="HW628" s="102"/>
      <c r="HX628" s="102"/>
      <c r="HY628" s="102"/>
      <c r="HZ628" s="102"/>
      <c r="IA628" s="102"/>
      <c r="IB628" s="102"/>
      <c r="IC628" s="102"/>
      <c r="ID628" s="102"/>
      <c r="IE628" s="102"/>
      <c r="IF628" s="102"/>
      <c r="IG628" s="102"/>
      <c r="IH628" s="102"/>
      <c r="II628" s="102"/>
      <c r="IJ628" s="102"/>
      <c r="IK628" s="102"/>
      <c r="IL628" s="102"/>
      <c r="IM628" s="102"/>
      <c r="IN628" s="102"/>
    </row>
    <row r="629" spans="1:248" s="436" customFormat="1" ht="18" customHeight="1">
      <c r="A629" s="350" t="s">
        <v>582</v>
      </c>
      <c r="B629" s="281">
        <v>0</v>
      </c>
      <c r="C629" s="281"/>
      <c r="D629" s="281">
        <v>0</v>
      </c>
      <c r="E629" s="281">
        <v>0</v>
      </c>
      <c r="F629" s="450"/>
      <c r="G629" s="450"/>
      <c r="H629" s="451"/>
      <c r="HM629" s="102"/>
      <c r="HN629" s="102"/>
      <c r="HO629" s="102"/>
      <c r="HP629" s="102"/>
      <c r="HQ629" s="102"/>
      <c r="HR629" s="102"/>
      <c r="HS629" s="102"/>
      <c r="HT629" s="102"/>
      <c r="HU629" s="102"/>
      <c r="HV629" s="102"/>
      <c r="HW629" s="102"/>
      <c r="HX629" s="102"/>
      <c r="HY629" s="102"/>
      <c r="HZ629" s="102"/>
      <c r="IA629" s="102"/>
      <c r="IB629" s="102"/>
      <c r="IC629" s="102"/>
      <c r="ID629" s="102"/>
      <c r="IE629" s="102"/>
      <c r="IF629" s="102"/>
      <c r="IG629" s="102"/>
      <c r="IH629" s="102"/>
      <c r="II629" s="102"/>
      <c r="IJ629" s="102"/>
      <c r="IK629" s="102"/>
      <c r="IL629" s="102"/>
      <c r="IM629" s="102"/>
      <c r="IN629" s="102"/>
    </row>
    <row r="630" spans="1:248" s="436" customFormat="1" ht="18" customHeight="1">
      <c r="A630" s="350" t="s">
        <v>583</v>
      </c>
      <c r="B630" s="457">
        <v>4098.1916895859995</v>
      </c>
      <c r="C630" s="457"/>
      <c r="D630" s="457">
        <v>5648</v>
      </c>
      <c r="E630" s="457">
        <v>4849</v>
      </c>
      <c r="F630" s="450">
        <v>0.16477624252423184</v>
      </c>
      <c r="G630" s="450">
        <v>0.37816881878713748</v>
      </c>
      <c r="H630" s="451"/>
      <c r="HM630" s="102"/>
      <c r="HN630" s="102"/>
      <c r="HO630" s="102"/>
      <c r="HP630" s="102"/>
      <c r="HQ630" s="102"/>
      <c r="HR630" s="102"/>
      <c r="HS630" s="102"/>
      <c r="HT630" s="102"/>
      <c r="HU630" s="102"/>
      <c r="HV630" s="102"/>
      <c r="HW630" s="102"/>
      <c r="HX630" s="102"/>
      <c r="HY630" s="102"/>
      <c r="HZ630" s="102"/>
      <c r="IA630" s="102"/>
      <c r="IB630" s="102"/>
      <c r="IC630" s="102"/>
      <c r="ID630" s="102"/>
      <c r="IE630" s="102"/>
      <c r="IF630" s="102"/>
      <c r="IG630" s="102"/>
      <c r="IH630" s="102"/>
      <c r="II630" s="102"/>
      <c r="IJ630" s="102"/>
      <c r="IK630" s="102"/>
      <c r="IL630" s="102"/>
      <c r="IM630" s="102"/>
      <c r="IN630" s="102"/>
    </row>
    <row r="631" spans="1:248" s="436" customFormat="1" ht="18" customHeight="1">
      <c r="A631" s="350" t="s">
        <v>584</v>
      </c>
      <c r="B631" s="281">
        <v>3895</v>
      </c>
      <c r="C631" s="281"/>
      <c r="D631" s="281">
        <v>4936</v>
      </c>
      <c r="E631" s="281">
        <v>4875</v>
      </c>
      <c r="F631" s="450">
        <v>1.2512820512820433E-2</v>
      </c>
      <c r="G631" s="450">
        <v>0.26726572528883175</v>
      </c>
      <c r="H631" s="451"/>
      <c r="HM631" s="102"/>
      <c r="HN631" s="102"/>
      <c r="HO631" s="102"/>
      <c r="HP631" s="102"/>
      <c r="HQ631" s="102"/>
      <c r="HR631" s="102"/>
      <c r="HS631" s="102"/>
      <c r="HT631" s="102"/>
      <c r="HU631" s="102"/>
      <c r="HV631" s="102"/>
      <c r="HW631" s="102"/>
      <c r="HX631" s="102"/>
      <c r="HY631" s="102"/>
      <c r="HZ631" s="102"/>
      <c r="IA631" s="102"/>
      <c r="IB631" s="102"/>
      <c r="IC631" s="102"/>
      <c r="ID631" s="102"/>
      <c r="IE631" s="102"/>
      <c r="IF631" s="102"/>
      <c r="IG631" s="102"/>
      <c r="IH631" s="102"/>
      <c r="II631" s="102"/>
      <c r="IJ631" s="102"/>
      <c r="IK631" s="102"/>
      <c r="IL631" s="102"/>
      <c r="IM631" s="102"/>
      <c r="IN631" s="102"/>
    </row>
    <row r="632" spans="1:248" s="436" customFormat="1" ht="18" customHeight="1">
      <c r="A632" s="350" t="s">
        <v>585</v>
      </c>
      <c r="B632" s="281">
        <v>182.85402225999999</v>
      </c>
      <c r="C632" s="281"/>
      <c r="D632" s="281">
        <v>2714</v>
      </c>
      <c r="E632" s="281">
        <v>247</v>
      </c>
      <c r="F632" s="450">
        <v>9.9878542510121466</v>
      </c>
      <c r="G632" s="450">
        <v>13.842440797615955</v>
      </c>
      <c r="H632" s="451"/>
      <c r="HM632" s="102"/>
      <c r="HN632" s="102"/>
      <c r="HO632" s="102"/>
      <c r="HP632" s="102"/>
      <c r="HQ632" s="102"/>
      <c r="HR632" s="102"/>
      <c r="HS632" s="102"/>
      <c r="HT632" s="102"/>
      <c r="HU632" s="102"/>
      <c r="HV632" s="102"/>
      <c r="HW632" s="102"/>
      <c r="HX632" s="102"/>
      <c r="HY632" s="102"/>
      <c r="HZ632" s="102"/>
      <c r="IA632" s="102"/>
      <c r="IB632" s="102"/>
      <c r="IC632" s="102"/>
      <c r="ID632" s="102"/>
      <c r="IE632" s="102"/>
      <c r="IF632" s="102"/>
      <c r="IG632" s="102"/>
      <c r="IH632" s="102"/>
      <c r="II632" s="102"/>
      <c r="IJ632" s="102"/>
      <c r="IK632" s="102"/>
      <c r="IL632" s="102"/>
      <c r="IM632" s="102"/>
      <c r="IN632" s="102"/>
    </row>
    <row r="633" spans="1:248" s="436" customFormat="1" ht="18" customHeight="1">
      <c r="A633" s="448" t="s">
        <v>586</v>
      </c>
      <c r="B633" s="458">
        <v>17381.266154017001</v>
      </c>
      <c r="C633" s="458">
        <v>14600</v>
      </c>
      <c r="D633" s="458">
        <v>14592</v>
      </c>
      <c r="E633" s="458">
        <v>13402</v>
      </c>
      <c r="F633" s="450">
        <v>8.8792717504849961E-2</v>
      </c>
      <c r="G633" s="450">
        <v>-0.16047542965518491</v>
      </c>
      <c r="H633" s="461"/>
      <c r="HM633" s="102"/>
      <c r="HN633" s="102"/>
      <c r="HO633" s="102"/>
      <c r="HP633" s="102"/>
      <c r="HQ633" s="102"/>
      <c r="HR633" s="102"/>
      <c r="HS633" s="102"/>
      <c r="HT633" s="102"/>
      <c r="HU633" s="102"/>
      <c r="HV633" s="102"/>
      <c r="HW633" s="102"/>
      <c r="HX633" s="102"/>
      <c r="HY633" s="102"/>
      <c r="HZ633" s="102"/>
      <c r="IA633" s="102"/>
      <c r="IB633" s="102"/>
      <c r="IC633" s="102"/>
      <c r="ID633" s="102"/>
      <c r="IE633" s="102"/>
      <c r="IF633" s="102"/>
      <c r="IG633" s="102"/>
      <c r="IH633" s="102"/>
      <c r="II633" s="102"/>
      <c r="IJ633" s="102"/>
      <c r="IK633" s="102"/>
      <c r="IL633" s="102"/>
      <c r="IM633" s="102"/>
      <c r="IN633" s="102"/>
    </row>
    <row r="634" spans="1:248" s="436" customFormat="1" ht="18" customHeight="1">
      <c r="A634" s="350" t="s">
        <v>112</v>
      </c>
      <c r="B634" s="281">
        <v>1470</v>
      </c>
      <c r="C634" s="281"/>
      <c r="D634" s="281">
        <v>838</v>
      </c>
      <c r="E634" s="281">
        <v>728</v>
      </c>
      <c r="F634" s="450">
        <v>0.15109890109890101</v>
      </c>
      <c r="G634" s="450">
        <v>-0.42993197278911566</v>
      </c>
      <c r="H634" s="451"/>
      <c r="HM634" s="102"/>
      <c r="HN634" s="102"/>
      <c r="HO634" s="102"/>
      <c r="HP634" s="102"/>
      <c r="HQ634" s="102"/>
      <c r="HR634" s="102"/>
      <c r="HS634" s="102"/>
      <c r="HT634" s="102"/>
      <c r="HU634" s="102"/>
      <c r="HV634" s="102"/>
      <c r="HW634" s="102"/>
      <c r="HX634" s="102"/>
      <c r="HY634" s="102"/>
      <c r="HZ634" s="102"/>
      <c r="IA634" s="102"/>
      <c r="IB634" s="102"/>
      <c r="IC634" s="102"/>
      <c r="ID634" s="102"/>
      <c r="IE634" s="102"/>
      <c r="IF634" s="102"/>
      <c r="IG634" s="102"/>
      <c r="IH634" s="102"/>
      <c r="II634" s="102"/>
      <c r="IJ634" s="102"/>
      <c r="IK634" s="102"/>
      <c r="IL634" s="102"/>
      <c r="IM634" s="102"/>
      <c r="IN634" s="102"/>
    </row>
    <row r="635" spans="1:248" s="436" customFormat="1" ht="18" customHeight="1">
      <c r="A635" s="350" t="s">
        <v>113</v>
      </c>
      <c r="B635" s="281">
        <v>0</v>
      </c>
      <c r="C635" s="281"/>
      <c r="D635" s="281">
        <v>0</v>
      </c>
      <c r="E635" s="281">
        <v>0</v>
      </c>
      <c r="F635" s="450"/>
      <c r="G635" s="450"/>
      <c r="H635" s="451"/>
      <c r="HM635" s="102"/>
      <c r="HN635" s="102"/>
      <c r="HO635" s="102"/>
      <c r="HP635" s="102"/>
      <c r="HQ635" s="102"/>
      <c r="HR635" s="102"/>
      <c r="HS635" s="102"/>
      <c r="HT635" s="102"/>
      <c r="HU635" s="102"/>
      <c r="HV635" s="102"/>
      <c r="HW635" s="102"/>
      <c r="HX635" s="102"/>
      <c r="HY635" s="102"/>
      <c r="HZ635" s="102"/>
      <c r="IA635" s="102"/>
      <c r="IB635" s="102"/>
      <c r="IC635" s="102"/>
      <c r="ID635" s="102"/>
      <c r="IE635" s="102"/>
      <c r="IF635" s="102"/>
      <c r="IG635" s="102"/>
      <c r="IH635" s="102"/>
      <c r="II635" s="102"/>
      <c r="IJ635" s="102"/>
      <c r="IK635" s="102"/>
      <c r="IL635" s="102"/>
      <c r="IM635" s="102"/>
      <c r="IN635" s="102"/>
    </row>
    <row r="636" spans="1:248" s="436" customFormat="1" ht="18" customHeight="1">
      <c r="A636" s="350" t="s">
        <v>114</v>
      </c>
      <c r="B636" s="281">
        <v>0</v>
      </c>
      <c r="C636" s="281"/>
      <c r="D636" s="281">
        <v>0</v>
      </c>
      <c r="E636" s="281">
        <v>0</v>
      </c>
      <c r="F636" s="450"/>
      <c r="G636" s="450"/>
      <c r="H636" s="451"/>
      <c r="HM636" s="102"/>
      <c r="HN636" s="102"/>
      <c r="HO636" s="102"/>
      <c r="HP636" s="102"/>
      <c r="HQ636" s="102"/>
      <c r="HR636" s="102"/>
      <c r="HS636" s="102"/>
      <c r="HT636" s="102"/>
      <c r="HU636" s="102"/>
      <c r="HV636" s="102"/>
      <c r="HW636" s="102"/>
      <c r="HX636" s="102"/>
      <c r="HY636" s="102"/>
      <c r="HZ636" s="102"/>
      <c r="IA636" s="102"/>
      <c r="IB636" s="102"/>
      <c r="IC636" s="102"/>
      <c r="ID636" s="102"/>
      <c r="IE636" s="102"/>
      <c r="IF636" s="102"/>
      <c r="IG636" s="102"/>
      <c r="IH636" s="102"/>
      <c r="II636" s="102"/>
      <c r="IJ636" s="102"/>
      <c r="IK636" s="102"/>
      <c r="IL636" s="102"/>
      <c r="IM636" s="102"/>
      <c r="IN636" s="102"/>
    </row>
    <row r="637" spans="1:248" s="436" customFormat="1" ht="18" customHeight="1">
      <c r="A637" s="350" t="s">
        <v>587</v>
      </c>
      <c r="B637" s="281">
        <v>7354</v>
      </c>
      <c r="C637" s="281"/>
      <c r="D637" s="281">
        <v>6208</v>
      </c>
      <c r="E637" s="281">
        <v>5708</v>
      </c>
      <c r="F637" s="450">
        <v>8.7596355991590658E-2</v>
      </c>
      <c r="G637" s="450">
        <v>-0.1558335599673647</v>
      </c>
      <c r="H637" s="451"/>
      <c r="HM637" s="102"/>
      <c r="HN637" s="102"/>
      <c r="HO637" s="102"/>
      <c r="HP637" s="102"/>
      <c r="HQ637" s="102"/>
      <c r="HR637" s="102"/>
      <c r="HS637" s="102"/>
      <c r="HT637" s="102"/>
      <c r="HU637" s="102"/>
      <c r="HV637" s="102"/>
      <c r="HW637" s="102"/>
      <c r="HX637" s="102"/>
      <c r="HY637" s="102"/>
      <c r="HZ637" s="102"/>
      <c r="IA637" s="102"/>
      <c r="IB637" s="102"/>
      <c r="IC637" s="102"/>
      <c r="ID637" s="102"/>
      <c r="IE637" s="102"/>
      <c r="IF637" s="102"/>
      <c r="IG637" s="102"/>
      <c r="IH637" s="102"/>
      <c r="II637" s="102"/>
      <c r="IJ637" s="102"/>
      <c r="IK637" s="102"/>
      <c r="IL637" s="102"/>
      <c r="IM637" s="102"/>
      <c r="IN637" s="102"/>
    </row>
    <row r="638" spans="1:248" s="436" customFormat="1" ht="18" customHeight="1">
      <c r="A638" s="350" t="s">
        <v>588</v>
      </c>
      <c r="B638" s="281">
        <v>4736</v>
      </c>
      <c r="C638" s="281"/>
      <c r="D638" s="281">
        <v>4466</v>
      </c>
      <c r="E638" s="281">
        <v>4903</v>
      </c>
      <c r="F638" s="450">
        <v>-8.912910462981849E-2</v>
      </c>
      <c r="G638" s="450">
        <v>-5.7010135135135087E-2</v>
      </c>
      <c r="H638" s="451"/>
      <c r="HM638" s="102"/>
      <c r="HN638" s="102"/>
      <c r="HO638" s="102"/>
      <c r="HP638" s="102"/>
      <c r="HQ638" s="102"/>
      <c r="HR638" s="102"/>
      <c r="HS638" s="102"/>
      <c r="HT638" s="102"/>
      <c r="HU638" s="102"/>
      <c r="HV638" s="102"/>
      <c r="HW638" s="102"/>
      <c r="HX638" s="102"/>
      <c r="HY638" s="102"/>
      <c r="HZ638" s="102"/>
      <c r="IA638" s="102"/>
      <c r="IB638" s="102"/>
      <c r="IC638" s="102"/>
      <c r="ID638" s="102"/>
      <c r="IE638" s="102"/>
      <c r="IF638" s="102"/>
      <c r="IG638" s="102"/>
      <c r="IH638" s="102"/>
      <c r="II638" s="102"/>
      <c r="IJ638" s="102"/>
      <c r="IK638" s="102"/>
      <c r="IL638" s="102"/>
      <c r="IM638" s="102"/>
      <c r="IN638" s="102"/>
    </row>
    <row r="639" spans="1:248" s="436" customFormat="1" ht="18" customHeight="1">
      <c r="A639" s="350" t="s">
        <v>589</v>
      </c>
      <c r="B639" s="281">
        <v>132</v>
      </c>
      <c r="C639" s="281"/>
      <c r="D639" s="281">
        <v>131</v>
      </c>
      <c r="E639" s="281">
        <v>472</v>
      </c>
      <c r="F639" s="450">
        <v>-0.72245762711864403</v>
      </c>
      <c r="G639" s="450">
        <v>-7.575757575757569E-3</v>
      </c>
      <c r="H639" s="451"/>
      <c r="HM639" s="102"/>
      <c r="HN639" s="102"/>
      <c r="HO639" s="102"/>
      <c r="HP639" s="102"/>
      <c r="HQ639" s="102"/>
      <c r="HR639" s="102"/>
      <c r="HS639" s="102"/>
      <c r="HT639" s="102"/>
      <c r="HU639" s="102"/>
      <c r="HV639" s="102"/>
      <c r="HW639" s="102"/>
      <c r="HX639" s="102"/>
      <c r="HY639" s="102"/>
      <c r="HZ639" s="102"/>
      <c r="IA639" s="102"/>
      <c r="IB639" s="102"/>
      <c r="IC639" s="102"/>
      <c r="ID639" s="102"/>
      <c r="IE639" s="102"/>
      <c r="IF639" s="102"/>
      <c r="IG639" s="102"/>
      <c r="IH639" s="102"/>
      <c r="II639" s="102"/>
      <c r="IJ639" s="102"/>
      <c r="IK639" s="102"/>
      <c r="IL639" s="102"/>
      <c r="IM639" s="102"/>
      <c r="IN639" s="102"/>
    </row>
    <row r="640" spans="1:248" s="436" customFormat="1" ht="18" customHeight="1">
      <c r="A640" s="350" t="s">
        <v>590</v>
      </c>
      <c r="B640" s="281">
        <v>0</v>
      </c>
      <c r="C640" s="281"/>
      <c r="D640" s="281">
        <v>0</v>
      </c>
      <c r="E640" s="281">
        <v>0</v>
      </c>
      <c r="F640" s="450"/>
      <c r="G640" s="450"/>
      <c r="H640" s="451"/>
      <c r="HM640" s="102"/>
      <c r="HN640" s="102"/>
      <c r="HO640" s="102"/>
      <c r="HP640" s="102"/>
      <c r="HQ640" s="102"/>
      <c r="HR640" s="102"/>
      <c r="HS640" s="102"/>
      <c r="HT640" s="102"/>
      <c r="HU640" s="102"/>
      <c r="HV640" s="102"/>
      <c r="HW640" s="102"/>
      <c r="HX640" s="102"/>
      <c r="HY640" s="102"/>
      <c r="HZ640" s="102"/>
      <c r="IA640" s="102"/>
      <c r="IB640" s="102"/>
      <c r="IC640" s="102"/>
      <c r="ID640" s="102"/>
      <c r="IE640" s="102"/>
      <c r="IF640" s="102"/>
      <c r="IG640" s="102"/>
      <c r="IH640" s="102"/>
      <c r="II640" s="102"/>
      <c r="IJ640" s="102"/>
      <c r="IK640" s="102"/>
      <c r="IL640" s="102"/>
      <c r="IM640" s="102"/>
      <c r="IN640" s="102"/>
    </row>
    <row r="641" spans="1:248" s="436" customFormat="1" ht="18" customHeight="1">
      <c r="A641" s="350" t="s">
        <v>591</v>
      </c>
      <c r="B641" s="281">
        <v>3689.2661540170002</v>
      </c>
      <c r="C641" s="281"/>
      <c r="D641" s="281">
        <v>2949</v>
      </c>
      <c r="E641" s="281">
        <v>1591</v>
      </c>
      <c r="F641" s="450">
        <v>0.85355122564424879</v>
      </c>
      <c r="G641" s="450">
        <v>-0.20065403880144916</v>
      </c>
      <c r="H641" s="451"/>
      <c r="HM641" s="102"/>
      <c r="HN641" s="102"/>
      <c r="HO641" s="102"/>
      <c r="HP641" s="102"/>
      <c r="HQ641" s="102"/>
      <c r="HR641" s="102"/>
      <c r="HS641" s="102"/>
      <c r="HT641" s="102"/>
      <c r="HU641" s="102"/>
      <c r="HV641" s="102"/>
      <c r="HW641" s="102"/>
      <c r="HX641" s="102"/>
      <c r="HY641" s="102"/>
      <c r="HZ641" s="102"/>
      <c r="IA641" s="102"/>
      <c r="IB641" s="102"/>
      <c r="IC641" s="102"/>
      <c r="ID641" s="102"/>
      <c r="IE641" s="102"/>
      <c r="IF641" s="102"/>
      <c r="IG641" s="102"/>
      <c r="IH641" s="102"/>
      <c r="II641" s="102"/>
      <c r="IJ641" s="102"/>
      <c r="IK641" s="102"/>
      <c r="IL641" s="102"/>
      <c r="IM641" s="102"/>
      <c r="IN641" s="102"/>
    </row>
    <row r="642" spans="1:248" s="436" customFormat="1" ht="36">
      <c r="A642" s="448" t="s">
        <v>592</v>
      </c>
      <c r="B642" s="458">
        <v>857</v>
      </c>
      <c r="C642" s="458">
        <v>622</v>
      </c>
      <c r="D642" s="458">
        <v>622</v>
      </c>
      <c r="E642" s="458">
        <v>484</v>
      </c>
      <c r="F642" s="450">
        <v>0.28512396694214881</v>
      </c>
      <c r="G642" s="450">
        <v>-0.27421236872812138</v>
      </c>
      <c r="H642" s="451" t="s">
        <v>593</v>
      </c>
      <c r="HM642" s="102"/>
      <c r="HN642" s="102"/>
      <c r="HO642" s="102"/>
      <c r="HP642" s="102"/>
      <c r="HQ642" s="102"/>
      <c r="HR642" s="102"/>
      <c r="HS642" s="102"/>
      <c r="HT642" s="102"/>
      <c r="HU642" s="102"/>
      <c r="HV642" s="102"/>
      <c r="HW642" s="102"/>
      <c r="HX642" s="102"/>
      <c r="HY642" s="102"/>
      <c r="HZ642" s="102"/>
      <c r="IA642" s="102"/>
      <c r="IB642" s="102"/>
      <c r="IC642" s="102"/>
      <c r="ID642" s="102"/>
      <c r="IE642" s="102"/>
      <c r="IF642" s="102"/>
      <c r="IG642" s="102"/>
      <c r="IH642" s="102"/>
      <c r="II642" s="102"/>
      <c r="IJ642" s="102"/>
      <c r="IK642" s="102"/>
      <c r="IL642" s="102"/>
      <c r="IM642" s="102"/>
      <c r="IN642" s="102"/>
    </row>
    <row r="643" spans="1:248" s="436" customFormat="1" ht="18" customHeight="1">
      <c r="A643" s="350" t="s">
        <v>112</v>
      </c>
      <c r="B643" s="281">
        <v>229</v>
      </c>
      <c r="C643" s="281"/>
      <c r="D643" s="281">
        <v>267</v>
      </c>
      <c r="E643" s="281">
        <v>194</v>
      </c>
      <c r="F643" s="450">
        <v>0.37628865979381443</v>
      </c>
      <c r="G643" s="450">
        <v>0.1659388646288209</v>
      </c>
      <c r="H643" s="451"/>
      <c r="HM643" s="102"/>
      <c r="HN643" s="102"/>
      <c r="HO643" s="102"/>
      <c r="HP643" s="102"/>
      <c r="HQ643" s="102"/>
      <c r="HR643" s="102"/>
      <c r="HS643" s="102"/>
      <c r="HT643" s="102"/>
      <c r="HU643" s="102"/>
      <c r="HV643" s="102"/>
      <c r="HW643" s="102"/>
      <c r="HX643" s="102"/>
      <c r="HY643" s="102"/>
      <c r="HZ643" s="102"/>
      <c r="IA643" s="102"/>
      <c r="IB643" s="102"/>
      <c r="IC643" s="102"/>
      <c r="ID643" s="102"/>
      <c r="IE643" s="102"/>
      <c r="IF643" s="102"/>
      <c r="IG643" s="102"/>
      <c r="IH643" s="102"/>
      <c r="II643" s="102"/>
      <c r="IJ643" s="102"/>
      <c r="IK643" s="102"/>
      <c r="IL643" s="102"/>
      <c r="IM643" s="102"/>
      <c r="IN643" s="102"/>
    </row>
    <row r="644" spans="1:248" s="436" customFormat="1" ht="18" customHeight="1">
      <c r="A644" s="350" t="s">
        <v>113</v>
      </c>
      <c r="B644" s="281">
        <v>628</v>
      </c>
      <c r="C644" s="281"/>
      <c r="D644" s="281">
        <v>355</v>
      </c>
      <c r="E644" s="281">
        <v>290</v>
      </c>
      <c r="F644" s="450">
        <v>0.22413793103448265</v>
      </c>
      <c r="G644" s="450">
        <v>-0.4347133757961783</v>
      </c>
      <c r="H644" s="451"/>
      <c r="HM644" s="102"/>
      <c r="HN644" s="102"/>
      <c r="HO644" s="102"/>
      <c r="HP644" s="102"/>
      <c r="HQ644" s="102"/>
      <c r="HR644" s="102"/>
      <c r="HS644" s="102"/>
      <c r="HT644" s="102"/>
      <c r="HU644" s="102"/>
      <c r="HV644" s="102"/>
      <c r="HW644" s="102"/>
      <c r="HX644" s="102"/>
      <c r="HY644" s="102"/>
      <c r="HZ644" s="102"/>
      <c r="IA644" s="102"/>
      <c r="IB644" s="102"/>
      <c r="IC644" s="102"/>
      <c r="ID644" s="102"/>
      <c r="IE644" s="102"/>
      <c r="IF644" s="102"/>
      <c r="IG644" s="102"/>
      <c r="IH644" s="102"/>
      <c r="II644" s="102"/>
      <c r="IJ644" s="102"/>
      <c r="IK644" s="102"/>
      <c r="IL644" s="102"/>
      <c r="IM644" s="102"/>
      <c r="IN644" s="102"/>
    </row>
    <row r="645" spans="1:248" s="436" customFormat="1" ht="18" customHeight="1">
      <c r="A645" s="350" t="s">
        <v>114</v>
      </c>
      <c r="B645" s="281">
        <v>0</v>
      </c>
      <c r="C645" s="281"/>
      <c r="D645" s="281">
        <v>0</v>
      </c>
      <c r="E645" s="281">
        <v>0</v>
      </c>
      <c r="F645" s="450"/>
      <c r="G645" s="450"/>
      <c r="H645" s="451"/>
      <c r="HM645" s="102"/>
      <c r="HN645" s="102"/>
      <c r="HO645" s="102"/>
      <c r="HP645" s="102"/>
      <c r="HQ645" s="102"/>
      <c r="HR645" s="102"/>
      <c r="HS645" s="102"/>
      <c r="HT645" s="102"/>
      <c r="HU645" s="102"/>
      <c r="HV645" s="102"/>
      <c r="HW645" s="102"/>
      <c r="HX645" s="102"/>
      <c r="HY645" s="102"/>
      <c r="HZ645" s="102"/>
      <c r="IA645" s="102"/>
      <c r="IB645" s="102"/>
      <c r="IC645" s="102"/>
      <c r="ID645" s="102"/>
      <c r="IE645" s="102"/>
      <c r="IF645" s="102"/>
      <c r="IG645" s="102"/>
      <c r="IH645" s="102"/>
      <c r="II645" s="102"/>
      <c r="IJ645" s="102"/>
      <c r="IK645" s="102"/>
      <c r="IL645" s="102"/>
      <c r="IM645" s="102"/>
      <c r="IN645" s="102"/>
    </row>
    <row r="646" spans="1:248" s="436" customFormat="1" ht="18" customHeight="1">
      <c r="A646" s="350" t="s">
        <v>594</v>
      </c>
      <c r="B646" s="281">
        <v>0</v>
      </c>
      <c r="C646" s="281"/>
      <c r="D646" s="281">
        <v>0</v>
      </c>
      <c r="E646" s="281">
        <v>0</v>
      </c>
      <c r="F646" s="450"/>
      <c r="G646" s="450"/>
      <c r="H646" s="451"/>
      <c r="HM646" s="102"/>
      <c r="HN646" s="102"/>
      <c r="HO646" s="102"/>
      <c r="HP646" s="102"/>
      <c r="HQ646" s="102"/>
      <c r="HR646" s="102"/>
      <c r="HS646" s="102"/>
      <c r="HT646" s="102"/>
      <c r="HU646" s="102"/>
      <c r="HV646" s="102"/>
      <c r="HW646" s="102"/>
      <c r="HX646" s="102"/>
      <c r="HY646" s="102"/>
      <c r="HZ646" s="102"/>
      <c r="IA646" s="102"/>
      <c r="IB646" s="102"/>
      <c r="IC646" s="102"/>
      <c r="ID646" s="102"/>
      <c r="IE646" s="102"/>
      <c r="IF646" s="102"/>
      <c r="IG646" s="102"/>
      <c r="IH646" s="102"/>
      <c r="II646" s="102"/>
      <c r="IJ646" s="102"/>
      <c r="IK646" s="102"/>
      <c r="IL646" s="102"/>
      <c r="IM646" s="102"/>
      <c r="IN646" s="102"/>
    </row>
    <row r="647" spans="1:248" s="436" customFormat="1" ht="18" customHeight="1">
      <c r="A647" s="448" t="s">
        <v>595</v>
      </c>
      <c r="B647" s="458">
        <v>0</v>
      </c>
      <c r="C647" s="458"/>
      <c r="D647" s="458">
        <v>0</v>
      </c>
      <c r="E647" s="458"/>
      <c r="F647" s="450"/>
      <c r="G647" s="450"/>
      <c r="H647" s="451"/>
      <c r="HM647" s="102"/>
      <c r="HN647" s="102"/>
      <c r="HO647" s="102"/>
      <c r="HP647" s="102"/>
      <c r="HQ647" s="102"/>
      <c r="HR647" s="102"/>
      <c r="HS647" s="102"/>
      <c r="HT647" s="102"/>
      <c r="HU647" s="102"/>
      <c r="HV647" s="102"/>
      <c r="HW647" s="102"/>
      <c r="HX647" s="102"/>
      <c r="HY647" s="102"/>
      <c r="HZ647" s="102"/>
      <c r="IA647" s="102"/>
      <c r="IB647" s="102"/>
      <c r="IC647" s="102"/>
      <c r="ID647" s="102"/>
      <c r="IE647" s="102"/>
      <c r="IF647" s="102"/>
      <c r="IG647" s="102"/>
      <c r="IH647" s="102"/>
      <c r="II647" s="102"/>
      <c r="IJ647" s="102"/>
      <c r="IK647" s="102"/>
      <c r="IL647" s="102"/>
      <c r="IM647" s="102"/>
      <c r="IN647" s="102"/>
    </row>
    <row r="648" spans="1:248" s="436" customFormat="1" ht="18" customHeight="1">
      <c r="A648" s="350" t="s">
        <v>596</v>
      </c>
      <c r="B648" s="281">
        <v>0</v>
      </c>
      <c r="C648" s="281"/>
      <c r="D648" s="281">
        <v>0</v>
      </c>
      <c r="E648" s="281"/>
      <c r="F648" s="450"/>
      <c r="G648" s="450"/>
      <c r="H648" s="451"/>
      <c r="HM648" s="102"/>
      <c r="HN648" s="102"/>
      <c r="HO648" s="102"/>
      <c r="HP648" s="102"/>
      <c r="HQ648" s="102"/>
      <c r="HR648" s="102"/>
      <c r="HS648" s="102"/>
      <c r="HT648" s="102"/>
      <c r="HU648" s="102"/>
      <c r="HV648" s="102"/>
      <c r="HW648" s="102"/>
      <c r="HX648" s="102"/>
      <c r="HY648" s="102"/>
      <c r="HZ648" s="102"/>
      <c r="IA648" s="102"/>
      <c r="IB648" s="102"/>
      <c r="IC648" s="102"/>
      <c r="ID648" s="102"/>
      <c r="IE648" s="102"/>
      <c r="IF648" s="102"/>
      <c r="IG648" s="102"/>
      <c r="IH648" s="102"/>
      <c r="II648" s="102"/>
      <c r="IJ648" s="102"/>
      <c r="IK648" s="102"/>
      <c r="IL648" s="102"/>
      <c r="IM648" s="102"/>
      <c r="IN648" s="102"/>
    </row>
    <row r="649" spans="1:248" s="436" customFormat="1" ht="18" customHeight="1">
      <c r="A649" s="350" t="s">
        <v>597</v>
      </c>
      <c r="B649" s="281">
        <v>0</v>
      </c>
      <c r="C649" s="281"/>
      <c r="D649" s="281">
        <v>0</v>
      </c>
      <c r="E649" s="281"/>
      <c r="F649" s="450"/>
      <c r="G649" s="450"/>
      <c r="H649" s="451"/>
      <c r="HM649" s="102"/>
      <c r="HN649" s="102"/>
      <c r="HO649" s="102"/>
      <c r="HP649" s="102"/>
      <c r="HQ649" s="102"/>
      <c r="HR649" s="102"/>
      <c r="HS649" s="102"/>
      <c r="HT649" s="102"/>
      <c r="HU649" s="102"/>
      <c r="HV649" s="102"/>
      <c r="HW649" s="102"/>
      <c r="HX649" s="102"/>
      <c r="HY649" s="102"/>
      <c r="HZ649" s="102"/>
      <c r="IA649" s="102"/>
      <c r="IB649" s="102"/>
      <c r="IC649" s="102"/>
      <c r="ID649" s="102"/>
      <c r="IE649" s="102"/>
      <c r="IF649" s="102"/>
      <c r="IG649" s="102"/>
      <c r="IH649" s="102"/>
      <c r="II649" s="102"/>
      <c r="IJ649" s="102"/>
      <c r="IK649" s="102"/>
      <c r="IL649" s="102"/>
      <c r="IM649" s="102"/>
      <c r="IN649" s="102"/>
    </row>
    <row r="650" spans="1:248" s="436" customFormat="1">
      <c r="A650" s="448" t="s">
        <v>598</v>
      </c>
      <c r="B650" s="458">
        <v>14756</v>
      </c>
      <c r="C650" s="458">
        <v>12910</v>
      </c>
      <c r="D650" s="458">
        <v>12910</v>
      </c>
      <c r="E650" s="458">
        <v>41212</v>
      </c>
      <c r="F650" s="453">
        <v>-0.68674172571095804</v>
      </c>
      <c r="G650" s="450">
        <v>-0.12510165356465164</v>
      </c>
      <c r="H650" s="451"/>
      <c r="HM650" s="102"/>
      <c r="HN650" s="102"/>
      <c r="HO650" s="102"/>
      <c r="HP650" s="102"/>
      <c r="HQ650" s="102"/>
      <c r="HR650" s="102"/>
      <c r="HS650" s="102"/>
      <c r="HT650" s="102"/>
      <c r="HU650" s="102"/>
      <c r="HV650" s="102"/>
      <c r="HW650" s="102"/>
      <c r="HX650" s="102"/>
      <c r="HY650" s="102"/>
      <c r="HZ650" s="102"/>
      <c r="IA650" s="102"/>
      <c r="IB650" s="102"/>
      <c r="IC650" s="102"/>
      <c r="ID650" s="102"/>
      <c r="IE650" s="102"/>
      <c r="IF650" s="102"/>
      <c r="IG650" s="102"/>
      <c r="IH650" s="102"/>
      <c r="II650" s="102"/>
      <c r="IJ650" s="102"/>
      <c r="IK650" s="102"/>
      <c r="IL650" s="102"/>
      <c r="IM650" s="102"/>
      <c r="IN650" s="102"/>
    </row>
    <row r="651" spans="1:248" s="436" customFormat="1" ht="18" customHeight="1">
      <c r="A651" s="350" t="s">
        <v>599</v>
      </c>
      <c r="B651" s="281">
        <v>0</v>
      </c>
      <c r="C651" s="281"/>
      <c r="D651" s="281">
        <v>0</v>
      </c>
      <c r="E651" s="281">
        <v>26200</v>
      </c>
      <c r="F651" s="450">
        <v>-1</v>
      </c>
      <c r="G651" s="450"/>
      <c r="H651" s="451"/>
      <c r="HM651" s="102"/>
      <c r="HN651" s="102"/>
      <c r="HO651" s="102"/>
      <c r="HP651" s="102"/>
      <c r="HQ651" s="102"/>
      <c r="HR651" s="102"/>
      <c r="HS651" s="102"/>
      <c r="HT651" s="102"/>
      <c r="HU651" s="102"/>
      <c r="HV651" s="102"/>
      <c r="HW651" s="102"/>
      <c r="HX651" s="102"/>
      <c r="HY651" s="102"/>
      <c r="HZ651" s="102"/>
      <c r="IA651" s="102"/>
      <c r="IB651" s="102"/>
      <c r="IC651" s="102"/>
      <c r="ID651" s="102"/>
      <c r="IE651" s="102"/>
      <c r="IF651" s="102"/>
      <c r="IG651" s="102"/>
      <c r="IH651" s="102"/>
      <c r="II651" s="102"/>
      <c r="IJ651" s="102"/>
      <c r="IK651" s="102"/>
      <c r="IL651" s="102"/>
      <c r="IM651" s="102"/>
      <c r="IN651" s="102"/>
    </row>
    <row r="652" spans="1:248" s="436" customFormat="1" ht="18" customHeight="1">
      <c r="A652" s="350" t="s">
        <v>600</v>
      </c>
      <c r="B652" s="281">
        <v>14756</v>
      </c>
      <c r="C652" s="281"/>
      <c r="D652" s="281">
        <v>12910</v>
      </c>
      <c r="E652" s="281">
        <v>15012</v>
      </c>
      <c r="F652" s="450">
        <v>-0.14002131628030912</v>
      </c>
      <c r="G652" s="450">
        <v>-0.12510165356465164</v>
      </c>
      <c r="H652" s="451"/>
      <c r="HM652" s="102"/>
      <c r="HN652" s="102"/>
      <c r="HO652" s="102"/>
      <c r="HP652" s="102"/>
      <c r="HQ652" s="102"/>
      <c r="HR652" s="102"/>
      <c r="HS652" s="102"/>
      <c r="HT652" s="102"/>
      <c r="HU652" s="102"/>
      <c r="HV652" s="102"/>
      <c r="HW652" s="102"/>
      <c r="HX652" s="102"/>
      <c r="HY652" s="102"/>
      <c r="HZ652" s="102"/>
      <c r="IA652" s="102"/>
      <c r="IB652" s="102"/>
      <c r="IC652" s="102"/>
      <c r="ID652" s="102"/>
      <c r="IE652" s="102"/>
      <c r="IF652" s="102"/>
      <c r="IG652" s="102"/>
      <c r="IH652" s="102"/>
      <c r="II652" s="102"/>
      <c r="IJ652" s="102"/>
      <c r="IK652" s="102"/>
      <c r="IL652" s="102"/>
      <c r="IM652" s="102"/>
      <c r="IN652" s="102"/>
    </row>
    <row r="653" spans="1:248" s="436" customFormat="1" ht="18" customHeight="1">
      <c r="A653" s="448" t="s">
        <v>601</v>
      </c>
      <c r="B653" s="458"/>
      <c r="C653" s="458"/>
      <c r="D653" s="458">
        <v>0</v>
      </c>
      <c r="E653" s="458"/>
      <c r="F653" s="450"/>
      <c r="G653" s="450"/>
      <c r="H653" s="451"/>
      <c r="HM653" s="102"/>
      <c r="HN653" s="102"/>
      <c r="HO653" s="102"/>
      <c r="HP653" s="102"/>
      <c r="HQ653" s="102"/>
      <c r="HR653" s="102"/>
      <c r="HS653" s="102"/>
      <c r="HT653" s="102"/>
      <c r="HU653" s="102"/>
      <c r="HV653" s="102"/>
      <c r="HW653" s="102"/>
      <c r="HX653" s="102"/>
      <c r="HY653" s="102"/>
      <c r="HZ653" s="102"/>
      <c r="IA653" s="102"/>
      <c r="IB653" s="102"/>
      <c r="IC653" s="102"/>
      <c r="ID653" s="102"/>
      <c r="IE653" s="102"/>
      <c r="IF653" s="102"/>
      <c r="IG653" s="102"/>
      <c r="IH653" s="102"/>
      <c r="II653" s="102"/>
      <c r="IJ653" s="102"/>
      <c r="IK653" s="102"/>
      <c r="IL653" s="102"/>
      <c r="IM653" s="102"/>
      <c r="IN653" s="102"/>
    </row>
    <row r="654" spans="1:248" s="436" customFormat="1" ht="18" customHeight="1">
      <c r="A654" s="350" t="s">
        <v>602</v>
      </c>
      <c r="B654" s="281"/>
      <c r="C654" s="281"/>
      <c r="D654" s="281">
        <v>0</v>
      </c>
      <c r="E654" s="281"/>
      <c r="F654" s="450"/>
      <c r="G654" s="450"/>
      <c r="H654" s="451"/>
      <c r="HM654" s="102"/>
      <c r="HN654" s="102"/>
      <c r="HO654" s="102"/>
      <c r="HP654" s="102"/>
      <c r="HQ654" s="102"/>
      <c r="HR654" s="102"/>
      <c r="HS654" s="102"/>
      <c r="HT654" s="102"/>
      <c r="HU654" s="102"/>
      <c r="HV654" s="102"/>
      <c r="HW654" s="102"/>
      <c r="HX654" s="102"/>
      <c r="HY654" s="102"/>
      <c r="HZ654" s="102"/>
      <c r="IA654" s="102"/>
      <c r="IB654" s="102"/>
      <c r="IC654" s="102"/>
      <c r="ID654" s="102"/>
      <c r="IE654" s="102"/>
      <c r="IF654" s="102"/>
      <c r="IG654" s="102"/>
      <c r="IH654" s="102"/>
      <c r="II654" s="102"/>
      <c r="IJ654" s="102"/>
      <c r="IK654" s="102"/>
      <c r="IL654" s="102"/>
      <c r="IM654" s="102"/>
      <c r="IN654" s="102"/>
    </row>
    <row r="655" spans="1:248" s="436" customFormat="1" ht="18" customHeight="1">
      <c r="A655" s="350" t="s">
        <v>603</v>
      </c>
      <c r="B655" s="281"/>
      <c r="C655" s="281"/>
      <c r="D655" s="281">
        <v>0</v>
      </c>
      <c r="E655" s="281"/>
      <c r="F655" s="450"/>
      <c r="G655" s="450"/>
      <c r="H655" s="451"/>
      <c r="HM655" s="102"/>
      <c r="HN655" s="102"/>
      <c r="HO655" s="102"/>
      <c r="HP655" s="102"/>
      <c r="HQ655" s="102"/>
      <c r="HR655" s="102"/>
      <c r="HS655" s="102"/>
      <c r="HT655" s="102"/>
      <c r="HU655" s="102"/>
      <c r="HV655" s="102"/>
      <c r="HW655" s="102"/>
      <c r="HX655" s="102"/>
      <c r="HY655" s="102"/>
      <c r="HZ655" s="102"/>
      <c r="IA655" s="102"/>
      <c r="IB655" s="102"/>
      <c r="IC655" s="102"/>
      <c r="ID655" s="102"/>
      <c r="IE655" s="102"/>
      <c r="IF655" s="102"/>
      <c r="IG655" s="102"/>
      <c r="IH655" s="102"/>
      <c r="II655" s="102"/>
      <c r="IJ655" s="102"/>
      <c r="IK655" s="102"/>
      <c r="IL655" s="102"/>
      <c r="IM655" s="102"/>
      <c r="IN655" s="102"/>
    </row>
    <row r="656" spans="1:248" s="436" customFormat="1" ht="18" customHeight="1">
      <c r="A656" s="448" t="s">
        <v>604</v>
      </c>
      <c r="B656" s="458"/>
      <c r="C656" s="458"/>
      <c r="D656" s="458">
        <v>0</v>
      </c>
      <c r="E656" s="458"/>
      <c r="F656" s="450"/>
      <c r="G656" s="450"/>
      <c r="H656" s="451"/>
      <c r="HM656" s="102"/>
      <c r="HN656" s="102"/>
      <c r="HO656" s="102"/>
      <c r="HP656" s="102"/>
      <c r="HQ656" s="102"/>
      <c r="HR656" s="102"/>
      <c r="HS656" s="102"/>
      <c r="HT656" s="102"/>
      <c r="HU656" s="102"/>
      <c r="HV656" s="102"/>
      <c r="HW656" s="102"/>
      <c r="HX656" s="102"/>
      <c r="HY656" s="102"/>
      <c r="HZ656" s="102"/>
      <c r="IA656" s="102"/>
      <c r="IB656" s="102"/>
      <c r="IC656" s="102"/>
      <c r="ID656" s="102"/>
      <c r="IE656" s="102"/>
      <c r="IF656" s="102"/>
      <c r="IG656" s="102"/>
      <c r="IH656" s="102"/>
      <c r="II656" s="102"/>
      <c r="IJ656" s="102"/>
      <c r="IK656" s="102"/>
      <c r="IL656" s="102"/>
      <c r="IM656" s="102"/>
      <c r="IN656" s="102"/>
    </row>
    <row r="657" spans="1:248" s="436" customFormat="1" ht="18" customHeight="1">
      <c r="A657" s="350" t="s">
        <v>605</v>
      </c>
      <c r="B657" s="281"/>
      <c r="C657" s="281"/>
      <c r="D657" s="281">
        <v>0</v>
      </c>
      <c r="E657" s="281"/>
      <c r="F657" s="450"/>
      <c r="G657" s="450"/>
      <c r="H657" s="451"/>
      <c r="HM657" s="102"/>
      <c r="HN657" s="102"/>
      <c r="HO657" s="102"/>
      <c r="HP657" s="102"/>
      <c r="HQ657" s="102"/>
      <c r="HR657" s="102"/>
      <c r="HS657" s="102"/>
      <c r="HT657" s="102"/>
      <c r="HU657" s="102"/>
      <c r="HV657" s="102"/>
      <c r="HW657" s="102"/>
      <c r="HX657" s="102"/>
      <c r="HY657" s="102"/>
      <c r="HZ657" s="102"/>
      <c r="IA657" s="102"/>
      <c r="IB657" s="102"/>
      <c r="IC657" s="102"/>
      <c r="ID657" s="102"/>
      <c r="IE657" s="102"/>
      <c r="IF657" s="102"/>
      <c r="IG657" s="102"/>
      <c r="IH657" s="102"/>
      <c r="II657" s="102"/>
      <c r="IJ657" s="102"/>
      <c r="IK657" s="102"/>
      <c r="IL657" s="102"/>
      <c r="IM657" s="102"/>
      <c r="IN657" s="102"/>
    </row>
    <row r="658" spans="1:248" s="436" customFormat="1" ht="18" customHeight="1">
      <c r="A658" s="350" t="s">
        <v>606</v>
      </c>
      <c r="B658" s="281"/>
      <c r="C658" s="281"/>
      <c r="D658" s="281">
        <v>0</v>
      </c>
      <c r="E658" s="281"/>
      <c r="F658" s="450"/>
      <c r="G658" s="450"/>
      <c r="H658" s="451"/>
      <c r="HM658" s="102"/>
      <c r="HN658" s="102"/>
      <c r="HO658" s="102"/>
      <c r="HP658" s="102"/>
      <c r="HQ658" s="102"/>
      <c r="HR658" s="102"/>
      <c r="HS658" s="102"/>
      <c r="HT658" s="102"/>
      <c r="HU658" s="102"/>
      <c r="HV658" s="102"/>
      <c r="HW658" s="102"/>
      <c r="HX658" s="102"/>
      <c r="HY658" s="102"/>
      <c r="HZ658" s="102"/>
      <c r="IA658" s="102"/>
      <c r="IB658" s="102"/>
      <c r="IC658" s="102"/>
      <c r="ID658" s="102"/>
      <c r="IE658" s="102"/>
      <c r="IF658" s="102"/>
      <c r="IG658" s="102"/>
      <c r="IH658" s="102"/>
      <c r="II658" s="102"/>
      <c r="IJ658" s="102"/>
      <c r="IK658" s="102"/>
      <c r="IL658" s="102"/>
      <c r="IM658" s="102"/>
      <c r="IN658" s="102"/>
    </row>
    <row r="659" spans="1:248" s="436" customFormat="1" ht="36">
      <c r="A659" s="448" t="s">
        <v>607</v>
      </c>
      <c r="B659" s="458">
        <v>863</v>
      </c>
      <c r="C659" s="458">
        <v>163</v>
      </c>
      <c r="D659" s="458">
        <v>163</v>
      </c>
      <c r="E659" s="458"/>
      <c r="F659" s="450"/>
      <c r="G659" s="450">
        <v>-0.81112398609501735</v>
      </c>
      <c r="H659" s="451" t="s">
        <v>608</v>
      </c>
      <c r="HM659" s="102"/>
      <c r="HN659" s="102"/>
      <c r="HO659" s="102"/>
      <c r="HP659" s="102"/>
      <c r="HQ659" s="102"/>
      <c r="HR659" s="102"/>
      <c r="HS659" s="102"/>
      <c r="HT659" s="102"/>
      <c r="HU659" s="102"/>
      <c r="HV659" s="102"/>
      <c r="HW659" s="102"/>
      <c r="HX659" s="102"/>
      <c r="HY659" s="102"/>
      <c r="HZ659" s="102"/>
      <c r="IA659" s="102"/>
      <c r="IB659" s="102"/>
      <c r="IC659" s="102"/>
      <c r="ID659" s="102"/>
      <c r="IE659" s="102"/>
      <c r="IF659" s="102"/>
      <c r="IG659" s="102"/>
      <c r="IH659" s="102"/>
      <c r="II659" s="102"/>
      <c r="IJ659" s="102"/>
      <c r="IK659" s="102"/>
      <c r="IL659" s="102"/>
      <c r="IM659" s="102"/>
      <c r="IN659" s="102"/>
    </row>
    <row r="660" spans="1:248" s="436" customFormat="1" ht="18" customHeight="1">
      <c r="A660" s="350" t="s">
        <v>609</v>
      </c>
      <c r="B660" s="281">
        <v>863</v>
      </c>
      <c r="C660" s="281"/>
      <c r="D660" s="281">
        <v>163</v>
      </c>
      <c r="E660" s="281"/>
      <c r="F660" s="450"/>
      <c r="G660" s="450">
        <v>-0.81112398609501735</v>
      </c>
      <c r="H660" s="451"/>
      <c r="HM660" s="102"/>
      <c r="HN660" s="102"/>
      <c r="HO660" s="102"/>
      <c r="HP660" s="102"/>
      <c r="HQ660" s="102"/>
      <c r="HR660" s="102"/>
      <c r="HS660" s="102"/>
      <c r="HT660" s="102"/>
      <c r="HU660" s="102"/>
      <c r="HV660" s="102"/>
      <c r="HW660" s="102"/>
      <c r="HX660" s="102"/>
      <c r="HY660" s="102"/>
      <c r="HZ660" s="102"/>
      <c r="IA660" s="102"/>
      <c r="IB660" s="102"/>
      <c r="IC660" s="102"/>
      <c r="ID660" s="102"/>
      <c r="IE660" s="102"/>
      <c r="IF660" s="102"/>
      <c r="IG660" s="102"/>
      <c r="IH660" s="102"/>
      <c r="II660" s="102"/>
      <c r="IJ660" s="102"/>
      <c r="IK660" s="102"/>
      <c r="IL660" s="102"/>
      <c r="IM660" s="102"/>
      <c r="IN660" s="102"/>
    </row>
    <row r="661" spans="1:248" s="436" customFormat="1" ht="18" customHeight="1">
      <c r="A661" s="350" t="s">
        <v>610</v>
      </c>
      <c r="B661" s="281">
        <v>0</v>
      </c>
      <c r="C661" s="281"/>
      <c r="D661" s="281">
        <v>0</v>
      </c>
      <c r="E661" s="281"/>
      <c r="F661" s="450"/>
      <c r="G661" s="450"/>
      <c r="H661" s="451"/>
      <c r="HM661" s="102"/>
      <c r="HN661" s="102"/>
      <c r="HO661" s="102"/>
      <c r="HP661" s="102"/>
      <c r="HQ661" s="102"/>
      <c r="HR661" s="102"/>
      <c r="HS661" s="102"/>
      <c r="HT661" s="102"/>
      <c r="HU661" s="102"/>
      <c r="HV661" s="102"/>
      <c r="HW661" s="102"/>
      <c r="HX661" s="102"/>
      <c r="HY661" s="102"/>
      <c r="HZ661" s="102"/>
      <c r="IA661" s="102"/>
      <c r="IB661" s="102"/>
      <c r="IC661" s="102"/>
      <c r="ID661" s="102"/>
      <c r="IE661" s="102"/>
      <c r="IF661" s="102"/>
      <c r="IG661" s="102"/>
      <c r="IH661" s="102"/>
      <c r="II661" s="102"/>
      <c r="IJ661" s="102"/>
      <c r="IK661" s="102"/>
      <c r="IL661" s="102"/>
      <c r="IM661" s="102"/>
      <c r="IN661" s="102"/>
    </row>
    <row r="662" spans="1:248" s="436" customFormat="1">
      <c r="A662" s="448" t="s">
        <v>611</v>
      </c>
      <c r="B662" s="458">
        <v>3627</v>
      </c>
      <c r="C662" s="458">
        <v>3858</v>
      </c>
      <c r="D662" s="458">
        <v>3858</v>
      </c>
      <c r="E662" s="458">
        <v>2841</v>
      </c>
      <c r="F662" s="453">
        <v>0.35797254487856378</v>
      </c>
      <c r="G662" s="450">
        <v>6.3688999172870187E-2</v>
      </c>
      <c r="H662" s="451"/>
      <c r="HM662" s="102"/>
      <c r="HN662" s="102"/>
      <c r="HO662" s="102"/>
      <c r="HP662" s="102"/>
      <c r="HQ662" s="102"/>
      <c r="HR662" s="102"/>
      <c r="HS662" s="102"/>
      <c r="HT662" s="102"/>
      <c r="HU662" s="102"/>
      <c r="HV662" s="102"/>
      <c r="HW662" s="102"/>
      <c r="HX662" s="102"/>
      <c r="HY662" s="102"/>
      <c r="HZ662" s="102"/>
      <c r="IA662" s="102"/>
      <c r="IB662" s="102"/>
      <c r="IC662" s="102"/>
      <c r="ID662" s="102"/>
      <c r="IE662" s="102"/>
      <c r="IF662" s="102"/>
      <c r="IG662" s="102"/>
      <c r="IH662" s="102"/>
      <c r="II662" s="102"/>
      <c r="IJ662" s="102"/>
      <c r="IK662" s="102"/>
      <c r="IL662" s="102"/>
      <c r="IM662" s="102"/>
      <c r="IN662" s="102"/>
    </row>
    <row r="663" spans="1:248" s="436" customFormat="1" ht="18" customHeight="1">
      <c r="A663" s="350" t="s">
        <v>612</v>
      </c>
      <c r="B663" s="281"/>
      <c r="C663" s="281"/>
      <c r="D663" s="281">
        <v>0</v>
      </c>
      <c r="E663" s="281">
        <v>0</v>
      </c>
      <c r="F663" s="450"/>
      <c r="G663" s="450"/>
      <c r="H663" s="451"/>
      <c r="HM663" s="102"/>
      <c r="HN663" s="102"/>
      <c r="HO663" s="102"/>
      <c r="HP663" s="102"/>
      <c r="HQ663" s="102"/>
      <c r="HR663" s="102"/>
      <c r="HS663" s="102"/>
      <c r="HT663" s="102"/>
      <c r="HU663" s="102"/>
      <c r="HV663" s="102"/>
      <c r="HW663" s="102"/>
      <c r="HX663" s="102"/>
      <c r="HY663" s="102"/>
      <c r="HZ663" s="102"/>
      <c r="IA663" s="102"/>
      <c r="IB663" s="102"/>
      <c r="IC663" s="102"/>
      <c r="ID663" s="102"/>
      <c r="IE663" s="102"/>
      <c r="IF663" s="102"/>
      <c r="IG663" s="102"/>
      <c r="IH663" s="102"/>
      <c r="II663" s="102"/>
      <c r="IJ663" s="102"/>
      <c r="IK663" s="102"/>
      <c r="IL663" s="102"/>
      <c r="IM663" s="102"/>
      <c r="IN663" s="102"/>
    </row>
    <row r="664" spans="1:248" s="436" customFormat="1" ht="18" customHeight="1">
      <c r="A664" s="350" t="s">
        <v>613</v>
      </c>
      <c r="B664" s="281">
        <v>3627</v>
      </c>
      <c r="C664" s="281"/>
      <c r="D664" s="281">
        <v>3858</v>
      </c>
      <c r="E664" s="281">
        <v>2841</v>
      </c>
      <c r="F664" s="450">
        <v>0.35797254487856378</v>
      </c>
      <c r="G664" s="450">
        <v>6.3688999172870187E-2</v>
      </c>
      <c r="H664" s="451"/>
      <c r="HM664" s="102"/>
      <c r="HN664" s="102"/>
      <c r="HO664" s="102"/>
      <c r="HP664" s="102"/>
      <c r="HQ664" s="102"/>
      <c r="HR664" s="102"/>
      <c r="HS664" s="102"/>
      <c r="HT664" s="102"/>
      <c r="HU664" s="102"/>
      <c r="HV664" s="102"/>
      <c r="HW664" s="102"/>
      <c r="HX664" s="102"/>
      <c r="HY664" s="102"/>
      <c r="HZ664" s="102"/>
      <c r="IA664" s="102"/>
      <c r="IB664" s="102"/>
      <c r="IC664" s="102"/>
      <c r="ID664" s="102"/>
      <c r="IE664" s="102"/>
      <c r="IF664" s="102"/>
      <c r="IG664" s="102"/>
      <c r="IH664" s="102"/>
      <c r="II664" s="102"/>
      <c r="IJ664" s="102"/>
      <c r="IK664" s="102"/>
      <c r="IL664" s="102"/>
      <c r="IM664" s="102"/>
      <c r="IN664" s="102"/>
    </row>
    <row r="665" spans="1:248" s="436" customFormat="1" ht="18" customHeight="1">
      <c r="A665" s="350" t="s">
        <v>614</v>
      </c>
      <c r="B665" s="281"/>
      <c r="C665" s="281"/>
      <c r="D665" s="281">
        <v>0</v>
      </c>
      <c r="E665" s="281"/>
      <c r="F665" s="450"/>
      <c r="G665" s="450"/>
      <c r="H665" s="451"/>
      <c r="HM665" s="102"/>
      <c r="HN665" s="102"/>
      <c r="HO665" s="102"/>
      <c r="HP665" s="102"/>
      <c r="HQ665" s="102"/>
      <c r="HR665" s="102"/>
      <c r="HS665" s="102"/>
      <c r="HT665" s="102"/>
      <c r="HU665" s="102"/>
      <c r="HV665" s="102"/>
      <c r="HW665" s="102"/>
      <c r="HX665" s="102"/>
      <c r="HY665" s="102"/>
      <c r="HZ665" s="102"/>
      <c r="IA665" s="102"/>
      <c r="IB665" s="102"/>
      <c r="IC665" s="102"/>
      <c r="ID665" s="102"/>
      <c r="IE665" s="102"/>
      <c r="IF665" s="102"/>
      <c r="IG665" s="102"/>
      <c r="IH665" s="102"/>
      <c r="II665" s="102"/>
      <c r="IJ665" s="102"/>
      <c r="IK665" s="102"/>
      <c r="IL665" s="102"/>
      <c r="IM665" s="102"/>
      <c r="IN665" s="102"/>
    </row>
    <row r="666" spans="1:248" s="436" customFormat="1" ht="24">
      <c r="A666" s="448" t="s">
        <v>615</v>
      </c>
      <c r="B666" s="458">
        <v>469.25</v>
      </c>
      <c r="C666" s="458">
        <v>650</v>
      </c>
      <c r="D666" s="458">
        <v>650</v>
      </c>
      <c r="E666" s="458"/>
      <c r="F666" s="450"/>
      <c r="G666" s="450">
        <v>0.38518913159296742</v>
      </c>
      <c r="H666" s="451" t="s">
        <v>616</v>
      </c>
      <c r="HM666" s="102"/>
      <c r="HN666" s="102"/>
      <c r="HO666" s="102"/>
      <c r="HP666" s="102"/>
      <c r="HQ666" s="102"/>
      <c r="HR666" s="102"/>
      <c r="HS666" s="102"/>
      <c r="HT666" s="102"/>
      <c r="HU666" s="102"/>
      <c r="HV666" s="102"/>
      <c r="HW666" s="102"/>
      <c r="HX666" s="102"/>
      <c r="HY666" s="102"/>
      <c r="HZ666" s="102"/>
      <c r="IA666" s="102"/>
      <c r="IB666" s="102"/>
      <c r="IC666" s="102"/>
      <c r="ID666" s="102"/>
      <c r="IE666" s="102"/>
      <c r="IF666" s="102"/>
      <c r="IG666" s="102"/>
      <c r="IH666" s="102"/>
      <c r="II666" s="102"/>
      <c r="IJ666" s="102"/>
      <c r="IK666" s="102"/>
      <c r="IL666" s="102"/>
      <c r="IM666" s="102"/>
      <c r="IN666" s="102"/>
    </row>
    <row r="667" spans="1:248" s="436" customFormat="1" ht="18" customHeight="1">
      <c r="A667" s="350" t="s">
        <v>617</v>
      </c>
      <c r="B667" s="281"/>
      <c r="C667" s="281"/>
      <c r="D667" s="281">
        <v>0</v>
      </c>
      <c r="E667" s="281"/>
      <c r="F667" s="450"/>
      <c r="G667" s="450"/>
      <c r="H667" s="460"/>
      <c r="HM667" s="102"/>
      <c r="HN667" s="102"/>
      <c r="HO667" s="102"/>
      <c r="HP667" s="102"/>
      <c r="HQ667" s="102"/>
      <c r="HR667" s="102"/>
      <c r="HS667" s="102"/>
      <c r="HT667" s="102"/>
      <c r="HU667" s="102"/>
      <c r="HV667" s="102"/>
      <c r="HW667" s="102"/>
      <c r="HX667" s="102"/>
      <c r="HY667" s="102"/>
      <c r="HZ667" s="102"/>
      <c r="IA667" s="102"/>
      <c r="IB667" s="102"/>
      <c r="IC667" s="102"/>
      <c r="ID667" s="102"/>
      <c r="IE667" s="102"/>
      <c r="IF667" s="102"/>
      <c r="IG667" s="102"/>
      <c r="IH667" s="102"/>
      <c r="II667" s="102"/>
      <c r="IJ667" s="102"/>
      <c r="IK667" s="102"/>
      <c r="IL667" s="102"/>
      <c r="IM667" s="102"/>
      <c r="IN667" s="102"/>
    </row>
    <row r="668" spans="1:248" s="436" customFormat="1" ht="18" customHeight="1">
      <c r="A668" s="350" t="s">
        <v>618</v>
      </c>
      <c r="B668" s="281"/>
      <c r="C668" s="281"/>
      <c r="D668" s="281">
        <v>0</v>
      </c>
      <c r="E668" s="281"/>
      <c r="F668" s="450"/>
      <c r="G668" s="450"/>
      <c r="H668" s="451"/>
      <c r="HM668" s="102"/>
      <c r="HN668" s="102"/>
      <c r="HO668" s="102"/>
      <c r="HP668" s="102"/>
      <c r="HQ668" s="102"/>
      <c r="HR668" s="102"/>
      <c r="HS668" s="102"/>
      <c r="HT668" s="102"/>
      <c r="HU668" s="102"/>
      <c r="HV668" s="102"/>
      <c r="HW668" s="102"/>
      <c r="HX668" s="102"/>
      <c r="HY668" s="102"/>
      <c r="HZ668" s="102"/>
      <c r="IA668" s="102"/>
      <c r="IB668" s="102"/>
      <c r="IC668" s="102"/>
      <c r="ID668" s="102"/>
      <c r="IE668" s="102"/>
      <c r="IF668" s="102"/>
      <c r="IG668" s="102"/>
      <c r="IH668" s="102"/>
      <c r="II668" s="102"/>
      <c r="IJ668" s="102"/>
      <c r="IK668" s="102"/>
      <c r="IL668" s="102"/>
      <c r="IM668" s="102"/>
      <c r="IN668" s="102"/>
    </row>
    <row r="669" spans="1:248" s="436" customFormat="1" ht="18" customHeight="1">
      <c r="A669" s="350" t="s">
        <v>619</v>
      </c>
      <c r="B669" s="281"/>
      <c r="C669" s="281"/>
      <c r="D669" s="281">
        <v>19</v>
      </c>
      <c r="E669" s="281"/>
      <c r="F669" s="450"/>
      <c r="G669" s="450"/>
      <c r="H669" s="451"/>
      <c r="HM669" s="102"/>
      <c r="HN669" s="102"/>
      <c r="HO669" s="102"/>
      <c r="HP669" s="102"/>
      <c r="HQ669" s="102"/>
      <c r="HR669" s="102"/>
      <c r="HS669" s="102"/>
      <c r="HT669" s="102"/>
      <c r="HU669" s="102"/>
      <c r="HV669" s="102"/>
      <c r="HW669" s="102"/>
      <c r="HX669" s="102"/>
      <c r="HY669" s="102"/>
      <c r="HZ669" s="102"/>
      <c r="IA669" s="102"/>
      <c r="IB669" s="102"/>
      <c r="IC669" s="102"/>
      <c r="ID669" s="102"/>
      <c r="IE669" s="102"/>
      <c r="IF669" s="102"/>
      <c r="IG669" s="102"/>
      <c r="IH669" s="102"/>
      <c r="II669" s="102"/>
      <c r="IJ669" s="102"/>
      <c r="IK669" s="102"/>
      <c r="IL669" s="102"/>
      <c r="IM669" s="102"/>
      <c r="IN669" s="102"/>
    </row>
    <row r="670" spans="1:248" s="436" customFormat="1" ht="18" customHeight="1">
      <c r="A670" s="350" t="s">
        <v>620</v>
      </c>
      <c r="B670" s="281">
        <v>469.25</v>
      </c>
      <c r="C670" s="281"/>
      <c r="D670" s="281">
        <v>631</v>
      </c>
      <c r="E670" s="281"/>
      <c r="F670" s="450"/>
      <c r="G670" s="450">
        <v>0.34469898774640373</v>
      </c>
      <c r="H670" s="451"/>
      <c r="HM670" s="102"/>
      <c r="HN670" s="102"/>
      <c r="HO670" s="102"/>
      <c r="HP670" s="102"/>
      <c r="HQ670" s="102"/>
      <c r="HR670" s="102"/>
      <c r="HS670" s="102"/>
      <c r="HT670" s="102"/>
      <c r="HU670" s="102"/>
      <c r="HV670" s="102"/>
      <c r="HW670" s="102"/>
      <c r="HX670" s="102"/>
      <c r="HY670" s="102"/>
      <c r="HZ670" s="102"/>
      <c r="IA670" s="102"/>
      <c r="IB670" s="102"/>
      <c r="IC670" s="102"/>
      <c r="ID670" s="102"/>
      <c r="IE670" s="102"/>
      <c r="IF670" s="102"/>
      <c r="IG670" s="102"/>
      <c r="IH670" s="102"/>
      <c r="II670" s="102"/>
      <c r="IJ670" s="102"/>
      <c r="IK670" s="102"/>
      <c r="IL670" s="102"/>
      <c r="IM670" s="102"/>
      <c r="IN670" s="102"/>
    </row>
    <row r="671" spans="1:248" s="436" customFormat="1" ht="36">
      <c r="A671" s="448" t="s">
        <v>621</v>
      </c>
      <c r="B671" s="458">
        <v>2684</v>
      </c>
      <c r="C671" s="458">
        <v>6888</v>
      </c>
      <c r="D671" s="458">
        <v>6888</v>
      </c>
      <c r="E671" s="458"/>
      <c r="F671" s="450"/>
      <c r="G671" s="450">
        <v>1.5663189269746645</v>
      </c>
      <c r="H671" s="451" t="s">
        <v>622</v>
      </c>
      <c r="HM671" s="102"/>
      <c r="HN671" s="102"/>
      <c r="HO671" s="102"/>
      <c r="HP671" s="102"/>
      <c r="HQ671" s="102"/>
      <c r="HR671" s="102"/>
      <c r="HS671" s="102"/>
      <c r="HT671" s="102"/>
      <c r="HU671" s="102"/>
      <c r="HV671" s="102"/>
      <c r="HW671" s="102"/>
      <c r="HX671" s="102"/>
      <c r="HY671" s="102"/>
      <c r="HZ671" s="102"/>
      <c r="IA671" s="102"/>
      <c r="IB671" s="102"/>
      <c r="IC671" s="102"/>
      <c r="ID671" s="102"/>
      <c r="IE671" s="102"/>
      <c r="IF671" s="102"/>
      <c r="IG671" s="102"/>
      <c r="IH671" s="102"/>
      <c r="II671" s="102"/>
      <c r="IJ671" s="102"/>
      <c r="IK671" s="102"/>
      <c r="IL671" s="102"/>
      <c r="IM671" s="102"/>
      <c r="IN671" s="102"/>
    </row>
    <row r="672" spans="1:248" s="436" customFormat="1" ht="18" customHeight="1">
      <c r="A672" s="350" t="s">
        <v>112</v>
      </c>
      <c r="B672" s="281">
        <v>0</v>
      </c>
      <c r="C672" s="281"/>
      <c r="D672" s="281">
        <v>483</v>
      </c>
      <c r="E672" s="281"/>
      <c r="F672" s="450"/>
      <c r="G672" s="450"/>
      <c r="H672" s="451"/>
      <c r="HM672" s="102"/>
      <c r="HN672" s="102"/>
      <c r="HO672" s="102"/>
      <c r="HP672" s="102"/>
      <c r="HQ672" s="102"/>
      <c r="HR672" s="102"/>
      <c r="HS672" s="102"/>
      <c r="HT672" s="102"/>
      <c r="HU672" s="102"/>
      <c r="HV672" s="102"/>
      <c r="HW672" s="102"/>
      <c r="HX672" s="102"/>
      <c r="HY672" s="102"/>
      <c r="HZ672" s="102"/>
      <c r="IA672" s="102"/>
      <c r="IB672" s="102"/>
      <c r="IC672" s="102"/>
      <c r="ID672" s="102"/>
      <c r="IE672" s="102"/>
      <c r="IF672" s="102"/>
      <c r="IG672" s="102"/>
      <c r="IH672" s="102"/>
      <c r="II672" s="102"/>
      <c r="IJ672" s="102"/>
      <c r="IK672" s="102"/>
      <c r="IL672" s="102"/>
      <c r="IM672" s="102"/>
      <c r="IN672" s="102"/>
    </row>
    <row r="673" spans="1:248" s="436" customFormat="1" ht="18" customHeight="1">
      <c r="A673" s="350" t="s">
        <v>113</v>
      </c>
      <c r="B673" s="281">
        <v>0</v>
      </c>
      <c r="C673" s="281"/>
      <c r="D673" s="281">
        <v>1137</v>
      </c>
      <c r="E673" s="281"/>
      <c r="F673" s="450"/>
      <c r="G673" s="450"/>
      <c r="H673" s="451"/>
      <c r="HM673" s="102"/>
      <c r="HN673" s="102"/>
      <c r="HO673" s="102"/>
      <c r="HP673" s="102"/>
      <c r="HQ673" s="102"/>
      <c r="HR673" s="102"/>
      <c r="HS673" s="102"/>
      <c r="HT673" s="102"/>
      <c r="HU673" s="102"/>
      <c r="HV673" s="102"/>
      <c r="HW673" s="102"/>
      <c r="HX673" s="102"/>
      <c r="HY673" s="102"/>
      <c r="HZ673" s="102"/>
      <c r="IA673" s="102"/>
      <c r="IB673" s="102"/>
      <c r="IC673" s="102"/>
      <c r="ID673" s="102"/>
      <c r="IE673" s="102"/>
      <c r="IF673" s="102"/>
      <c r="IG673" s="102"/>
      <c r="IH673" s="102"/>
      <c r="II673" s="102"/>
      <c r="IJ673" s="102"/>
      <c r="IK673" s="102"/>
      <c r="IL673" s="102"/>
      <c r="IM673" s="102"/>
      <c r="IN673" s="102"/>
    </row>
    <row r="674" spans="1:248" s="436" customFormat="1" ht="18" customHeight="1">
      <c r="A674" s="350" t="s">
        <v>114</v>
      </c>
      <c r="B674" s="281">
        <v>0</v>
      </c>
      <c r="C674" s="281"/>
      <c r="D674" s="281">
        <v>54</v>
      </c>
      <c r="E674" s="281"/>
      <c r="F674" s="450"/>
      <c r="G674" s="450"/>
      <c r="H674" s="451"/>
      <c r="HM674" s="102"/>
      <c r="HN674" s="102"/>
      <c r="HO674" s="102"/>
      <c r="HP674" s="102"/>
      <c r="HQ674" s="102"/>
      <c r="HR674" s="102"/>
      <c r="HS674" s="102"/>
      <c r="HT674" s="102"/>
      <c r="HU674" s="102"/>
      <c r="HV674" s="102"/>
      <c r="HW674" s="102"/>
      <c r="HX674" s="102"/>
      <c r="HY674" s="102"/>
      <c r="HZ674" s="102"/>
      <c r="IA674" s="102"/>
      <c r="IB674" s="102"/>
      <c r="IC674" s="102"/>
      <c r="ID674" s="102"/>
      <c r="IE674" s="102"/>
      <c r="IF674" s="102"/>
      <c r="IG674" s="102"/>
      <c r="IH674" s="102"/>
      <c r="II674" s="102"/>
      <c r="IJ674" s="102"/>
      <c r="IK674" s="102"/>
      <c r="IL674" s="102"/>
      <c r="IM674" s="102"/>
      <c r="IN674" s="102"/>
    </row>
    <row r="675" spans="1:248" s="436" customFormat="1" ht="18" customHeight="1">
      <c r="A675" s="350" t="s">
        <v>623</v>
      </c>
      <c r="B675" s="281">
        <v>1559</v>
      </c>
      <c r="C675" s="281"/>
      <c r="D675" s="281">
        <v>1541</v>
      </c>
      <c r="E675" s="281"/>
      <c r="F675" s="450"/>
      <c r="G675" s="450">
        <v>-1.1545862732520895E-2</v>
      </c>
      <c r="H675" s="460"/>
      <c r="HM675" s="102"/>
      <c r="HN675" s="102"/>
      <c r="HO675" s="102"/>
      <c r="HP675" s="102"/>
      <c r="HQ675" s="102"/>
      <c r="HR675" s="102"/>
      <c r="HS675" s="102"/>
      <c r="HT675" s="102"/>
      <c r="HU675" s="102"/>
      <c r="HV675" s="102"/>
      <c r="HW675" s="102"/>
      <c r="HX675" s="102"/>
      <c r="HY675" s="102"/>
      <c r="HZ675" s="102"/>
      <c r="IA675" s="102"/>
      <c r="IB675" s="102"/>
      <c r="IC675" s="102"/>
      <c r="ID675" s="102"/>
      <c r="IE675" s="102"/>
      <c r="IF675" s="102"/>
      <c r="IG675" s="102"/>
      <c r="IH675" s="102"/>
      <c r="II675" s="102"/>
      <c r="IJ675" s="102"/>
      <c r="IK675" s="102"/>
      <c r="IL675" s="102"/>
      <c r="IM675" s="102"/>
      <c r="IN675" s="102"/>
    </row>
    <row r="676" spans="1:248" s="436" customFormat="1" ht="18" customHeight="1">
      <c r="A676" s="350" t="s">
        <v>624</v>
      </c>
      <c r="B676" s="281">
        <v>1125</v>
      </c>
      <c r="C676" s="281"/>
      <c r="D676" s="281">
        <v>1286</v>
      </c>
      <c r="E676" s="281"/>
      <c r="F676" s="450"/>
      <c r="G676" s="450">
        <v>0.14311111111111119</v>
      </c>
      <c r="H676" s="451"/>
      <c r="HM676" s="102"/>
      <c r="HN676" s="102"/>
      <c r="HO676" s="102"/>
      <c r="HP676" s="102"/>
      <c r="HQ676" s="102"/>
      <c r="HR676" s="102"/>
      <c r="HS676" s="102"/>
      <c r="HT676" s="102"/>
      <c r="HU676" s="102"/>
      <c r="HV676" s="102"/>
      <c r="HW676" s="102"/>
      <c r="HX676" s="102"/>
      <c r="HY676" s="102"/>
      <c r="HZ676" s="102"/>
      <c r="IA676" s="102"/>
      <c r="IB676" s="102"/>
      <c r="IC676" s="102"/>
      <c r="ID676" s="102"/>
      <c r="IE676" s="102"/>
      <c r="IF676" s="102"/>
      <c r="IG676" s="102"/>
      <c r="IH676" s="102"/>
      <c r="II676" s="102"/>
      <c r="IJ676" s="102"/>
      <c r="IK676" s="102"/>
      <c r="IL676" s="102"/>
      <c r="IM676" s="102"/>
      <c r="IN676" s="102"/>
    </row>
    <row r="677" spans="1:248" s="438" customFormat="1" ht="18" customHeight="1">
      <c r="A677" s="350" t="s">
        <v>121</v>
      </c>
      <c r="B677" s="281">
        <v>0</v>
      </c>
      <c r="C677" s="281"/>
      <c r="D677" s="281">
        <v>46</v>
      </c>
      <c r="E677" s="281"/>
      <c r="F677" s="450"/>
      <c r="G677" s="450"/>
      <c r="H677" s="451"/>
    </row>
    <row r="678" spans="1:248" s="436" customFormat="1" ht="18" customHeight="1">
      <c r="A678" s="350" t="s">
        <v>625</v>
      </c>
      <c r="B678" s="281">
        <v>0</v>
      </c>
      <c r="C678" s="281"/>
      <c r="D678" s="281">
        <v>2341</v>
      </c>
      <c r="E678" s="281"/>
      <c r="F678" s="450"/>
      <c r="G678" s="450"/>
      <c r="H678" s="468"/>
      <c r="HM678" s="102"/>
      <c r="HN678" s="102"/>
      <c r="HO678" s="102"/>
      <c r="HP678" s="102"/>
      <c r="HQ678" s="102"/>
      <c r="HR678" s="102"/>
      <c r="HS678" s="102"/>
      <c r="HT678" s="102"/>
      <c r="HU678" s="102"/>
      <c r="HV678" s="102"/>
      <c r="HW678" s="102"/>
      <c r="HX678" s="102"/>
      <c r="HY678" s="102"/>
      <c r="HZ678" s="102"/>
      <c r="IA678" s="102"/>
      <c r="IB678" s="102"/>
      <c r="IC678" s="102"/>
      <c r="ID678" s="102"/>
      <c r="IE678" s="102"/>
      <c r="IF678" s="102"/>
      <c r="IG678" s="102"/>
      <c r="IH678" s="102"/>
      <c r="II678" s="102"/>
      <c r="IJ678" s="102"/>
      <c r="IK678" s="102"/>
      <c r="IL678" s="102"/>
      <c r="IM678" s="102"/>
      <c r="IN678" s="102"/>
    </row>
    <row r="679" spans="1:248" s="436" customFormat="1" ht="66.95" customHeight="1">
      <c r="A679" s="448" t="s">
        <v>626</v>
      </c>
      <c r="B679" s="458">
        <v>91123.739863527997</v>
      </c>
      <c r="C679" s="458">
        <v>34957</v>
      </c>
      <c r="D679" s="458">
        <v>34957</v>
      </c>
      <c r="E679" s="458">
        <v>14971</v>
      </c>
      <c r="F679" s="453">
        <v>1.3349809631955112</v>
      </c>
      <c r="G679" s="450">
        <v>-0.61637878282483194</v>
      </c>
      <c r="H679" s="451" t="s">
        <v>627</v>
      </c>
      <c r="HM679" s="102"/>
      <c r="HN679" s="102"/>
      <c r="HO679" s="102"/>
      <c r="HP679" s="102"/>
      <c r="HQ679" s="102"/>
      <c r="HR679" s="102"/>
      <c r="HS679" s="102"/>
      <c r="HT679" s="102"/>
      <c r="HU679" s="102"/>
      <c r="HV679" s="102"/>
      <c r="HW679" s="102"/>
      <c r="HX679" s="102"/>
      <c r="HY679" s="102"/>
      <c r="HZ679" s="102"/>
      <c r="IA679" s="102"/>
      <c r="IB679" s="102"/>
      <c r="IC679" s="102"/>
      <c r="ID679" s="102"/>
      <c r="IE679" s="102"/>
      <c r="IF679" s="102"/>
      <c r="IG679" s="102"/>
      <c r="IH679" s="102"/>
      <c r="II679" s="102"/>
      <c r="IJ679" s="102"/>
      <c r="IK679" s="102"/>
      <c r="IL679" s="102"/>
      <c r="IM679" s="102"/>
      <c r="IN679" s="102"/>
    </row>
    <row r="680" spans="1:248" s="436" customFormat="1" ht="18" customHeight="1">
      <c r="A680" s="350" t="s">
        <v>628</v>
      </c>
      <c r="B680" s="281">
        <v>91123.739863527997</v>
      </c>
      <c r="C680" s="281"/>
      <c r="D680" s="281">
        <v>34957</v>
      </c>
      <c r="E680" s="281">
        <v>14971</v>
      </c>
      <c r="F680" s="450">
        <v>1.3349809631955112</v>
      </c>
      <c r="G680" s="450">
        <v>-0.61637878282483194</v>
      </c>
      <c r="H680" s="451"/>
      <c r="HM680" s="102"/>
      <c r="HN680" s="102"/>
      <c r="HO680" s="102"/>
      <c r="HP680" s="102"/>
      <c r="HQ680" s="102"/>
      <c r="HR680" s="102"/>
      <c r="HS680" s="102"/>
      <c r="HT680" s="102"/>
      <c r="HU680" s="102"/>
      <c r="HV680" s="102"/>
      <c r="HW680" s="102"/>
      <c r="HX680" s="102"/>
      <c r="HY680" s="102"/>
      <c r="HZ680" s="102"/>
      <c r="IA680" s="102"/>
      <c r="IB680" s="102"/>
      <c r="IC680" s="102"/>
      <c r="ID680" s="102"/>
      <c r="IE680" s="102"/>
      <c r="IF680" s="102"/>
      <c r="IG680" s="102"/>
      <c r="IH680" s="102"/>
      <c r="II680" s="102"/>
      <c r="IJ680" s="102"/>
      <c r="IK680" s="102"/>
      <c r="IL680" s="102"/>
      <c r="IM680" s="102"/>
      <c r="IN680" s="102"/>
    </row>
    <row r="681" spans="1:248" s="436" customFormat="1">
      <c r="A681" s="448" t="s">
        <v>47</v>
      </c>
      <c r="B681" s="458">
        <v>1540345.2752492686</v>
      </c>
      <c r="C681" s="458">
        <v>1544387</v>
      </c>
      <c r="D681" s="458">
        <v>1534559</v>
      </c>
      <c r="E681" s="458">
        <v>1130130</v>
      </c>
      <c r="F681" s="453">
        <v>0.35786060010795229</v>
      </c>
      <c r="G681" s="450">
        <v>-3.7564793700765042E-3</v>
      </c>
      <c r="H681" s="469"/>
      <c r="HM681" s="102"/>
      <c r="HN681" s="102"/>
      <c r="HO681" s="102"/>
      <c r="HP681" s="102"/>
      <c r="HQ681" s="102"/>
      <c r="HR681" s="102"/>
      <c r="HS681" s="102"/>
      <c r="HT681" s="102"/>
      <c r="HU681" s="102"/>
      <c r="HV681" s="102"/>
      <c r="HW681" s="102"/>
      <c r="HX681" s="102"/>
      <c r="HY681" s="102"/>
      <c r="HZ681" s="102"/>
      <c r="IA681" s="102"/>
      <c r="IB681" s="102"/>
      <c r="IC681" s="102"/>
      <c r="ID681" s="102"/>
      <c r="IE681" s="102"/>
      <c r="IF681" s="102"/>
      <c r="IG681" s="102"/>
      <c r="IH681" s="102"/>
      <c r="II681" s="102"/>
      <c r="IJ681" s="102"/>
      <c r="IK681" s="102"/>
      <c r="IL681" s="102"/>
      <c r="IM681" s="102"/>
      <c r="IN681" s="102"/>
    </row>
    <row r="682" spans="1:248" s="436" customFormat="1" ht="36">
      <c r="A682" s="448" t="s">
        <v>629</v>
      </c>
      <c r="B682" s="458">
        <v>64602.670272094998</v>
      </c>
      <c r="C682" s="458">
        <v>36274</v>
      </c>
      <c r="D682" s="458">
        <v>36263</v>
      </c>
      <c r="E682" s="458">
        <v>29118</v>
      </c>
      <c r="F682" s="450">
        <v>0.24538086407033455</v>
      </c>
      <c r="G682" s="450">
        <v>-0.43867645335298566</v>
      </c>
      <c r="H682" s="451" t="s">
        <v>630</v>
      </c>
      <c r="HM682" s="102"/>
      <c r="HN682" s="102"/>
      <c r="HO682" s="102"/>
      <c r="HP682" s="102"/>
      <c r="HQ682" s="102"/>
      <c r="HR682" s="102"/>
      <c r="HS682" s="102"/>
      <c r="HT682" s="102"/>
      <c r="HU682" s="102"/>
      <c r="HV682" s="102"/>
      <c r="HW682" s="102"/>
      <c r="HX682" s="102"/>
      <c r="HY682" s="102"/>
      <c r="HZ682" s="102"/>
      <c r="IA682" s="102"/>
      <c r="IB682" s="102"/>
      <c r="IC682" s="102"/>
      <c r="ID682" s="102"/>
      <c r="IE682" s="102"/>
      <c r="IF682" s="102"/>
      <c r="IG682" s="102"/>
      <c r="IH682" s="102"/>
      <c r="II682" s="102"/>
      <c r="IJ682" s="102"/>
      <c r="IK682" s="102"/>
      <c r="IL682" s="102"/>
      <c r="IM682" s="102"/>
      <c r="IN682" s="102"/>
    </row>
    <row r="683" spans="1:248" s="436" customFormat="1" ht="18" customHeight="1">
      <c r="A683" s="350" t="s">
        <v>112</v>
      </c>
      <c r="B683" s="281">
        <v>2826</v>
      </c>
      <c r="C683" s="281"/>
      <c r="D683" s="281">
        <v>5857</v>
      </c>
      <c r="E683" s="281">
        <v>4622</v>
      </c>
      <c r="F683" s="450">
        <v>0.26720034617048904</v>
      </c>
      <c r="G683" s="450">
        <v>1.0725406935598016</v>
      </c>
      <c r="H683" s="451"/>
      <c r="HM683" s="102"/>
      <c r="HN683" s="102"/>
      <c r="HO683" s="102"/>
      <c r="HP683" s="102"/>
      <c r="HQ683" s="102"/>
      <c r="HR683" s="102"/>
      <c r="HS683" s="102"/>
      <c r="HT683" s="102"/>
      <c r="HU683" s="102"/>
      <c r="HV683" s="102"/>
      <c r="HW683" s="102"/>
      <c r="HX683" s="102"/>
      <c r="HY683" s="102"/>
      <c r="HZ683" s="102"/>
      <c r="IA683" s="102"/>
      <c r="IB683" s="102"/>
      <c r="IC683" s="102"/>
      <c r="ID683" s="102"/>
      <c r="IE683" s="102"/>
      <c r="IF683" s="102"/>
      <c r="IG683" s="102"/>
      <c r="IH683" s="102"/>
      <c r="II683" s="102"/>
      <c r="IJ683" s="102"/>
      <c r="IK683" s="102"/>
      <c r="IL683" s="102"/>
      <c r="IM683" s="102"/>
      <c r="IN683" s="102"/>
    </row>
    <row r="684" spans="1:248" s="436" customFormat="1" ht="18" customHeight="1">
      <c r="A684" s="350" t="s">
        <v>113</v>
      </c>
      <c r="B684" s="281">
        <v>16731</v>
      </c>
      <c r="C684" s="281"/>
      <c r="D684" s="281">
        <v>4246</v>
      </c>
      <c r="E684" s="281">
        <v>4335</v>
      </c>
      <c r="F684" s="450">
        <v>-2.0530565167243386E-2</v>
      </c>
      <c r="G684" s="450">
        <v>-0.74621959237343849</v>
      </c>
      <c r="H684" s="451"/>
      <c r="HM684" s="102"/>
      <c r="HN684" s="102"/>
      <c r="HO684" s="102"/>
      <c r="HP684" s="102"/>
      <c r="HQ684" s="102"/>
      <c r="HR684" s="102"/>
      <c r="HS684" s="102"/>
      <c r="HT684" s="102"/>
      <c r="HU684" s="102"/>
      <c r="HV684" s="102"/>
      <c r="HW684" s="102"/>
      <c r="HX684" s="102"/>
      <c r="HY684" s="102"/>
      <c r="HZ684" s="102"/>
      <c r="IA684" s="102"/>
      <c r="IB684" s="102"/>
      <c r="IC684" s="102"/>
      <c r="ID684" s="102"/>
      <c r="IE684" s="102"/>
      <c r="IF684" s="102"/>
      <c r="IG684" s="102"/>
      <c r="IH684" s="102"/>
      <c r="II684" s="102"/>
      <c r="IJ684" s="102"/>
      <c r="IK684" s="102"/>
      <c r="IL684" s="102"/>
      <c r="IM684" s="102"/>
      <c r="IN684" s="102"/>
    </row>
    <row r="685" spans="1:248" s="436" customFormat="1" ht="18" customHeight="1">
      <c r="A685" s="350" t="s">
        <v>114</v>
      </c>
      <c r="B685" s="281">
        <v>0</v>
      </c>
      <c r="C685" s="281"/>
      <c r="D685" s="281">
        <v>0</v>
      </c>
      <c r="E685" s="281">
        <v>0</v>
      </c>
      <c r="F685" s="450"/>
      <c r="G685" s="450"/>
      <c r="H685" s="451"/>
      <c r="HM685" s="102"/>
      <c r="HN685" s="102"/>
      <c r="HO685" s="102"/>
      <c r="HP685" s="102"/>
      <c r="HQ685" s="102"/>
      <c r="HR685" s="102"/>
      <c r="HS685" s="102"/>
      <c r="HT685" s="102"/>
      <c r="HU685" s="102"/>
      <c r="HV685" s="102"/>
      <c r="HW685" s="102"/>
      <c r="HX685" s="102"/>
      <c r="HY685" s="102"/>
      <c r="HZ685" s="102"/>
      <c r="IA685" s="102"/>
      <c r="IB685" s="102"/>
      <c r="IC685" s="102"/>
      <c r="ID685" s="102"/>
      <c r="IE685" s="102"/>
      <c r="IF685" s="102"/>
      <c r="IG685" s="102"/>
      <c r="IH685" s="102"/>
      <c r="II685" s="102"/>
      <c r="IJ685" s="102"/>
      <c r="IK685" s="102"/>
      <c r="IL685" s="102"/>
      <c r="IM685" s="102"/>
      <c r="IN685" s="102"/>
    </row>
    <row r="686" spans="1:248" s="436" customFormat="1" ht="18" customHeight="1">
      <c r="A686" s="350" t="s">
        <v>631</v>
      </c>
      <c r="B686" s="281">
        <v>45045.670272094998</v>
      </c>
      <c r="C686" s="281"/>
      <c r="D686" s="281">
        <v>26160</v>
      </c>
      <c r="E686" s="281">
        <v>20161</v>
      </c>
      <c r="F686" s="450">
        <v>0.29755468478746083</v>
      </c>
      <c r="G686" s="450">
        <v>-0.41925606074940214</v>
      </c>
      <c r="H686" s="451"/>
      <c r="HM686" s="102"/>
      <c r="HN686" s="102"/>
      <c r="HO686" s="102"/>
      <c r="HP686" s="102"/>
      <c r="HQ686" s="102"/>
      <c r="HR686" s="102"/>
      <c r="HS686" s="102"/>
      <c r="HT686" s="102"/>
      <c r="HU686" s="102"/>
      <c r="HV686" s="102"/>
      <c r="HW686" s="102"/>
      <c r="HX686" s="102"/>
      <c r="HY686" s="102"/>
      <c r="HZ686" s="102"/>
      <c r="IA686" s="102"/>
      <c r="IB686" s="102"/>
      <c r="IC686" s="102"/>
      <c r="ID686" s="102"/>
      <c r="IE686" s="102"/>
      <c r="IF686" s="102"/>
      <c r="IG686" s="102"/>
      <c r="IH686" s="102"/>
      <c r="II686" s="102"/>
      <c r="IJ686" s="102"/>
      <c r="IK686" s="102"/>
      <c r="IL686" s="102"/>
      <c r="IM686" s="102"/>
      <c r="IN686" s="102"/>
    </row>
    <row r="687" spans="1:248" s="436" customFormat="1" ht="111.75" customHeight="1">
      <c r="A687" s="448" t="s">
        <v>632</v>
      </c>
      <c r="B687" s="458">
        <v>1047731.140354665</v>
      </c>
      <c r="C687" s="458">
        <v>1016056</v>
      </c>
      <c r="D687" s="458">
        <v>1014672</v>
      </c>
      <c r="E687" s="458">
        <v>639400</v>
      </c>
      <c r="F687" s="450">
        <v>0.58691273068501726</v>
      </c>
      <c r="G687" s="450">
        <v>-3.1553076052959761E-2</v>
      </c>
      <c r="H687" s="451"/>
      <c r="HM687" s="102"/>
      <c r="HN687" s="102"/>
      <c r="HO687" s="102"/>
      <c r="HP687" s="102"/>
      <c r="HQ687" s="102"/>
      <c r="HR687" s="102"/>
      <c r="HS687" s="102"/>
      <c r="HT687" s="102"/>
      <c r="HU687" s="102"/>
      <c r="HV687" s="102"/>
      <c r="HW687" s="102"/>
      <c r="HX687" s="102"/>
      <c r="HY687" s="102"/>
      <c r="HZ687" s="102"/>
      <c r="IA687" s="102"/>
      <c r="IB687" s="102"/>
      <c r="IC687" s="102"/>
      <c r="ID687" s="102"/>
      <c r="IE687" s="102"/>
      <c r="IF687" s="102"/>
      <c r="IG687" s="102"/>
      <c r="IH687" s="102"/>
      <c r="II687" s="102"/>
      <c r="IJ687" s="102"/>
      <c r="IK687" s="102"/>
      <c r="IL687" s="102"/>
      <c r="IM687" s="102"/>
      <c r="IN687" s="102"/>
    </row>
    <row r="688" spans="1:248" s="436" customFormat="1" ht="18" customHeight="1">
      <c r="A688" s="350" t="s">
        <v>633</v>
      </c>
      <c r="B688" s="281">
        <v>486301.86591374304</v>
      </c>
      <c r="C688" s="281"/>
      <c r="D688" s="281">
        <v>474019</v>
      </c>
      <c r="E688" s="281">
        <v>333360</v>
      </c>
      <c r="F688" s="450">
        <v>0.42194324454043675</v>
      </c>
      <c r="G688" s="450">
        <v>-2.5257698509266402E-2</v>
      </c>
      <c r="H688" s="451"/>
      <c r="HM688" s="102"/>
      <c r="HN688" s="102"/>
      <c r="HO688" s="102"/>
      <c r="HP688" s="102"/>
      <c r="HQ688" s="102"/>
      <c r="HR688" s="102"/>
      <c r="HS688" s="102"/>
      <c r="HT688" s="102"/>
      <c r="HU688" s="102"/>
      <c r="HV688" s="102"/>
      <c r="HW688" s="102"/>
      <c r="HX688" s="102"/>
      <c r="HY688" s="102"/>
      <c r="HZ688" s="102"/>
      <c r="IA688" s="102"/>
      <c r="IB688" s="102"/>
      <c r="IC688" s="102"/>
      <c r="ID688" s="102"/>
      <c r="IE688" s="102"/>
      <c r="IF688" s="102"/>
      <c r="IG688" s="102"/>
      <c r="IH688" s="102"/>
      <c r="II688" s="102"/>
      <c r="IJ688" s="102"/>
      <c r="IK688" s="102"/>
      <c r="IL688" s="102"/>
      <c r="IM688" s="102"/>
      <c r="IN688" s="102"/>
    </row>
    <row r="689" spans="1:248" s="436" customFormat="1" ht="18" customHeight="1">
      <c r="A689" s="350" t="s">
        <v>634</v>
      </c>
      <c r="B689" s="281">
        <v>62075.579654740002</v>
      </c>
      <c r="C689" s="281"/>
      <c r="D689" s="281">
        <v>99785</v>
      </c>
      <c r="E689" s="281">
        <v>42777</v>
      </c>
      <c r="F689" s="450">
        <v>1.3326787759777452</v>
      </c>
      <c r="G689" s="450">
        <v>0.60747592781246884</v>
      </c>
      <c r="H689" s="470"/>
      <c r="HM689" s="102"/>
      <c r="HN689" s="102"/>
      <c r="HO689" s="102"/>
      <c r="HP689" s="102"/>
      <c r="HQ689" s="102"/>
      <c r="HR689" s="102"/>
      <c r="HS689" s="102"/>
      <c r="HT689" s="102"/>
      <c r="HU689" s="102"/>
      <c r="HV689" s="102"/>
      <c r="HW689" s="102"/>
      <c r="HX689" s="102"/>
      <c r="HY689" s="102"/>
      <c r="HZ689" s="102"/>
      <c r="IA689" s="102"/>
      <c r="IB689" s="102"/>
      <c r="IC689" s="102"/>
      <c r="ID689" s="102"/>
      <c r="IE689" s="102"/>
      <c r="IF689" s="102"/>
      <c r="IG689" s="102"/>
      <c r="IH689" s="102"/>
      <c r="II689" s="102"/>
      <c r="IJ689" s="102"/>
      <c r="IK689" s="102"/>
      <c r="IL689" s="102"/>
      <c r="IM689" s="102"/>
      <c r="IN689" s="102"/>
    </row>
    <row r="690" spans="1:248" s="436" customFormat="1" ht="18" customHeight="1">
      <c r="A690" s="350" t="s">
        <v>635</v>
      </c>
      <c r="B690" s="281">
        <v>51081</v>
      </c>
      <c r="C690" s="281"/>
      <c r="D690" s="281">
        <v>46712</v>
      </c>
      <c r="E690" s="281">
        <v>26472</v>
      </c>
      <c r="F690" s="450">
        <v>0.76458144454517973</v>
      </c>
      <c r="G690" s="450">
        <v>-8.5530823593899852E-2</v>
      </c>
      <c r="H690" s="451"/>
      <c r="HM690" s="102"/>
      <c r="HN690" s="102"/>
      <c r="HO690" s="102"/>
      <c r="HP690" s="102"/>
      <c r="HQ690" s="102"/>
      <c r="HR690" s="102"/>
      <c r="HS690" s="102"/>
      <c r="HT690" s="102"/>
      <c r="HU690" s="102"/>
      <c r="HV690" s="102"/>
      <c r="HW690" s="102"/>
      <c r="HX690" s="102"/>
      <c r="HY690" s="102"/>
      <c r="HZ690" s="102"/>
      <c r="IA690" s="102"/>
      <c r="IB690" s="102"/>
      <c r="IC690" s="102"/>
      <c r="ID690" s="102"/>
      <c r="IE690" s="102"/>
      <c r="IF690" s="102"/>
      <c r="IG690" s="102"/>
      <c r="IH690" s="102"/>
      <c r="II690" s="102"/>
      <c r="IJ690" s="102"/>
      <c r="IK690" s="102"/>
      <c r="IL690" s="102"/>
      <c r="IM690" s="102"/>
      <c r="IN690" s="102"/>
    </row>
    <row r="691" spans="1:248" s="436" customFormat="1" ht="18" customHeight="1">
      <c r="A691" s="350" t="s">
        <v>636</v>
      </c>
      <c r="B691" s="281">
        <v>20022.722342499997</v>
      </c>
      <c r="C691" s="281"/>
      <c r="D691" s="281">
        <v>21403</v>
      </c>
      <c r="E691" s="281">
        <v>12621</v>
      </c>
      <c r="F691" s="450">
        <v>0.69582441961809671</v>
      </c>
      <c r="G691" s="450">
        <v>6.8935564000218053E-2</v>
      </c>
      <c r="H691" s="451"/>
      <c r="HM691" s="102"/>
      <c r="HN691" s="102"/>
      <c r="HO691" s="102"/>
      <c r="HP691" s="102"/>
      <c r="HQ691" s="102"/>
      <c r="HR691" s="102"/>
      <c r="HS691" s="102"/>
      <c r="HT691" s="102"/>
      <c r="HU691" s="102"/>
      <c r="HV691" s="102"/>
      <c r="HW691" s="102"/>
      <c r="HX691" s="102"/>
      <c r="HY691" s="102"/>
      <c r="HZ691" s="102"/>
      <c r="IA691" s="102"/>
      <c r="IB691" s="102"/>
      <c r="IC691" s="102"/>
      <c r="ID691" s="102"/>
      <c r="IE691" s="102"/>
      <c r="IF691" s="102"/>
      <c r="IG691" s="102"/>
      <c r="IH691" s="102"/>
      <c r="II691" s="102"/>
      <c r="IJ691" s="102"/>
      <c r="IK691" s="102"/>
      <c r="IL691" s="102"/>
      <c r="IM691" s="102"/>
      <c r="IN691" s="102"/>
    </row>
    <row r="692" spans="1:248" s="436" customFormat="1" ht="18" customHeight="1">
      <c r="A692" s="350" t="s">
        <v>637</v>
      </c>
      <c r="B692" s="281">
        <v>47260.261503261005</v>
      </c>
      <c r="C692" s="281"/>
      <c r="D692" s="281">
        <v>47536</v>
      </c>
      <c r="E692" s="281">
        <v>49766</v>
      </c>
      <c r="F692" s="450">
        <v>-4.4809709440180034E-2</v>
      </c>
      <c r="G692" s="450">
        <v>5.834468281982863E-3</v>
      </c>
      <c r="H692" s="451"/>
      <c r="HM692" s="102"/>
      <c r="HN692" s="102"/>
      <c r="HO692" s="102"/>
      <c r="HP692" s="102"/>
      <c r="HQ692" s="102"/>
      <c r="HR692" s="102"/>
      <c r="HS692" s="102"/>
      <c r="HT692" s="102"/>
      <c r="HU692" s="102"/>
      <c r="HV692" s="102"/>
      <c r="HW692" s="102"/>
      <c r="HX692" s="102"/>
      <c r="HY692" s="102"/>
      <c r="HZ692" s="102"/>
      <c r="IA692" s="102"/>
      <c r="IB692" s="102"/>
      <c r="IC692" s="102"/>
      <c r="ID692" s="102"/>
      <c r="IE692" s="102"/>
      <c r="IF692" s="102"/>
      <c r="IG692" s="102"/>
      <c r="IH692" s="102"/>
      <c r="II692" s="102"/>
      <c r="IJ692" s="102"/>
      <c r="IK692" s="102"/>
      <c r="IL692" s="102"/>
      <c r="IM692" s="102"/>
      <c r="IN692" s="102"/>
    </row>
    <row r="693" spans="1:248" s="436" customFormat="1" ht="18" customHeight="1">
      <c r="A693" s="350" t="s">
        <v>638</v>
      </c>
      <c r="B693" s="281">
        <v>51592.6</v>
      </c>
      <c r="C693" s="281"/>
      <c r="D693" s="281">
        <v>47819</v>
      </c>
      <c r="E693" s="281">
        <v>9048</v>
      </c>
      <c r="F693" s="450">
        <v>4.2850353669319183</v>
      </c>
      <c r="G693" s="450">
        <v>-7.3142272341382264E-2</v>
      </c>
      <c r="H693" s="451"/>
      <c r="HM693" s="102"/>
      <c r="HN693" s="102"/>
      <c r="HO693" s="102"/>
      <c r="HP693" s="102"/>
      <c r="HQ693" s="102"/>
      <c r="HR693" s="102"/>
      <c r="HS693" s="102"/>
      <c r="HT693" s="102"/>
      <c r="HU693" s="102"/>
      <c r="HV693" s="102"/>
      <c r="HW693" s="102"/>
      <c r="HX693" s="102"/>
      <c r="HY693" s="102"/>
      <c r="HZ693" s="102"/>
      <c r="IA693" s="102"/>
      <c r="IB693" s="102"/>
      <c r="IC693" s="102"/>
      <c r="ID693" s="102"/>
      <c r="IE693" s="102"/>
      <c r="IF693" s="102"/>
      <c r="IG693" s="102"/>
      <c r="IH693" s="102"/>
      <c r="II693" s="102"/>
      <c r="IJ693" s="102"/>
      <c r="IK693" s="102"/>
      <c r="IL693" s="102"/>
      <c r="IM693" s="102"/>
      <c r="IN693" s="102"/>
    </row>
    <row r="694" spans="1:248" s="436" customFormat="1" ht="18" customHeight="1">
      <c r="A694" s="350" t="s">
        <v>639</v>
      </c>
      <c r="B694" s="281">
        <v>73689.098408384991</v>
      </c>
      <c r="C694" s="281"/>
      <c r="D694" s="281">
        <v>72288</v>
      </c>
      <c r="E694" s="281">
        <v>26053</v>
      </c>
      <c r="F694" s="450">
        <v>1.7746516715925229</v>
      </c>
      <c r="G694" s="450">
        <v>-1.9013645690439951E-2</v>
      </c>
      <c r="H694" s="451"/>
      <c r="HM694" s="102"/>
      <c r="HN694" s="102"/>
      <c r="HO694" s="102"/>
      <c r="HP694" s="102"/>
      <c r="HQ694" s="102"/>
      <c r="HR694" s="102"/>
      <c r="HS694" s="102"/>
      <c r="HT694" s="102"/>
      <c r="HU694" s="102"/>
      <c r="HV694" s="102"/>
      <c r="HW694" s="102"/>
      <c r="HX694" s="102"/>
      <c r="HY694" s="102"/>
      <c r="HZ694" s="102"/>
      <c r="IA694" s="102"/>
      <c r="IB694" s="102"/>
      <c r="IC694" s="102"/>
      <c r="ID694" s="102"/>
      <c r="IE694" s="102"/>
      <c r="IF694" s="102"/>
      <c r="IG694" s="102"/>
      <c r="IH694" s="102"/>
      <c r="II694" s="102"/>
      <c r="IJ694" s="102"/>
      <c r="IK694" s="102"/>
      <c r="IL694" s="102"/>
      <c r="IM694" s="102"/>
      <c r="IN694" s="102"/>
    </row>
    <row r="695" spans="1:248" s="436" customFormat="1" ht="18" customHeight="1">
      <c r="A695" s="350" t="s">
        <v>640</v>
      </c>
      <c r="B695" s="281">
        <v>132323.865708039</v>
      </c>
      <c r="C695" s="281"/>
      <c r="D695" s="281">
        <v>151156</v>
      </c>
      <c r="E695" s="281">
        <v>84569</v>
      </c>
      <c r="F695" s="450">
        <v>0.78736889403918697</v>
      </c>
      <c r="G695" s="450">
        <v>0.14231850158846227</v>
      </c>
      <c r="H695" s="451"/>
      <c r="HM695" s="102"/>
      <c r="HN695" s="102"/>
      <c r="HO695" s="102"/>
      <c r="HP695" s="102"/>
      <c r="HQ695" s="102"/>
      <c r="HR695" s="102"/>
      <c r="HS695" s="102"/>
      <c r="HT695" s="102"/>
      <c r="HU695" s="102"/>
      <c r="HV695" s="102"/>
      <c r="HW695" s="102"/>
      <c r="HX695" s="102"/>
      <c r="HY695" s="102"/>
      <c r="HZ695" s="102"/>
      <c r="IA695" s="102"/>
      <c r="IB695" s="102"/>
      <c r="IC695" s="102"/>
      <c r="ID695" s="102"/>
      <c r="IE695" s="102"/>
      <c r="IF695" s="102"/>
      <c r="IG695" s="102"/>
      <c r="IH695" s="102"/>
      <c r="II695" s="102"/>
      <c r="IJ695" s="102"/>
      <c r="IK695" s="102"/>
      <c r="IL695" s="102"/>
      <c r="IM695" s="102"/>
      <c r="IN695" s="102"/>
    </row>
    <row r="696" spans="1:248" s="436" customFormat="1" ht="18" customHeight="1">
      <c r="A696" s="350" t="s">
        <v>641</v>
      </c>
      <c r="B696" s="281">
        <v>2823.1</v>
      </c>
      <c r="C696" s="281"/>
      <c r="D696" s="281">
        <v>0</v>
      </c>
      <c r="E696" s="281">
        <v>0</v>
      </c>
      <c r="F696" s="450"/>
      <c r="G696" s="450">
        <v>-1</v>
      </c>
      <c r="H696" s="451"/>
      <c r="HM696" s="102"/>
      <c r="HN696" s="102"/>
      <c r="HO696" s="102"/>
      <c r="HP696" s="102"/>
      <c r="HQ696" s="102"/>
      <c r="HR696" s="102"/>
      <c r="HS696" s="102"/>
      <c r="HT696" s="102"/>
      <c r="HU696" s="102"/>
      <c r="HV696" s="102"/>
      <c r="HW696" s="102"/>
      <c r="HX696" s="102"/>
      <c r="HY696" s="102"/>
      <c r="HZ696" s="102"/>
      <c r="IA696" s="102"/>
      <c r="IB696" s="102"/>
      <c r="IC696" s="102"/>
      <c r="ID696" s="102"/>
      <c r="IE696" s="102"/>
      <c r="IF696" s="102"/>
      <c r="IG696" s="102"/>
      <c r="IH696" s="102"/>
      <c r="II696" s="102"/>
      <c r="IJ696" s="102"/>
      <c r="IK696" s="102"/>
      <c r="IL696" s="102"/>
      <c r="IM696" s="102"/>
      <c r="IN696" s="102"/>
    </row>
    <row r="697" spans="1:248" s="436" customFormat="1" ht="18" customHeight="1">
      <c r="A697" s="350" t="s">
        <v>642</v>
      </c>
      <c r="B697" s="281">
        <v>553.70970039700001</v>
      </c>
      <c r="C697" s="281"/>
      <c r="D697" s="281">
        <v>653</v>
      </c>
      <c r="E697" s="281">
        <v>2929</v>
      </c>
      <c r="F697" s="450">
        <v>-0.77705701604643229</v>
      </c>
      <c r="G697" s="450">
        <v>0.17931833148635579</v>
      </c>
      <c r="H697" s="451"/>
      <c r="HM697" s="102"/>
      <c r="HN697" s="102"/>
      <c r="HO697" s="102"/>
      <c r="HP697" s="102"/>
      <c r="HQ697" s="102"/>
      <c r="HR697" s="102"/>
      <c r="HS697" s="102"/>
      <c r="HT697" s="102"/>
      <c r="HU697" s="102"/>
      <c r="HV697" s="102"/>
      <c r="HW697" s="102"/>
      <c r="HX697" s="102"/>
      <c r="HY697" s="102"/>
      <c r="HZ697" s="102"/>
      <c r="IA697" s="102"/>
      <c r="IB697" s="102"/>
      <c r="IC697" s="102"/>
      <c r="ID697" s="102"/>
      <c r="IE697" s="102"/>
      <c r="IF697" s="102"/>
      <c r="IG697" s="102"/>
      <c r="IH697" s="102"/>
      <c r="II697" s="102"/>
      <c r="IJ697" s="102"/>
      <c r="IK697" s="102"/>
      <c r="IL697" s="102"/>
      <c r="IM697" s="102"/>
      <c r="IN697" s="102"/>
    </row>
    <row r="698" spans="1:248" s="436" customFormat="1" ht="18" customHeight="1">
      <c r="A698" s="350" t="s">
        <v>643</v>
      </c>
      <c r="B698" s="281">
        <v>3383</v>
      </c>
      <c r="C698" s="281"/>
      <c r="D698" s="281">
        <v>3383</v>
      </c>
      <c r="E698" s="281">
        <v>0</v>
      </c>
      <c r="F698" s="450"/>
      <c r="G698" s="450">
        <v>0</v>
      </c>
      <c r="H698" s="451"/>
      <c r="HM698" s="102"/>
      <c r="HN698" s="102"/>
      <c r="HO698" s="102"/>
      <c r="HP698" s="102"/>
      <c r="HQ698" s="102"/>
      <c r="HR698" s="102"/>
      <c r="HS698" s="102"/>
      <c r="HT698" s="102"/>
      <c r="HU698" s="102"/>
      <c r="HV698" s="102"/>
      <c r="HW698" s="102"/>
      <c r="HX698" s="102"/>
      <c r="HY698" s="102"/>
      <c r="HZ698" s="102"/>
      <c r="IA698" s="102"/>
      <c r="IB698" s="102"/>
      <c r="IC698" s="102"/>
      <c r="ID698" s="102"/>
      <c r="IE698" s="102"/>
      <c r="IF698" s="102"/>
      <c r="IG698" s="102"/>
      <c r="IH698" s="102"/>
      <c r="II698" s="102"/>
      <c r="IJ698" s="102"/>
      <c r="IK698" s="102"/>
      <c r="IL698" s="102"/>
      <c r="IM698" s="102"/>
      <c r="IN698" s="102"/>
    </row>
    <row r="699" spans="1:248" s="436" customFormat="1" ht="18" customHeight="1">
      <c r="A699" s="350" t="s">
        <v>644</v>
      </c>
      <c r="B699" s="281">
        <v>116624.33712360001</v>
      </c>
      <c r="C699" s="281"/>
      <c r="D699" s="281">
        <v>49918</v>
      </c>
      <c r="E699" s="281">
        <v>51805</v>
      </c>
      <c r="F699" s="450">
        <v>-3.6425055496573711E-2</v>
      </c>
      <c r="G699" s="450">
        <v>-0.57197613095887312</v>
      </c>
      <c r="H699" s="451"/>
      <c r="HM699" s="102"/>
      <c r="HN699" s="102"/>
      <c r="HO699" s="102"/>
      <c r="HP699" s="102"/>
      <c r="HQ699" s="102"/>
      <c r="HR699" s="102"/>
      <c r="HS699" s="102"/>
      <c r="HT699" s="102"/>
      <c r="HU699" s="102"/>
      <c r="HV699" s="102"/>
      <c r="HW699" s="102"/>
      <c r="HX699" s="102"/>
      <c r="HY699" s="102"/>
      <c r="HZ699" s="102"/>
      <c r="IA699" s="102"/>
      <c r="IB699" s="102"/>
      <c r="IC699" s="102"/>
      <c r="ID699" s="102"/>
      <c r="IE699" s="102"/>
      <c r="IF699" s="102"/>
      <c r="IG699" s="102"/>
      <c r="IH699" s="102"/>
      <c r="II699" s="102"/>
      <c r="IJ699" s="102"/>
      <c r="IK699" s="102"/>
      <c r="IL699" s="102"/>
      <c r="IM699" s="102"/>
      <c r="IN699" s="102"/>
    </row>
    <row r="700" spans="1:248" s="436" customFormat="1" ht="36">
      <c r="A700" s="448" t="s">
        <v>645</v>
      </c>
      <c r="B700" s="458">
        <v>5718.5887839999996</v>
      </c>
      <c r="C700" s="458">
        <v>4524</v>
      </c>
      <c r="D700" s="458">
        <v>4524</v>
      </c>
      <c r="E700" s="458">
        <v>10659</v>
      </c>
      <c r="F700" s="453">
        <v>-0.57556994089501834</v>
      </c>
      <c r="G700" s="450">
        <v>-0.20889573094367819</v>
      </c>
      <c r="H700" s="451" t="s">
        <v>646</v>
      </c>
      <c r="HM700" s="102"/>
      <c r="HN700" s="102"/>
      <c r="HO700" s="102"/>
      <c r="HP700" s="102"/>
      <c r="HQ700" s="102"/>
      <c r="HR700" s="102"/>
      <c r="HS700" s="102"/>
      <c r="HT700" s="102"/>
      <c r="HU700" s="102"/>
      <c r="HV700" s="102"/>
      <c r="HW700" s="102"/>
      <c r="HX700" s="102"/>
      <c r="HY700" s="102"/>
      <c r="HZ700" s="102"/>
      <c r="IA700" s="102"/>
      <c r="IB700" s="102"/>
      <c r="IC700" s="102"/>
      <c r="ID700" s="102"/>
      <c r="IE700" s="102"/>
      <c r="IF700" s="102"/>
      <c r="IG700" s="102"/>
      <c r="IH700" s="102"/>
      <c r="II700" s="102"/>
      <c r="IJ700" s="102"/>
      <c r="IK700" s="102"/>
      <c r="IL700" s="102"/>
      <c r="IM700" s="102"/>
      <c r="IN700" s="102"/>
    </row>
    <row r="701" spans="1:248" s="436" customFormat="1" ht="18" customHeight="1">
      <c r="A701" s="350" t="s">
        <v>647</v>
      </c>
      <c r="B701" s="281">
        <v>3733.366</v>
      </c>
      <c r="C701" s="281"/>
      <c r="D701" s="281">
        <v>3701</v>
      </c>
      <c r="E701" s="281">
        <v>9077</v>
      </c>
      <c r="F701" s="450">
        <v>-0.59226616723587089</v>
      </c>
      <c r="G701" s="450">
        <v>-8.669388428565572E-3</v>
      </c>
      <c r="H701" s="451"/>
      <c r="HM701" s="102"/>
      <c r="HN701" s="102"/>
      <c r="HO701" s="102"/>
      <c r="HP701" s="102"/>
      <c r="HQ701" s="102"/>
      <c r="HR701" s="102"/>
      <c r="HS701" s="102"/>
      <c r="HT701" s="102"/>
      <c r="HU701" s="102"/>
      <c r="HV701" s="102"/>
      <c r="HW701" s="102"/>
      <c r="HX701" s="102"/>
      <c r="HY701" s="102"/>
      <c r="HZ701" s="102"/>
      <c r="IA701" s="102"/>
      <c r="IB701" s="102"/>
      <c r="IC701" s="102"/>
      <c r="ID701" s="102"/>
      <c r="IE701" s="102"/>
      <c r="IF701" s="102"/>
      <c r="IG701" s="102"/>
      <c r="IH701" s="102"/>
      <c r="II701" s="102"/>
      <c r="IJ701" s="102"/>
      <c r="IK701" s="102"/>
      <c r="IL701" s="102"/>
      <c r="IM701" s="102"/>
      <c r="IN701" s="102"/>
    </row>
    <row r="702" spans="1:248" s="436" customFormat="1" ht="18" customHeight="1">
      <c r="A702" s="350" t="s">
        <v>648</v>
      </c>
      <c r="B702" s="457">
        <v>0</v>
      </c>
      <c r="C702" s="457"/>
      <c r="D702" s="457">
        <v>0</v>
      </c>
      <c r="E702" s="457">
        <v>0</v>
      </c>
      <c r="F702" s="450"/>
      <c r="G702" s="450"/>
      <c r="H702" s="451"/>
      <c r="HM702" s="102"/>
      <c r="HN702" s="102"/>
      <c r="HO702" s="102"/>
      <c r="HP702" s="102"/>
      <c r="HQ702" s="102"/>
      <c r="HR702" s="102"/>
      <c r="HS702" s="102"/>
      <c r="HT702" s="102"/>
      <c r="HU702" s="102"/>
      <c r="HV702" s="102"/>
      <c r="HW702" s="102"/>
      <c r="HX702" s="102"/>
      <c r="HY702" s="102"/>
      <c r="HZ702" s="102"/>
      <c r="IA702" s="102"/>
      <c r="IB702" s="102"/>
      <c r="IC702" s="102"/>
      <c r="ID702" s="102"/>
      <c r="IE702" s="102"/>
      <c r="IF702" s="102"/>
      <c r="IG702" s="102"/>
      <c r="IH702" s="102"/>
      <c r="II702" s="102"/>
      <c r="IJ702" s="102"/>
      <c r="IK702" s="102"/>
      <c r="IL702" s="102"/>
      <c r="IM702" s="102"/>
      <c r="IN702" s="102"/>
    </row>
    <row r="703" spans="1:248" s="436" customFormat="1" ht="18" customHeight="1">
      <c r="A703" s="350" t="s">
        <v>649</v>
      </c>
      <c r="B703" s="281">
        <v>1985.222784</v>
      </c>
      <c r="C703" s="281"/>
      <c r="D703" s="281">
        <v>823</v>
      </c>
      <c r="E703" s="281">
        <v>1582</v>
      </c>
      <c r="F703" s="450">
        <v>-0.47977243994943108</v>
      </c>
      <c r="G703" s="450">
        <v>-0.5854369561779118</v>
      </c>
      <c r="H703" s="451"/>
      <c r="HM703" s="102"/>
      <c r="HN703" s="102"/>
      <c r="HO703" s="102"/>
      <c r="HP703" s="102"/>
      <c r="HQ703" s="102"/>
      <c r="HR703" s="102"/>
      <c r="HS703" s="102"/>
      <c r="HT703" s="102"/>
      <c r="HU703" s="102"/>
      <c r="HV703" s="102"/>
      <c r="HW703" s="102"/>
      <c r="HX703" s="102"/>
      <c r="HY703" s="102"/>
      <c r="HZ703" s="102"/>
      <c r="IA703" s="102"/>
      <c r="IB703" s="102"/>
      <c r="IC703" s="102"/>
      <c r="ID703" s="102"/>
      <c r="IE703" s="102"/>
      <c r="IF703" s="102"/>
      <c r="IG703" s="102"/>
      <c r="IH703" s="102"/>
      <c r="II703" s="102"/>
      <c r="IJ703" s="102"/>
      <c r="IK703" s="102"/>
      <c r="IL703" s="102"/>
      <c r="IM703" s="102"/>
      <c r="IN703" s="102"/>
    </row>
    <row r="704" spans="1:248" s="436" customFormat="1" ht="18" customHeight="1">
      <c r="A704" s="448" t="s">
        <v>650</v>
      </c>
      <c r="B704" s="458">
        <v>119324.54738333401</v>
      </c>
      <c r="C704" s="458">
        <v>135983</v>
      </c>
      <c r="D704" s="458">
        <v>129914</v>
      </c>
      <c r="E704" s="458">
        <v>108843</v>
      </c>
      <c r="F704" s="450">
        <v>0.19359076835441869</v>
      </c>
      <c r="G704" s="450">
        <v>8.8744963621332884E-2</v>
      </c>
      <c r="H704" s="460"/>
      <c r="HM704" s="102"/>
      <c r="HN704" s="102"/>
      <c r="HO704" s="102"/>
      <c r="HP704" s="102"/>
      <c r="HQ704" s="102"/>
      <c r="HR704" s="102"/>
      <c r="HS704" s="102"/>
      <c r="HT704" s="102"/>
      <c r="HU704" s="102"/>
      <c r="HV704" s="102"/>
      <c r="HW704" s="102"/>
      <c r="HX704" s="102"/>
      <c r="HY704" s="102"/>
      <c r="HZ704" s="102"/>
      <c r="IA704" s="102"/>
      <c r="IB704" s="102"/>
      <c r="IC704" s="102"/>
      <c r="ID704" s="102"/>
      <c r="IE704" s="102"/>
      <c r="IF704" s="102"/>
      <c r="IG704" s="102"/>
      <c r="IH704" s="102"/>
      <c r="II704" s="102"/>
      <c r="IJ704" s="102"/>
      <c r="IK704" s="102"/>
      <c r="IL704" s="102"/>
      <c r="IM704" s="102"/>
      <c r="IN704" s="102"/>
    </row>
    <row r="705" spans="1:248" s="436" customFormat="1" ht="18" customHeight="1">
      <c r="A705" s="350" t="s">
        <v>651</v>
      </c>
      <c r="B705" s="281">
        <v>26401.523947623999</v>
      </c>
      <c r="C705" s="281"/>
      <c r="D705" s="281">
        <v>38228</v>
      </c>
      <c r="E705" s="281">
        <v>23498</v>
      </c>
      <c r="F705" s="450">
        <v>0.62686186058387938</v>
      </c>
      <c r="G705" s="450">
        <v>0.44794671988774803</v>
      </c>
      <c r="H705" s="461"/>
      <c r="HM705" s="102"/>
      <c r="HN705" s="102"/>
      <c r="HO705" s="102"/>
      <c r="HP705" s="102"/>
      <c r="HQ705" s="102"/>
      <c r="HR705" s="102"/>
      <c r="HS705" s="102"/>
      <c r="HT705" s="102"/>
      <c r="HU705" s="102"/>
      <c r="HV705" s="102"/>
      <c r="HW705" s="102"/>
      <c r="HX705" s="102"/>
      <c r="HY705" s="102"/>
      <c r="HZ705" s="102"/>
      <c r="IA705" s="102"/>
      <c r="IB705" s="102"/>
      <c r="IC705" s="102"/>
      <c r="ID705" s="102"/>
      <c r="IE705" s="102"/>
      <c r="IF705" s="102"/>
      <c r="IG705" s="102"/>
      <c r="IH705" s="102"/>
      <c r="II705" s="102"/>
      <c r="IJ705" s="102"/>
      <c r="IK705" s="102"/>
      <c r="IL705" s="102"/>
      <c r="IM705" s="102"/>
      <c r="IN705" s="102"/>
    </row>
    <row r="706" spans="1:248" s="436" customFormat="1" ht="18" customHeight="1">
      <c r="A706" s="350" t="s">
        <v>652</v>
      </c>
      <c r="B706" s="281">
        <v>5350</v>
      </c>
      <c r="C706" s="281"/>
      <c r="D706" s="281">
        <v>6974</v>
      </c>
      <c r="E706" s="281">
        <v>6401</v>
      </c>
      <c r="F706" s="450">
        <v>8.9517262927667485E-2</v>
      </c>
      <c r="G706" s="450">
        <v>0.30355140186915897</v>
      </c>
      <c r="H706" s="451"/>
      <c r="HM706" s="102"/>
      <c r="HN706" s="102"/>
      <c r="HO706" s="102"/>
      <c r="HP706" s="102"/>
      <c r="HQ706" s="102"/>
      <c r="HR706" s="102"/>
      <c r="HS706" s="102"/>
      <c r="HT706" s="102"/>
      <c r="HU706" s="102"/>
      <c r="HV706" s="102"/>
      <c r="HW706" s="102"/>
      <c r="HX706" s="102"/>
      <c r="HY706" s="102"/>
      <c r="HZ706" s="102"/>
      <c r="IA706" s="102"/>
      <c r="IB706" s="102"/>
      <c r="IC706" s="102"/>
      <c r="ID706" s="102"/>
      <c r="IE706" s="102"/>
      <c r="IF706" s="102"/>
      <c r="IG706" s="102"/>
      <c r="IH706" s="102"/>
      <c r="II706" s="102"/>
      <c r="IJ706" s="102"/>
      <c r="IK706" s="102"/>
      <c r="IL706" s="102"/>
      <c r="IM706" s="102"/>
      <c r="IN706" s="102"/>
    </row>
    <row r="707" spans="1:248" s="436" customFormat="1" ht="18" customHeight="1">
      <c r="A707" s="350" t="s">
        <v>653</v>
      </c>
      <c r="B707" s="281">
        <v>8186.4068980000011</v>
      </c>
      <c r="C707" s="281"/>
      <c r="D707" s="281">
        <v>4187</v>
      </c>
      <c r="E707" s="281">
        <v>11733</v>
      </c>
      <c r="F707" s="450">
        <v>-0.64314327111565661</v>
      </c>
      <c r="G707" s="450">
        <v>-0.48854240301408491</v>
      </c>
      <c r="H707" s="451"/>
      <c r="HM707" s="102"/>
      <c r="HN707" s="102"/>
      <c r="HO707" s="102"/>
      <c r="HP707" s="102"/>
      <c r="HQ707" s="102"/>
      <c r="HR707" s="102"/>
      <c r="HS707" s="102"/>
      <c r="HT707" s="102"/>
      <c r="HU707" s="102"/>
      <c r="HV707" s="102"/>
      <c r="HW707" s="102"/>
      <c r="HX707" s="102"/>
      <c r="HY707" s="102"/>
      <c r="HZ707" s="102"/>
      <c r="IA707" s="102"/>
      <c r="IB707" s="102"/>
      <c r="IC707" s="102"/>
      <c r="ID707" s="102"/>
      <c r="IE707" s="102"/>
      <c r="IF707" s="102"/>
      <c r="IG707" s="102"/>
      <c r="IH707" s="102"/>
      <c r="II707" s="102"/>
      <c r="IJ707" s="102"/>
      <c r="IK707" s="102"/>
      <c r="IL707" s="102"/>
      <c r="IM707" s="102"/>
      <c r="IN707" s="102"/>
    </row>
    <row r="708" spans="1:248" s="436" customFormat="1" ht="18" customHeight="1">
      <c r="A708" s="350" t="s">
        <v>654</v>
      </c>
      <c r="B708" s="281">
        <v>1519</v>
      </c>
      <c r="C708" s="281"/>
      <c r="D708" s="281">
        <v>1515</v>
      </c>
      <c r="E708" s="281">
        <v>1520</v>
      </c>
      <c r="F708" s="450">
        <v>-3.2894736842105088E-3</v>
      </c>
      <c r="G708" s="450">
        <v>-2.6333113890717463E-3</v>
      </c>
      <c r="H708" s="451"/>
      <c r="HM708" s="102"/>
      <c r="HN708" s="102"/>
      <c r="HO708" s="102"/>
      <c r="HP708" s="102"/>
      <c r="HQ708" s="102"/>
      <c r="HR708" s="102"/>
      <c r="HS708" s="102"/>
      <c r="HT708" s="102"/>
      <c r="HU708" s="102"/>
      <c r="HV708" s="102"/>
      <c r="HW708" s="102"/>
      <c r="HX708" s="102"/>
      <c r="HY708" s="102"/>
      <c r="HZ708" s="102"/>
      <c r="IA708" s="102"/>
      <c r="IB708" s="102"/>
      <c r="IC708" s="102"/>
      <c r="ID708" s="102"/>
      <c r="IE708" s="102"/>
      <c r="IF708" s="102"/>
      <c r="IG708" s="102"/>
      <c r="IH708" s="102"/>
      <c r="II708" s="102"/>
      <c r="IJ708" s="102"/>
      <c r="IK708" s="102"/>
      <c r="IL708" s="102"/>
      <c r="IM708" s="102"/>
      <c r="IN708" s="102"/>
    </row>
    <row r="709" spans="1:248" s="436" customFormat="1" ht="18" customHeight="1">
      <c r="A709" s="350" t="s">
        <v>655</v>
      </c>
      <c r="B709" s="281">
        <v>6203</v>
      </c>
      <c r="C709" s="281"/>
      <c r="D709" s="281">
        <v>29960</v>
      </c>
      <c r="E709" s="281">
        <v>18274</v>
      </c>
      <c r="F709" s="450">
        <v>0.63948779686986978</v>
      </c>
      <c r="G709" s="450">
        <v>3.8299210059648559</v>
      </c>
      <c r="H709" s="451"/>
      <c r="HM709" s="102"/>
      <c r="HN709" s="102"/>
      <c r="HO709" s="102"/>
      <c r="HP709" s="102"/>
      <c r="HQ709" s="102"/>
      <c r="HR709" s="102"/>
      <c r="HS709" s="102"/>
      <c r="HT709" s="102"/>
      <c r="HU709" s="102"/>
      <c r="HV709" s="102"/>
      <c r="HW709" s="102"/>
      <c r="HX709" s="102"/>
      <c r="HY709" s="102"/>
      <c r="HZ709" s="102"/>
      <c r="IA709" s="102"/>
      <c r="IB709" s="102"/>
      <c r="IC709" s="102"/>
      <c r="ID709" s="102"/>
      <c r="IE709" s="102"/>
      <c r="IF709" s="102"/>
      <c r="IG709" s="102"/>
      <c r="IH709" s="102"/>
      <c r="II709" s="102"/>
      <c r="IJ709" s="102"/>
      <c r="IK709" s="102"/>
      <c r="IL709" s="102"/>
      <c r="IM709" s="102"/>
      <c r="IN709" s="102"/>
    </row>
    <row r="710" spans="1:248" s="436" customFormat="1" ht="18" customHeight="1">
      <c r="A710" s="350" t="s">
        <v>656</v>
      </c>
      <c r="B710" s="281">
        <v>14731</v>
      </c>
      <c r="C710" s="281"/>
      <c r="D710" s="281">
        <v>14965</v>
      </c>
      <c r="E710" s="281">
        <v>11358</v>
      </c>
      <c r="F710" s="450">
        <v>0.31757351646416621</v>
      </c>
      <c r="G710" s="450">
        <v>1.5884868644355343E-2</v>
      </c>
      <c r="H710" s="451"/>
      <c r="HM710" s="102"/>
      <c r="HN710" s="102"/>
      <c r="HO710" s="102"/>
      <c r="HP710" s="102"/>
      <c r="HQ710" s="102"/>
      <c r="HR710" s="102"/>
      <c r="HS710" s="102"/>
      <c r="HT710" s="102"/>
      <c r="HU710" s="102"/>
      <c r="HV710" s="102"/>
      <c r="HW710" s="102"/>
      <c r="HX710" s="102"/>
      <c r="HY710" s="102"/>
      <c r="HZ710" s="102"/>
      <c r="IA710" s="102"/>
      <c r="IB710" s="102"/>
      <c r="IC710" s="102"/>
      <c r="ID710" s="102"/>
      <c r="IE710" s="102"/>
      <c r="IF710" s="102"/>
      <c r="IG710" s="102"/>
      <c r="IH710" s="102"/>
      <c r="II710" s="102"/>
      <c r="IJ710" s="102"/>
      <c r="IK710" s="102"/>
      <c r="IL710" s="102"/>
      <c r="IM710" s="102"/>
      <c r="IN710" s="102"/>
    </row>
    <row r="711" spans="1:248" s="436" customFormat="1" ht="18" customHeight="1">
      <c r="A711" s="350" t="s">
        <v>657</v>
      </c>
      <c r="B711" s="281">
        <v>48</v>
      </c>
      <c r="C711" s="281"/>
      <c r="D711" s="281">
        <v>0</v>
      </c>
      <c r="E711" s="281">
        <v>141</v>
      </c>
      <c r="F711" s="450">
        <v>-1</v>
      </c>
      <c r="G711" s="450">
        <v>-1</v>
      </c>
      <c r="H711" s="460"/>
      <c r="HM711" s="102"/>
      <c r="HN711" s="102"/>
      <c r="HO711" s="102"/>
      <c r="HP711" s="102"/>
      <c r="HQ711" s="102"/>
      <c r="HR711" s="102"/>
      <c r="HS711" s="102"/>
      <c r="HT711" s="102"/>
      <c r="HU711" s="102"/>
      <c r="HV711" s="102"/>
      <c r="HW711" s="102"/>
      <c r="HX711" s="102"/>
      <c r="HY711" s="102"/>
      <c r="HZ711" s="102"/>
      <c r="IA711" s="102"/>
      <c r="IB711" s="102"/>
      <c r="IC711" s="102"/>
      <c r="ID711" s="102"/>
      <c r="IE711" s="102"/>
      <c r="IF711" s="102"/>
      <c r="IG711" s="102"/>
      <c r="IH711" s="102"/>
      <c r="II711" s="102"/>
      <c r="IJ711" s="102"/>
      <c r="IK711" s="102"/>
      <c r="IL711" s="102"/>
      <c r="IM711" s="102"/>
      <c r="IN711" s="102"/>
    </row>
    <row r="712" spans="1:248" s="436" customFormat="1" ht="18" customHeight="1">
      <c r="A712" s="350" t="s">
        <v>658</v>
      </c>
      <c r="B712" s="281">
        <v>2726</v>
      </c>
      <c r="C712" s="281"/>
      <c r="D712" s="281">
        <v>707</v>
      </c>
      <c r="E712" s="281">
        <v>5685</v>
      </c>
      <c r="F712" s="450">
        <v>-0.87563764291996482</v>
      </c>
      <c r="G712" s="450">
        <v>-0.74064563462949384</v>
      </c>
      <c r="H712" s="451"/>
      <c r="HM712" s="102"/>
      <c r="HN712" s="102"/>
      <c r="HO712" s="102"/>
      <c r="HP712" s="102"/>
      <c r="HQ712" s="102"/>
      <c r="HR712" s="102"/>
      <c r="HS712" s="102"/>
      <c r="HT712" s="102"/>
      <c r="HU712" s="102"/>
      <c r="HV712" s="102"/>
      <c r="HW712" s="102"/>
      <c r="HX712" s="102"/>
      <c r="HY712" s="102"/>
      <c r="HZ712" s="102"/>
      <c r="IA712" s="102"/>
      <c r="IB712" s="102"/>
      <c r="IC712" s="102"/>
      <c r="ID712" s="102"/>
      <c r="IE712" s="102"/>
      <c r="IF712" s="102"/>
      <c r="IG712" s="102"/>
      <c r="IH712" s="102"/>
      <c r="II712" s="102"/>
      <c r="IJ712" s="102"/>
      <c r="IK712" s="102"/>
      <c r="IL712" s="102"/>
      <c r="IM712" s="102"/>
      <c r="IN712" s="102"/>
    </row>
    <row r="713" spans="1:248" s="436" customFormat="1" ht="18" customHeight="1">
      <c r="A713" s="350" t="s">
        <v>659</v>
      </c>
      <c r="B713" s="281">
        <v>15436.86922</v>
      </c>
      <c r="C713" s="281"/>
      <c r="D713" s="281">
        <v>7584</v>
      </c>
      <c r="E713" s="281">
        <v>9227</v>
      </c>
      <c r="F713" s="450">
        <v>-0.17806437628698391</v>
      </c>
      <c r="G713" s="450">
        <v>-0.50870867065621228</v>
      </c>
      <c r="H713" s="451"/>
      <c r="HM713" s="102"/>
      <c r="HN713" s="102"/>
      <c r="HO713" s="102"/>
      <c r="HP713" s="102"/>
      <c r="HQ713" s="102"/>
      <c r="HR713" s="102"/>
      <c r="HS713" s="102"/>
      <c r="HT713" s="102"/>
      <c r="HU713" s="102"/>
      <c r="HV713" s="102"/>
      <c r="HW713" s="102"/>
      <c r="HX713" s="102"/>
      <c r="HY713" s="102"/>
      <c r="HZ713" s="102"/>
      <c r="IA713" s="102"/>
      <c r="IB713" s="102"/>
      <c r="IC713" s="102"/>
      <c r="ID713" s="102"/>
      <c r="IE713" s="102"/>
      <c r="IF713" s="102"/>
      <c r="IG713" s="102"/>
      <c r="IH713" s="102"/>
      <c r="II713" s="102"/>
      <c r="IJ713" s="102"/>
      <c r="IK713" s="102"/>
      <c r="IL713" s="102"/>
      <c r="IM713" s="102"/>
      <c r="IN713" s="102"/>
    </row>
    <row r="714" spans="1:248" s="436" customFormat="1" ht="18" customHeight="1">
      <c r="A714" s="350" t="s">
        <v>660</v>
      </c>
      <c r="B714" s="281">
        <v>563</v>
      </c>
      <c r="C714" s="281"/>
      <c r="D714" s="281">
        <v>608</v>
      </c>
      <c r="E714" s="281">
        <v>1115</v>
      </c>
      <c r="F714" s="450">
        <v>-0.45470852017937224</v>
      </c>
      <c r="G714" s="450">
        <v>7.9928952042628731E-2</v>
      </c>
      <c r="H714" s="451"/>
      <c r="HM714" s="102"/>
      <c r="HN714" s="102"/>
      <c r="HO714" s="102"/>
      <c r="HP714" s="102"/>
      <c r="HQ714" s="102"/>
      <c r="HR714" s="102"/>
      <c r="HS714" s="102"/>
      <c r="HT714" s="102"/>
      <c r="HU714" s="102"/>
      <c r="HV714" s="102"/>
      <c r="HW714" s="102"/>
      <c r="HX714" s="102"/>
      <c r="HY714" s="102"/>
      <c r="HZ714" s="102"/>
      <c r="IA714" s="102"/>
      <c r="IB714" s="102"/>
      <c r="IC714" s="102"/>
      <c r="ID714" s="102"/>
      <c r="IE714" s="102"/>
      <c r="IF714" s="102"/>
      <c r="IG714" s="102"/>
      <c r="IH714" s="102"/>
      <c r="II714" s="102"/>
      <c r="IJ714" s="102"/>
      <c r="IK714" s="102"/>
      <c r="IL714" s="102"/>
      <c r="IM714" s="102"/>
      <c r="IN714" s="102"/>
    </row>
    <row r="715" spans="1:248" s="436" customFormat="1" ht="18" customHeight="1">
      <c r="A715" s="350" t="s">
        <v>661</v>
      </c>
      <c r="B715" s="281">
        <v>38159.747317710004</v>
      </c>
      <c r="C715" s="281"/>
      <c r="D715" s="281">
        <v>25186</v>
      </c>
      <c r="E715" s="281">
        <v>19891</v>
      </c>
      <c r="F715" s="450">
        <v>0.2662007943290936</v>
      </c>
      <c r="G715" s="450">
        <v>-0.33998514743017871</v>
      </c>
      <c r="H715" s="451"/>
      <c r="HM715" s="102"/>
      <c r="HN715" s="102"/>
      <c r="HO715" s="102"/>
      <c r="HP715" s="102"/>
      <c r="HQ715" s="102"/>
      <c r="HR715" s="102"/>
      <c r="HS715" s="102"/>
      <c r="HT715" s="102"/>
      <c r="HU715" s="102"/>
      <c r="HV715" s="102"/>
      <c r="HW715" s="102"/>
      <c r="HX715" s="102"/>
      <c r="HY715" s="102"/>
      <c r="HZ715" s="102"/>
      <c r="IA715" s="102"/>
      <c r="IB715" s="102"/>
      <c r="IC715" s="102"/>
      <c r="ID715" s="102"/>
      <c r="IE715" s="102"/>
      <c r="IF715" s="102"/>
      <c r="IG715" s="102"/>
      <c r="IH715" s="102"/>
      <c r="II715" s="102"/>
      <c r="IJ715" s="102"/>
      <c r="IK715" s="102"/>
      <c r="IL715" s="102"/>
      <c r="IM715" s="102"/>
      <c r="IN715" s="102"/>
    </row>
    <row r="716" spans="1:248" s="436" customFormat="1" ht="36">
      <c r="A716" s="448" t="s">
        <v>662</v>
      </c>
      <c r="B716" s="458">
        <v>1907.6148169999999</v>
      </c>
      <c r="C716" s="458">
        <v>1241</v>
      </c>
      <c r="D716" s="458">
        <v>791</v>
      </c>
      <c r="E716" s="458">
        <v>987</v>
      </c>
      <c r="F716" s="450">
        <v>-0.1985815602836879</v>
      </c>
      <c r="G716" s="450">
        <v>-0.58534605993260114</v>
      </c>
      <c r="H716" s="471" t="s">
        <v>663</v>
      </c>
      <c r="HM716" s="102"/>
      <c r="HN716" s="102"/>
      <c r="HO716" s="102"/>
      <c r="HP716" s="102"/>
      <c r="HQ716" s="102"/>
      <c r="HR716" s="102"/>
      <c r="HS716" s="102"/>
      <c r="HT716" s="102"/>
      <c r="HU716" s="102"/>
      <c r="HV716" s="102"/>
      <c r="HW716" s="102"/>
      <c r="HX716" s="102"/>
      <c r="HY716" s="102"/>
      <c r="HZ716" s="102"/>
      <c r="IA716" s="102"/>
      <c r="IB716" s="102"/>
      <c r="IC716" s="102"/>
      <c r="ID716" s="102"/>
      <c r="IE716" s="102"/>
      <c r="IF716" s="102"/>
      <c r="IG716" s="102"/>
      <c r="IH716" s="102"/>
      <c r="II716" s="102"/>
      <c r="IJ716" s="102"/>
      <c r="IK716" s="102"/>
      <c r="IL716" s="102"/>
      <c r="IM716" s="102"/>
      <c r="IN716" s="102"/>
    </row>
    <row r="717" spans="1:248" s="436" customFormat="1" ht="18" customHeight="1">
      <c r="A717" s="350" t="s">
        <v>664</v>
      </c>
      <c r="B717" s="281">
        <v>1645.6148169999999</v>
      </c>
      <c r="C717" s="281"/>
      <c r="D717" s="281">
        <v>791</v>
      </c>
      <c r="E717" s="281">
        <v>987</v>
      </c>
      <c r="F717" s="450">
        <v>-0.1985815602836879</v>
      </c>
      <c r="G717" s="450">
        <v>-0.51932858659961856</v>
      </c>
      <c r="H717" s="451"/>
      <c r="HM717" s="102"/>
      <c r="HN717" s="102"/>
      <c r="HO717" s="102"/>
      <c r="HP717" s="102"/>
      <c r="HQ717" s="102"/>
      <c r="HR717" s="102"/>
      <c r="HS717" s="102"/>
      <c r="HT717" s="102"/>
      <c r="HU717" s="102"/>
      <c r="HV717" s="102"/>
      <c r="HW717" s="102"/>
      <c r="HX717" s="102"/>
      <c r="HY717" s="102"/>
      <c r="HZ717" s="102"/>
      <c r="IA717" s="102"/>
      <c r="IB717" s="102"/>
      <c r="IC717" s="102"/>
      <c r="ID717" s="102"/>
      <c r="IE717" s="102"/>
      <c r="IF717" s="102"/>
      <c r="IG717" s="102"/>
      <c r="IH717" s="102"/>
      <c r="II717" s="102"/>
      <c r="IJ717" s="102"/>
      <c r="IK717" s="102"/>
      <c r="IL717" s="102"/>
      <c r="IM717" s="102"/>
      <c r="IN717" s="102"/>
    </row>
    <row r="718" spans="1:248" s="436" customFormat="1" ht="18" customHeight="1">
      <c r="A718" s="350" t="s">
        <v>665</v>
      </c>
      <c r="B718" s="281">
        <v>262</v>
      </c>
      <c r="C718" s="281"/>
      <c r="D718" s="281">
        <v>0</v>
      </c>
      <c r="E718" s="281"/>
      <c r="F718" s="450"/>
      <c r="G718" s="450">
        <v>-1</v>
      </c>
      <c r="H718" s="451"/>
      <c r="HM718" s="102"/>
      <c r="HN718" s="102"/>
      <c r="HO718" s="102"/>
      <c r="HP718" s="102"/>
      <c r="HQ718" s="102"/>
      <c r="HR718" s="102"/>
      <c r="HS718" s="102"/>
      <c r="HT718" s="102"/>
      <c r="HU718" s="102"/>
      <c r="HV718" s="102"/>
      <c r="HW718" s="102"/>
      <c r="HX718" s="102"/>
      <c r="HY718" s="102"/>
      <c r="HZ718" s="102"/>
      <c r="IA718" s="102"/>
      <c r="IB718" s="102"/>
      <c r="IC718" s="102"/>
      <c r="ID718" s="102"/>
      <c r="IE718" s="102"/>
      <c r="IF718" s="102"/>
      <c r="IG718" s="102"/>
      <c r="IH718" s="102"/>
      <c r="II718" s="102"/>
      <c r="IJ718" s="102"/>
      <c r="IK718" s="102"/>
      <c r="IL718" s="102"/>
      <c r="IM718" s="102"/>
      <c r="IN718" s="102"/>
    </row>
    <row r="719" spans="1:248" s="436" customFormat="1" ht="24">
      <c r="A719" s="448" t="s">
        <v>666</v>
      </c>
      <c r="B719" s="458">
        <v>843.84175200000004</v>
      </c>
      <c r="C719" s="458">
        <v>1099</v>
      </c>
      <c r="D719" s="458">
        <v>1096</v>
      </c>
      <c r="E719" s="458">
        <v>6442</v>
      </c>
      <c r="F719" s="453">
        <v>-0.82986650108661908</v>
      </c>
      <c r="G719" s="450">
        <v>0.29882172504780247</v>
      </c>
      <c r="H719" s="471" t="s">
        <v>667</v>
      </c>
      <c r="HM719" s="102"/>
      <c r="HN719" s="102"/>
      <c r="HO719" s="102"/>
      <c r="HP719" s="102"/>
      <c r="HQ719" s="102"/>
      <c r="HR719" s="102"/>
      <c r="HS719" s="102"/>
      <c r="HT719" s="102"/>
      <c r="HU719" s="102"/>
      <c r="HV719" s="102"/>
      <c r="HW719" s="102"/>
      <c r="HX719" s="102"/>
      <c r="HY719" s="102"/>
      <c r="HZ719" s="102"/>
      <c r="IA719" s="102"/>
      <c r="IB719" s="102"/>
      <c r="IC719" s="102"/>
      <c r="ID719" s="102"/>
      <c r="IE719" s="102"/>
      <c r="IF719" s="102"/>
      <c r="IG719" s="102"/>
      <c r="IH719" s="102"/>
      <c r="II719" s="102"/>
      <c r="IJ719" s="102"/>
      <c r="IK719" s="102"/>
      <c r="IL719" s="102"/>
      <c r="IM719" s="102"/>
      <c r="IN719" s="102"/>
    </row>
    <row r="720" spans="1:248" s="436" customFormat="1" ht="18" customHeight="1">
      <c r="A720" s="350" t="s">
        <v>668</v>
      </c>
      <c r="B720" s="281">
        <v>129</v>
      </c>
      <c r="C720" s="281"/>
      <c r="D720" s="281">
        <v>223</v>
      </c>
      <c r="E720" s="281">
        <v>193</v>
      </c>
      <c r="F720" s="450">
        <v>0.15544041450777213</v>
      </c>
      <c r="G720" s="450">
        <v>0.72868217054263562</v>
      </c>
      <c r="H720" s="451"/>
      <c r="HM720" s="102"/>
      <c r="HN720" s="102"/>
      <c r="HO720" s="102"/>
      <c r="HP720" s="102"/>
      <c r="HQ720" s="102"/>
      <c r="HR720" s="102"/>
      <c r="HS720" s="102"/>
      <c r="HT720" s="102"/>
      <c r="HU720" s="102"/>
      <c r="HV720" s="102"/>
      <c r="HW720" s="102"/>
      <c r="HX720" s="102"/>
      <c r="HY720" s="102"/>
      <c r="HZ720" s="102"/>
      <c r="IA720" s="102"/>
      <c r="IB720" s="102"/>
      <c r="IC720" s="102"/>
      <c r="ID720" s="102"/>
      <c r="IE720" s="102"/>
      <c r="IF720" s="102"/>
      <c r="IG720" s="102"/>
      <c r="IH720" s="102"/>
      <c r="II720" s="102"/>
      <c r="IJ720" s="102"/>
      <c r="IK720" s="102"/>
      <c r="IL720" s="102"/>
      <c r="IM720" s="102"/>
      <c r="IN720" s="102"/>
    </row>
    <row r="721" spans="1:248" s="436" customFormat="1" ht="18" customHeight="1">
      <c r="A721" s="350" t="s">
        <v>669</v>
      </c>
      <c r="B721" s="281">
        <v>490</v>
      </c>
      <c r="C721" s="281"/>
      <c r="D721" s="281">
        <v>559</v>
      </c>
      <c r="E721" s="281">
        <v>4469</v>
      </c>
      <c r="F721" s="450">
        <v>-0.87491608861042736</v>
      </c>
      <c r="G721" s="450">
        <v>0.14081632653061216</v>
      </c>
      <c r="H721" s="451"/>
      <c r="HM721" s="102"/>
      <c r="HN721" s="102"/>
      <c r="HO721" s="102"/>
      <c r="HP721" s="102"/>
      <c r="HQ721" s="102"/>
      <c r="HR721" s="102"/>
      <c r="HS721" s="102"/>
      <c r="HT721" s="102"/>
      <c r="HU721" s="102"/>
      <c r="HV721" s="102"/>
      <c r="HW721" s="102"/>
      <c r="HX721" s="102"/>
      <c r="HY721" s="102"/>
      <c r="HZ721" s="102"/>
      <c r="IA721" s="102"/>
      <c r="IB721" s="102"/>
      <c r="IC721" s="102"/>
      <c r="ID721" s="102"/>
      <c r="IE721" s="102"/>
      <c r="IF721" s="102"/>
      <c r="IG721" s="102"/>
      <c r="IH721" s="102"/>
      <c r="II721" s="102"/>
      <c r="IJ721" s="102"/>
      <c r="IK721" s="102"/>
      <c r="IL721" s="102"/>
      <c r="IM721" s="102"/>
      <c r="IN721" s="102"/>
    </row>
    <row r="722" spans="1:248" s="436" customFormat="1" ht="18" customHeight="1">
      <c r="A722" s="350" t="s">
        <v>670</v>
      </c>
      <c r="B722" s="281">
        <v>224.84175199999999</v>
      </c>
      <c r="C722" s="281"/>
      <c r="D722" s="281">
        <v>314</v>
      </c>
      <c r="E722" s="281">
        <v>1780</v>
      </c>
      <c r="F722" s="450">
        <v>-0.82359550561797756</v>
      </c>
      <c r="G722" s="450">
        <v>0.39653777471009932</v>
      </c>
      <c r="H722" s="451"/>
      <c r="HM722" s="102"/>
      <c r="HN722" s="102"/>
      <c r="HO722" s="102"/>
      <c r="HP722" s="102"/>
      <c r="HQ722" s="102"/>
      <c r="HR722" s="102"/>
      <c r="HS722" s="102"/>
      <c r="HT722" s="102"/>
      <c r="HU722" s="102"/>
      <c r="HV722" s="102"/>
      <c r="HW722" s="102"/>
      <c r="HX722" s="102"/>
      <c r="HY722" s="102"/>
      <c r="HZ722" s="102"/>
      <c r="IA722" s="102"/>
      <c r="IB722" s="102"/>
      <c r="IC722" s="102"/>
      <c r="ID722" s="102"/>
      <c r="IE722" s="102"/>
      <c r="IF722" s="102"/>
      <c r="IG722" s="102"/>
      <c r="IH722" s="102"/>
      <c r="II722" s="102"/>
      <c r="IJ722" s="102"/>
      <c r="IK722" s="102"/>
      <c r="IL722" s="102"/>
      <c r="IM722" s="102"/>
      <c r="IN722" s="102"/>
    </row>
    <row r="723" spans="1:248" s="436" customFormat="1" ht="48">
      <c r="A723" s="448" t="s">
        <v>671</v>
      </c>
      <c r="B723" s="472">
        <v>28358.46</v>
      </c>
      <c r="C723" s="472">
        <v>34294</v>
      </c>
      <c r="D723" s="472">
        <v>34294</v>
      </c>
      <c r="E723" s="472">
        <v>30784</v>
      </c>
      <c r="F723" s="450">
        <v>0.11402027027027017</v>
      </c>
      <c r="G723" s="450">
        <v>0.20930403131904907</v>
      </c>
      <c r="H723" s="471" t="s">
        <v>672</v>
      </c>
      <c r="HM723" s="102"/>
      <c r="HN723" s="102"/>
      <c r="HO723" s="102"/>
      <c r="HP723" s="102"/>
      <c r="HQ723" s="102"/>
      <c r="HR723" s="102"/>
      <c r="HS723" s="102"/>
      <c r="HT723" s="102"/>
      <c r="HU723" s="102"/>
      <c r="HV723" s="102"/>
      <c r="HW723" s="102"/>
      <c r="HX723" s="102"/>
      <c r="HY723" s="102"/>
      <c r="HZ723" s="102"/>
      <c r="IA723" s="102"/>
      <c r="IB723" s="102"/>
      <c r="IC723" s="102"/>
      <c r="ID723" s="102"/>
      <c r="IE723" s="102"/>
      <c r="IF723" s="102"/>
      <c r="IG723" s="102"/>
      <c r="IH723" s="102"/>
      <c r="II723" s="102"/>
      <c r="IJ723" s="102"/>
      <c r="IK723" s="102"/>
      <c r="IL723" s="102"/>
      <c r="IM723" s="102"/>
      <c r="IN723" s="102"/>
    </row>
    <row r="724" spans="1:248" s="436" customFormat="1" ht="18" customHeight="1">
      <c r="A724" s="350" t="s">
        <v>673</v>
      </c>
      <c r="B724" s="281">
        <v>6058.86</v>
      </c>
      <c r="C724" s="281"/>
      <c r="D724" s="281">
        <v>9918</v>
      </c>
      <c r="E724" s="281">
        <v>14141</v>
      </c>
      <c r="F724" s="450">
        <v>-0.29863517431581921</v>
      </c>
      <c r="G724" s="450">
        <v>0.6369416028757886</v>
      </c>
      <c r="H724" s="451"/>
      <c r="HM724" s="102"/>
      <c r="HN724" s="102"/>
      <c r="HO724" s="102"/>
      <c r="HP724" s="102"/>
      <c r="HQ724" s="102"/>
      <c r="HR724" s="102"/>
      <c r="HS724" s="102"/>
      <c r="HT724" s="102"/>
      <c r="HU724" s="102"/>
      <c r="HV724" s="102"/>
      <c r="HW724" s="102"/>
      <c r="HX724" s="102"/>
      <c r="HY724" s="102"/>
      <c r="HZ724" s="102"/>
      <c r="IA724" s="102"/>
      <c r="IB724" s="102"/>
      <c r="IC724" s="102"/>
      <c r="ID724" s="102"/>
      <c r="IE724" s="102"/>
      <c r="IF724" s="102"/>
      <c r="IG724" s="102"/>
      <c r="IH724" s="102"/>
      <c r="II724" s="102"/>
      <c r="IJ724" s="102"/>
      <c r="IK724" s="102"/>
      <c r="IL724" s="102"/>
      <c r="IM724" s="102"/>
      <c r="IN724" s="102"/>
    </row>
    <row r="725" spans="1:248" s="436" customFormat="1" ht="18" customHeight="1">
      <c r="A725" s="350" t="s">
        <v>674</v>
      </c>
      <c r="B725" s="281">
        <v>15501.6</v>
      </c>
      <c r="C725" s="281"/>
      <c r="D725" s="281">
        <v>17581</v>
      </c>
      <c r="E725" s="281">
        <v>10918</v>
      </c>
      <c r="F725" s="450">
        <v>0.61027660743725964</v>
      </c>
      <c r="G725" s="450">
        <v>0.13414099189761064</v>
      </c>
      <c r="H725" s="451"/>
      <c r="HM725" s="102"/>
      <c r="HN725" s="102"/>
      <c r="HO725" s="102"/>
      <c r="HP725" s="102"/>
      <c r="HQ725" s="102"/>
      <c r="HR725" s="102"/>
      <c r="HS725" s="102"/>
      <c r="HT725" s="102"/>
      <c r="HU725" s="102"/>
      <c r="HV725" s="102"/>
      <c r="HW725" s="102"/>
      <c r="HX725" s="102"/>
      <c r="HY725" s="102"/>
      <c r="HZ725" s="102"/>
      <c r="IA725" s="102"/>
      <c r="IB725" s="102"/>
      <c r="IC725" s="102"/>
      <c r="ID725" s="102"/>
      <c r="IE725" s="102"/>
      <c r="IF725" s="102"/>
      <c r="IG725" s="102"/>
      <c r="IH725" s="102"/>
      <c r="II725" s="102"/>
      <c r="IJ725" s="102"/>
      <c r="IK725" s="102"/>
      <c r="IL725" s="102"/>
      <c r="IM725" s="102"/>
      <c r="IN725" s="102"/>
    </row>
    <row r="726" spans="1:248" s="436" customFormat="1" ht="18" customHeight="1">
      <c r="A726" s="350" t="s">
        <v>675</v>
      </c>
      <c r="B726" s="281">
        <v>1000</v>
      </c>
      <c r="C726" s="281"/>
      <c r="D726" s="281">
        <v>1000</v>
      </c>
      <c r="E726" s="281">
        <v>1000</v>
      </c>
      <c r="F726" s="450">
        <v>0</v>
      </c>
      <c r="G726" s="450">
        <v>0</v>
      </c>
      <c r="H726" s="451"/>
      <c r="HM726" s="102"/>
      <c r="HN726" s="102"/>
      <c r="HO726" s="102"/>
      <c r="HP726" s="102"/>
      <c r="HQ726" s="102"/>
      <c r="HR726" s="102"/>
      <c r="HS726" s="102"/>
      <c r="HT726" s="102"/>
      <c r="HU726" s="102"/>
      <c r="HV726" s="102"/>
      <c r="HW726" s="102"/>
      <c r="HX726" s="102"/>
      <c r="HY726" s="102"/>
      <c r="HZ726" s="102"/>
      <c r="IA726" s="102"/>
      <c r="IB726" s="102"/>
      <c r="IC726" s="102"/>
      <c r="ID726" s="102"/>
      <c r="IE726" s="102"/>
      <c r="IF726" s="102"/>
      <c r="IG726" s="102"/>
      <c r="IH726" s="102"/>
      <c r="II726" s="102"/>
      <c r="IJ726" s="102"/>
      <c r="IK726" s="102"/>
      <c r="IL726" s="102"/>
      <c r="IM726" s="102"/>
      <c r="IN726" s="102"/>
    </row>
    <row r="727" spans="1:248" s="436" customFormat="1" ht="18" customHeight="1">
      <c r="A727" s="350" t="s">
        <v>676</v>
      </c>
      <c r="B727" s="281">
        <v>5798</v>
      </c>
      <c r="C727" s="281"/>
      <c r="D727" s="281">
        <v>5795</v>
      </c>
      <c r="E727" s="281">
        <v>4725</v>
      </c>
      <c r="F727" s="450">
        <v>0.22645502645502646</v>
      </c>
      <c r="G727" s="450">
        <v>-5.1741979993102927E-4</v>
      </c>
      <c r="H727" s="451"/>
      <c r="HM727" s="102"/>
      <c r="HN727" s="102"/>
      <c r="HO727" s="102"/>
      <c r="HP727" s="102"/>
      <c r="HQ727" s="102"/>
      <c r="HR727" s="102"/>
      <c r="HS727" s="102"/>
      <c r="HT727" s="102"/>
      <c r="HU727" s="102"/>
      <c r="HV727" s="102"/>
      <c r="HW727" s="102"/>
      <c r="HX727" s="102"/>
      <c r="HY727" s="102"/>
      <c r="HZ727" s="102"/>
      <c r="IA727" s="102"/>
      <c r="IB727" s="102"/>
      <c r="IC727" s="102"/>
      <c r="ID727" s="102"/>
      <c r="IE727" s="102"/>
      <c r="IF727" s="102"/>
      <c r="IG727" s="102"/>
      <c r="IH727" s="102"/>
      <c r="II727" s="102"/>
      <c r="IJ727" s="102"/>
      <c r="IK727" s="102"/>
      <c r="IL727" s="102"/>
      <c r="IM727" s="102"/>
      <c r="IN727" s="102"/>
    </row>
    <row r="728" spans="1:248" s="436" customFormat="1" ht="18" customHeight="1">
      <c r="A728" s="448" t="s">
        <v>677</v>
      </c>
      <c r="B728" s="458">
        <v>151067</v>
      </c>
      <c r="C728" s="458">
        <v>165103</v>
      </c>
      <c r="D728" s="458">
        <v>165103</v>
      </c>
      <c r="E728" s="458">
        <v>132993</v>
      </c>
      <c r="F728" s="450">
        <v>0.24144127886430122</v>
      </c>
      <c r="G728" s="450">
        <v>9.2912416345065418E-2</v>
      </c>
      <c r="H728" s="451"/>
      <c r="HM728" s="102"/>
      <c r="HN728" s="102"/>
      <c r="HO728" s="102"/>
      <c r="HP728" s="102"/>
      <c r="HQ728" s="102"/>
      <c r="HR728" s="102"/>
      <c r="HS728" s="102"/>
      <c r="HT728" s="102"/>
      <c r="HU728" s="102"/>
      <c r="HV728" s="102"/>
      <c r="HW728" s="102"/>
      <c r="HX728" s="102"/>
      <c r="HY728" s="102"/>
      <c r="HZ728" s="102"/>
      <c r="IA728" s="102"/>
      <c r="IB728" s="102"/>
      <c r="IC728" s="102"/>
      <c r="ID728" s="102"/>
      <c r="IE728" s="102"/>
      <c r="IF728" s="102"/>
      <c r="IG728" s="102"/>
      <c r="IH728" s="102"/>
      <c r="II728" s="102"/>
      <c r="IJ728" s="102"/>
      <c r="IK728" s="102"/>
      <c r="IL728" s="102"/>
      <c r="IM728" s="102"/>
      <c r="IN728" s="102"/>
    </row>
    <row r="729" spans="1:248" s="436" customFormat="1" ht="18" customHeight="1">
      <c r="A729" s="350" t="s">
        <v>678</v>
      </c>
      <c r="B729" s="281">
        <v>9</v>
      </c>
      <c r="C729" s="281"/>
      <c r="D729" s="281">
        <v>0</v>
      </c>
      <c r="E729" s="281">
        <v>0</v>
      </c>
      <c r="F729" s="450"/>
      <c r="G729" s="450">
        <v>-1</v>
      </c>
      <c r="H729" s="451"/>
      <c r="HM729" s="102"/>
      <c r="HN729" s="102"/>
      <c r="HO729" s="102"/>
      <c r="HP729" s="102"/>
      <c r="HQ729" s="102"/>
      <c r="HR729" s="102"/>
      <c r="HS729" s="102"/>
      <c r="HT729" s="102"/>
      <c r="HU729" s="102"/>
      <c r="HV729" s="102"/>
      <c r="HW729" s="102"/>
      <c r="HX729" s="102"/>
      <c r="HY729" s="102"/>
      <c r="HZ729" s="102"/>
      <c r="IA729" s="102"/>
      <c r="IB729" s="102"/>
      <c r="IC729" s="102"/>
      <c r="ID729" s="102"/>
      <c r="IE729" s="102"/>
      <c r="IF729" s="102"/>
      <c r="IG729" s="102"/>
      <c r="IH729" s="102"/>
      <c r="II729" s="102"/>
      <c r="IJ729" s="102"/>
      <c r="IK729" s="102"/>
      <c r="IL729" s="102"/>
      <c r="IM729" s="102"/>
      <c r="IN729" s="102"/>
    </row>
    <row r="730" spans="1:248" s="436" customFormat="1" ht="18" customHeight="1">
      <c r="A730" s="350" t="s">
        <v>679</v>
      </c>
      <c r="B730" s="281">
        <v>151058</v>
      </c>
      <c r="C730" s="281"/>
      <c r="D730" s="281">
        <v>165103</v>
      </c>
      <c r="E730" s="281">
        <v>132993</v>
      </c>
      <c r="F730" s="450">
        <v>0.24144127886430122</v>
      </c>
      <c r="G730" s="450">
        <v>9.2977531808974057E-2</v>
      </c>
      <c r="H730" s="451"/>
      <c r="HM730" s="102"/>
      <c r="HN730" s="102"/>
      <c r="HO730" s="102"/>
      <c r="HP730" s="102"/>
      <c r="HQ730" s="102"/>
      <c r="HR730" s="102"/>
      <c r="HS730" s="102"/>
      <c r="HT730" s="102"/>
      <c r="HU730" s="102"/>
      <c r="HV730" s="102"/>
      <c r="HW730" s="102"/>
      <c r="HX730" s="102"/>
      <c r="HY730" s="102"/>
      <c r="HZ730" s="102"/>
      <c r="IA730" s="102"/>
      <c r="IB730" s="102"/>
      <c r="IC730" s="102"/>
      <c r="ID730" s="102"/>
      <c r="IE730" s="102"/>
      <c r="IF730" s="102"/>
      <c r="IG730" s="102"/>
      <c r="IH730" s="102"/>
      <c r="II730" s="102"/>
      <c r="IJ730" s="102"/>
      <c r="IK730" s="102"/>
      <c r="IL730" s="102"/>
      <c r="IM730" s="102"/>
      <c r="IN730" s="102"/>
    </row>
    <row r="731" spans="1:248" s="436" customFormat="1" ht="18" customHeight="1">
      <c r="A731" s="350" t="s">
        <v>680</v>
      </c>
      <c r="B731" s="281">
        <v>0</v>
      </c>
      <c r="C731" s="281"/>
      <c r="D731" s="281">
        <v>0</v>
      </c>
      <c r="E731" s="281"/>
      <c r="F731" s="450"/>
      <c r="G731" s="450"/>
      <c r="H731" s="468"/>
      <c r="HM731" s="102"/>
      <c r="HN731" s="102"/>
      <c r="HO731" s="102"/>
      <c r="HP731" s="102"/>
      <c r="HQ731" s="102"/>
      <c r="HR731" s="102"/>
      <c r="HS731" s="102"/>
      <c r="HT731" s="102"/>
      <c r="HU731" s="102"/>
      <c r="HV731" s="102"/>
      <c r="HW731" s="102"/>
      <c r="HX731" s="102"/>
      <c r="HY731" s="102"/>
      <c r="HZ731" s="102"/>
      <c r="IA731" s="102"/>
      <c r="IB731" s="102"/>
      <c r="IC731" s="102"/>
      <c r="ID731" s="102"/>
      <c r="IE731" s="102"/>
      <c r="IF731" s="102"/>
      <c r="IG731" s="102"/>
      <c r="IH731" s="102"/>
      <c r="II731" s="102"/>
      <c r="IJ731" s="102"/>
      <c r="IK731" s="102"/>
      <c r="IL731" s="102"/>
      <c r="IM731" s="102"/>
      <c r="IN731" s="102"/>
    </row>
    <row r="732" spans="1:248" s="436" customFormat="1" ht="18" customHeight="1">
      <c r="A732" s="448" t="s">
        <v>681</v>
      </c>
      <c r="B732" s="458">
        <v>1232</v>
      </c>
      <c r="C732" s="458">
        <v>1444</v>
      </c>
      <c r="D732" s="458">
        <v>1414</v>
      </c>
      <c r="E732" s="458"/>
      <c r="F732" s="450"/>
      <c r="G732" s="450">
        <v>0.14772727272727271</v>
      </c>
      <c r="H732" s="451"/>
      <c r="HM732" s="102"/>
      <c r="HN732" s="102"/>
      <c r="HO732" s="102"/>
      <c r="HP732" s="102"/>
      <c r="HQ732" s="102"/>
      <c r="HR732" s="102"/>
      <c r="HS732" s="102"/>
      <c r="HT732" s="102"/>
      <c r="HU732" s="102"/>
      <c r="HV732" s="102"/>
      <c r="HW732" s="102"/>
      <c r="HX732" s="102"/>
      <c r="HY732" s="102"/>
      <c r="HZ732" s="102"/>
      <c r="IA732" s="102"/>
      <c r="IB732" s="102"/>
      <c r="IC732" s="102"/>
      <c r="ID732" s="102"/>
      <c r="IE732" s="102"/>
      <c r="IF732" s="102"/>
      <c r="IG732" s="102"/>
      <c r="IH732" s="102"/>
      <c r="II732" s="102"/>
      <c r="IJ732" s="102"/>
      <c r="IK732" s="102"/>
      <c r="IL732" s="102"/>
      <c r="IM732" s="102"/>
      <c r="IN732" s="102"/>
    </row>
    <row r="733" spans="1:248" s="436" customFormat="1" ht="18" customHeight="1">
      <c r="A733" s="350" t="s">
        <v>682</v>
      </c>
      <c r="B733" s="281">
        <v>0</v>
      </c>
      <c r="C733" s="281"/>
      <c r="D733" s="281">
        <v>0</v>
      </c>
      <c r="E733" s="281"/>
      <c r="F733" s="450"/>
      <c r="G733" s="450"/>
      <c r="H733" s="451"/>
      <c r="HM733" s="102"/>
      <c r="HN733" s="102"/>
      <c r="HO733" s="102"/>
      <c r="HP733" s="102"/>
      <c r="HQ733" s="102"/>
      <c r="HR733" s="102"/>
      <c r="HS733" s="102"/>
      <c r="HT733" s="102"/>
      <c r="HU733" s="102"/>
      <c r="HV733" s="102"/>
      <c r="HW733" s="102"/>
      <c r="HX733" s="102"/>
      <c r="HY733" s="102"/>
      <c r="HZ733" s="102"/>
      <c r="IA733" s="102"/>
      <c r="IB733" s="102"/>
      <c r="IC733" s="102"/>
      <c r="ID733" s="102"/>
      <c r="IE733" s="102"/>
      <c r="IF733" s="102"/>
      <c r="IG733" s="102"/>
      <c r="IH733" s="102"/>
      <c r="II733" s="102"/>
      <c r="IJ733" s="102"/>
      <c r="IK733" s="102"/>
      <c r="IL733" s="102"/>
      <c r="IM733" s="102"/>
      <c r="IN733" s="102"/>
    </row>
    <row r="734" spans="1:248" s="436" customFormat="1" ht="18" customHeight="1">
      <c r="A734" s="350" t="s">
        <v>683</v>
      </c>
      <c r="B734" s="281">
        <v>1000</v>
      </c>
      <c r="C734" s="281"/>
      <c r="D734" s="281">
        <v>1414</v>
      </c>
      <c r="E734" s="281"/>
      <c r="F734" s="450"/>
      <c r="G734" s="450">
        <v>0.41399999999999992</v>
      </c>
      <c r="H734" s="451"/>
      <c r="HM734" s="102"/>
      <c r="HN734" s="102"/>
      <c r="HO734" s="102"/>
      <c r="HP734" s="102"/>
      <c r="HQ734" s="102"/>
      <c r="HR734" s="102"/>
      <c r="HS734" s="102"/>
      <c r="HT734" s="102"/>
      <c r="HU734" s="102"/>
      <c r="HV734" s="102"/>
      <c r="HW734" s="102"/>
      <c r="HX734" s="102"/>
      <c r="HY734" s="102"/>
      <c r="HZ734" s="102"/>
      <c r="IA734" s="102"/>
      <c r="IB734" s="102"/>
      <c r="IC734" s="102"/>
      <c r="ID734" s="102"/>
      <c r="IE734" s="102"/>
      <c r="IF734" s="102"/>
      <c r="IG734" s="102"/>
      <c r="IH734" s="102"/>
      <c r="II734" s="102"/>
      <c r="IJ734" s="102"/>
      <c r="IK734" s="102"/>
      <c r="IL734" s="102"/>
      <c r="IM734" s="102"/>
      <c r="IN734" s="102"/>
    </row>
    <row r="735" spans="1:248" s="436" customFormat="1" ht="18" customHeight="1">
      <c r="A735" s="350" t="s">
        <v>684</v>
      </c>
      <c r="B735" s="281">
        <v>232</v>
      </c>
      <c r="C735" s="281"/>
      <c r="D735" s="281">
        <v>0</v>
      </c>
      <c r="E735" s="281"/>
      <c r="F735" s="450"/>
      <c r="G735" s="450">
        <v>-1</v>
      </c>
      <c r="H735" s="451"/>
      <c r="HM735" s="102"/>
      <c r="HN735" s="102"/>
      <c r="HO735" s="102"/>
      <c r="HP735" s="102"/>
      <c r="HQ735" s="102"/>
      <c r="HR735" s="102"/>
      <c r="HS735" s="102"/>
      <c r="HT735" s="102"/>
      <c r="HU735" s="102"/>
      <c r="HV735" s="102"/>
      <c r="HW735" s="102"/>
      <c r="HX735" s="102"/>
      <c r="HY735" s="102"/>
      <c r="HZ735" s="102"/>
      <c r="IA735" s="102"/>
      <c r="IB735" s="102"/>
      <c r="IC735" s="102"/>
      <c r="ID735" s="102"/>
      <c r="IE735" s="102"/>
      <c r="IF735" s="102"/>
      <c r="IG735" s="102"/>
      <c r="IH735" s="102"/>
      <c r="II735" s="102"/>
      <c r="IJ735" s="102"/>
      <c r="IK735" s="102"/>
      <c r="IL735" s="102"/>
      <c r="IM735" s="102"/>
      <c r="IN735" s="102"/>
    </row>
    <row r="736" spans="1:248" s="436" customFormat="1" ht="18" customHeight="1">
      <c r="A736" s="448" t="s">
        <v>685</v>
      </c>
      <c r="B736" s="458"/>
      <c r="C736" s="458"/>
      <c r="D736" s="458">
        <v>0</v>
      </c>
      <c r="E736" s="458"/>
      <c r="F736" s="450"/>
      <c r="G736" s="450"/>
      <c r="H736" s="451"/>
      <c r="HM736" s="102"/>
      <c r="HN736" s="102"/>
      <c r="HO736" s="102"/>
      <c r="HP736" s="102"/>
      <c r="HQ736" s="102"/>
      <c r="HR736" s="102"/>
      <c r="HS736" s="102"/>
      <c r="HT736" s="102"/>
      <c r="HU736" s="102"/>
      <c r="HV736" s="102"/>
      <c r="HW736" s="102"/>
      <c r="HX736" s="102"/>
      <c r="HY736" s="102"/>
      <c r="HZ736" s="102"/>
      <c r="IA736" s="102"/>
      <c r="IB736" s="102"/>
      <c r="IC736" s="102"/>
      <c r="ID736" s="102"/>
      <c r="IE736" s="102"/>
      <c r="IF736" s="102"/>
      <c r="IG736" s="102"/>
      <c r="IH736" s="102"/>
      <c r="II736" s="102"/>
      <c r="IJ736" s="102"/>
      <c r="IK736" s="102"/>
      <c r="IL736" s="102"/>
      <c r="IM736" s="102"/>
      <c r="IN736" s="102"/>
    </row>
    <row r="737" spans="1:248" s="436" customFormat="1" ht="18" customHeight="1">
      <c r="A737" s="350" t="s">
        <v>686</v>
      </c>
      <c r="B737" s="281"/>
      <c r="C737" s="281"/>
      <c r="D737" s="281">
        <v>0</v>
      </c>
      <c r="E737" s="281"/>
      <c r="F737" s="450"/>
      <c r="G737" s="450"/>
      <c r="H737" s="451"/>
      <c r="HM737" s="102"/>
      <c r="HN737" s="102"/>
      <c r="HO737" s="102"/>
      <c r="HP737" s="102"/>
      <c r="HQ737" s="102"/>
      <c r="HR737" s="102"/>
      <c r="HS737" s="102"/>
      <c r="HT737" s="102"/>
      <c r="HU737" s="102"/>
      <c r="HV737" s="102"/>
      <c r="HW737" s="102"/>
      <c r="HX737" s="102"/>
      <c r="HY737" s="102"/>
      <c r="HZ737" s="102"/>
      <c r="IA737" s="102"/>
      <c r="IB737" s="102"/>
      <c r="IC737" s="102"/>
      <c r="ID737" s="102"/>
      <c r="IE737" s="102"/>
      <c r="IF737" s="102"/>
      <c r="IG737" s="102"/>
      <c r="IH737" s="102"/>
      <c r="II737" s="102"/>
      <c r="IJ737" s="102"/>
      <c r="IK737" s="102"/>
      <c r="IL737" s="102"/>
      <c r="IM737" s="102"/>
      <c r="IN737" s="102"/>
    </row>
    <row r="738" spans="1:248" s="436" customFormat="1" ht="18" customHeight="1">
      <c r="A738" s="350" t="s">
        <v>687</v>
      </c>
      <c r="B738" s="281"/>
      <c r="C738" s="281"/>
      <c r="D738" s="281">
        <v>0</v>
      </c>
      <c r="E738" s="281"/>
      <c r="F738" s="450"/>
      <c r="G738" s="450"/>
      <c r="H738" s="451"/>
      <c r="HM738" s="102"/>
      <c r="HN738" s="102"/>
      <c r="HO738" s="102"/>
      <c r="HP738" s="102"/>
      <c r="HQ738" s="102"/>
      <c r="HR738" s="102"/>
      <c r="HS738" s="102"/>
      <c r="HT738" s="102"/>
      <c r="HU738" s="102"/>
      <c r="HV738" s="102"/>
      <c r="HW738" s="102"/>
      <c r="HX738" s="102"/>
      <c r="HY738" s="102"/>
      <c r="HZ738" s="102"/>
      <c r="IA738" s="102"/>
      <c r="IB738" s="102"/>
      <c r="IC738" s="102"/>
      <c r="ID738" s="102"/>
      <c r="IE738" s="102"/>
      <c r="IF738" s="102"/>
      <c r="IG738" s="102"/>
      <c r="IH738" s="102"/>
      <c r="II738" s="102"/>
      <c r="IJ738" s="102"/>
      <c r="IK738" s="102"/>
      <c r="IL738" s="102"/>
      <c r="IM738" s="102"/>
      <c r="IN738" s="102"/>
    </row>
    <row r="739" spans="1:248" s="436" customFormat="1" ht="18" customHeight="1">
      <c r="A739" s="448" t="s">
        <v>688</v>
      </c>
      <c r="B739" s="458"/>
      <c r="C739" s="458">
        <v>6103</v>
      </c>
      <c r="D739" s="458">
        <v>4721</v>
      </c>
      <c r="E739" s="458"/>
      <c r="F739" s="450"/>
      <c r="G739" s="450"/>
      <c r="H739" s="451"/>
      <c r="HM739" s="102"/>
      <c r="HN739" s="102"/>
      <c r="HO739" s="102"/>
      <c r="HP739" s="102"/>
      <c r="HQ739" s="102"/>
      <c r="HR739" s="102"/>
      <c r="HS739" s="102"/>
      <c r="HT739" s="102"/>
      <c r="HU739" s="102"/>
      <c r="HV739" s="102"/>
      <c r="HW739" s="102"/>
      <c r="HX739" s="102"/>
      <c r="HY739" s="102"/>
      <c r="HZ739" s="102"/>
      <c r="IA739" s="102"/>
      <c r="IB739" s="102"/>
      <c r="IC739" s="102"/>
      <c r="ID739" s="102"/>
      <c r="IE739" s="102"/>
      <c r="IF739" s="102"/>
      <c r="IG739" s="102"/>
      <c r="IH739" s="102"/>
      <c r="II739" s="102"/>
      <c r="IJ739" s="102"/>
      <c r="IK739" s="102"/>
      <c r="IL739" s="102"/>
      <c r="IM739" s="102"/>
      <c r="IN739" s="102"/>
    </row>
    <row r="740" spans="1:248" s="436" customFormat="1" ht="18" customHeight="1">
      <c r="A740" s="350" t="s">
        <v>112</v>
      </c>
      <c r="B740" s="281"/>
      <c r="C740" s="281"/>
      <c r="D740" s="281">
        <v>1937</v>
      </c>
      <c r="E740" s="281"/>
      <c r="F740" s="450"/>
      <c r="G740" s="450"/>
      <c r="H740" s="451"/>
      <c r="HM740" s="102"/>
      <c r="HN740" s="102"/>
      <c r="HO740" s="102"/>
      <c r="HP740" s="102"/>
      <c r="HQ740" s="102"/>
      <c r="HR740" s="102"/>
      <c r="HS740" s="102"/>
      <c r="HT740" s="102"/>
      <c r="HU740" s="102"/>
      <c r="HV740" s="102"/>
      <c r="HW740" s="102"/>
      <c r="HX740" s="102"/>
      <c r="HY740" s="102"/>
      <c r="HZ740" s="102"/>
      <c r="IA740" s="102"/>
      <c r="IB740" s="102"/>
      <c r="IC740" s="102"/>
      <c r="ID740" s="102"/>
      <c r="IE740" s="102"/>
      <c r="IF740" s="102"/>
      <c r="IG740" s="102"/>
      <c r="IH740" s="102"/>
      <c r="II740" s="102"/>
      <c r="IJ740" s="102"/>
      <c r="IK740" s="102"/>
      <c r="IL740" s="102"/>
      <c r="IM740" s="102"/>
      <c r="IN740" s="102"/>
    </row>
    <row r="741" spans="1:248" s="436" customFormat="1" ht="18" customHeight="1">
      <c r="A741" s="350" t="s">
        <v>113</v>
      </c>
      <c r="B741" s="281"/>
      <c r="C741" s="281"/>
      <c r="D741" s="281">
        <v>0</v>
      </c>
      <c r="E741" s="281"/>
      <c r="F741" s="450"/>
      <c r="G741" s="450"/>
      <c r="H741" s="451"/>
      <c r="HM741" s="102"/>
      <c r="HN741" s="102"/>
      <c r="HO741" s="102"/>
      <c r="HP741" s="102"/>
      <c r="HQ741" s="102"/>
      <c r="HR741" s="102"/>
      <c r="HS741" s="102"/>
      <c r="HT741" s="102"/>
      <c r="HU741" s="102"/>
      <c r="HV741" s="102"/>
      <c r="HW741" s="102"/>
      <c r="HX741" s="102"/>
      <c r="HY741" s="102"/>
      <c r="HZ741" s="102"/>
      <c r="IA741" s="102"/>
      <c r="IB741" s="102"/>
      <c r="IC741" s="102"/>
      <c r="ID741" s="102"/>
      <c r="IE741" s="102"/>
      <c r="IF741" s="102"/>
      <c r="IG741" s="102"/>
      <c r="IH741" s="102"/>
      <c r="II741" s="102"/>
      <c r="IJ741" s="102"/>
      <c r="IK741" s="102"/>
      <c r="IL741" s="102"/>
      <c r="IM741" s="102"/>
      <c r="IN741" s="102"/>
    </row>
    <row r="742" spans="1:248" s="436" customFormat="1" ht="18" customHeight="1">
      <c r="A742" s="350" t="s">
        <v>114</v>
      </c>
      <c r="B742" s="281"/>
      <c r="C742" s="281"/>
      <c r="D742" s="281">
        <v>0</v>
      </c>
      <c r="E742" s="281"/>
      <c r="F742" s="450"/>
      <c r="G742" s="450"/>
      <c r="H742" s="460"/>
      <c r="HM742" s="102"/>
      <c r="HN742" s="102"/>
      <c r="HO742" s="102"/>
      <c r="HP742" s="102"/>
      <c r="HQ742" s="102"/>
      <c r="HR742" s="102"/>
      <c r="HS742" s="102"/>
      <c r="HT742" s="102"/>
      <c r="HU742" s="102"/>
      <c r="HV742" s="102"/>
      <c r="HW742" s="102"/>
      <c r="HX742" s="102"/>
      <c r="HY742" s="102"/>
      <c r="HZ742" s="102"/>
      <c r="IA742" s="102"/>
      <c r="IB742" s="102"/>
      <c r="IC742" s="102"/>
      <c r="ID742" s="102"/>
      <c r="IE742" s="102"/>
      <c r="IF742" s="102"/>
      <c r="IG742" s="102"/>
      <c r="IH742" s="102"/>
      <c r="II742" s="102"/>
      <c r="IJ742" s="102"/>
      <c r="IK742" s="102"/>
      <c r="IL742" s="102"/>
      <c r="IM742" s="102"/>
      <c r="IN742" s="102"/>
    </row>
    <row r="743" spans="1:248" s="436" customFormat="1" ht="18" customHeight="1">
      <c r="A743" s="350" t="s">
        <v>158</v>
      </c>
      <c r="B743" s="281"/>
      <c r="C743" s="281"/>
      <c r="D743" s="281">
        <v>0</v>
      </c>
      <c r="E743" s="281"/>
      <c r="F743" s="450"/>
      <c r="G743" s="450"/>
      <c r="H743" s="451"/>
      <c r="HM743" s="102"/>
      <c r="HN743" s="102"/>
      <c r="HO743" s="102"/>
      <c r="HP743" s="102"/>
      <c r="HQ743" s="102"/>
      <c r="HR743" s="102"/>
      <c r="HS743" s="102"/>
      <c r="HT743" s="102"/>
      <c r="HU743" s="102"/>
      <c r="HV743" s="102"/>
      <c r="HW743" s="102"/>
      <c r="HX743" s="102"/>
      <c r="HY743" s="102"/>
      <c r="HZ743" s="102"/>
      <c r="IA743" s="102"/>
      <c r="IB743" s="102"/>
      <c r="IC743" s="102"/>
      <c r="ID743" s="102"/>
      <c r="IE743" s="102"/>
      <c r="IF743" s="102"/>
      <c r="IG743" s="102"/>
      <c r="IH743" s="102"/>
      <c r="II743" s="102"/>
      <c r="IJ743" s="102"/>
      <c r="IK743" s="102"/>
      <c r="IL743" s="102"/>
      <c r="IM743" s="102"/>
      <c r="IN743" s="102"/>
    </row>
    <row r="744" spans="1:248" s="436" customFormat="1" ht="18" customHeight="1">
      <c r="A744" s="350" t="s">
        <v>689</v>
      </c>
      <c r="B744" s="281"/>
      <c r="C744" s="281"/>
      <c r="D744" s="281">
        <v>685</v>
      </c>
      <c r="E744" s="281"/>
      <c r="F744" s="450"/>
      <c r="G744" s="450"/>
      <c r="H744" s="451"/>
      <c r="HM744" s="102"/>
      <c r="HN744" s="102"/>
      <c r="HO744" s="102"/>
      <c r="HP744" s="102"/>
      <c r="HQ744" s="102"/>
      <c r="HR744" s="102"/>
      <c r="HS744" s="102"/>
      <c r="HT744" s="102"/>
      <c r="HU744" s="102"/>
      <c r="HV744" s="102"/>
      <c r="HW744" s="102"/>
      <c r="HX744" s="102"/>
      <c r="HY744" s="102"/>
      <c r="HZ744" s="102"/>
      <c r="IA744" s="102"/>
      <c r="IB744" s="102"/>
      <c r="IC744" s="102"/>
      <c r="ID744" s="102"/>
      <c r="IE744" s="102"/>
      <c r="IF744" s="102"/>
      <c r="IG744" s="102"/>
      <c r="IH744" s="102"/>
      <c r="II744" s="102"/>
      <c r="IJ744" s="102"/>
      <c r="IK744" s="102"/>
      <c r="IL744" s="102"/>
      <c r="IM744" s="102"/>
      <c r="IN744" s="102"/>
    </row>
    <row r="745" spans="1:248" s="436" customFormat="1" ht="18" customHeight="1">
      <c r="A745" s="350" t="s">
        <v>690</v>
      </c>
      <c r="B745" s="281"/>
      <c r="C745" s="281"/>
      <c r="D745" s="281">
        <v>715</v>
      </c>
      <c r="E745" s="281"/>
      <c r="F745" s="450"/>
      <c r="G745" s="450"/>
      <c r="H745" s="451"/>
      <c r="HM745" s="102"/>
      <c r="HN745" s="102"/>
      <c r="HO745" s="102"/>
      <c r="HP745" s="102"/>
      <c r="HQ745" s="102"/>
      <c r="HR745" s="102"/>
      <c r="HS745" s="102"/>
      <c r="HT745" s="102"/>
      <c r="HU745" s="102"/>
      <c r="HV745" s="102"/>
      <c r="HW745" s="102"/>
      <c r="HX745" s="102"/>
      <c r="HY745" s="102"/>
      <c r="HZ745" s="102"/>
      <c r="IA745" s="102"/>
      <c r="IB745" s="102"/>
      <c r="IC745" s="102"/>
      <c r="ID745" s="102"/>
      <c r="IE745" s="102"/>
      <c r="IF745" s="102"/>
      <c r="IG745" s="102"/>
      <c r="IH745" s="102"/>
      <c r="II745" s="102"/>
      <c r="IJ745" s="102"/>
      <c r="IK745" s="102"/>
      <c r="IL745" s="102"/>
      <c r="IM745" s="102"/>
      <c r="IN745" s="102"/>
    </row>
    <row r="746" spans="1:248" s="436" customFormat="1" ht="18" customHeight="1">
      <c r="A746" s="350" t="s">
        <v>121</v>
      </c>
      <c r="B746" s="281"/>
      <c r="C746" s="281"/>
      <c r="D746" s="281">
        <v>1374</v>
      </c>
      <c r="E746" s="281"/>
      <c r="F746" s="450"/>
      <c r="G746" s="450"/>
      <c r="H746" s="451"/>
      <c r="HM746" s="102"/>
      <c r="HN746" s="102"/>
      <c r="HO746" s="102"/>
      <c r="HP746" s="102"/>
      <c r="HQ746" s="102"/>
      <c r="HR746" s="102"/>
      <c r="HS746" s="102"/>
      <c r="HT746" s="102"/>
      <c r="HU746" s="102"/>
      <c r="HV746" s="102"/>
      <c r="HW746" s="102"/>
      <c r="HX746" s="102"/>
      <c r="HY746" s="102"/>
      <c r="HZ746" s="102"/>
      <c r="IA746" s="102"/>
      <c r="IB746" s="102"/>
      <c r="IC746" s="102"/>
      <c r="ID746" s="102"/>
      <c r="IE746" s="102"/>
      <c r="IF746" s="102"/>
      <c r="IG746" s="102"/>
      <c r="IH746" s="102"/>
      <c r="II746" s="102"/>
      <c r="IJ746" s="102"/>
      <c r="IK746" s="102"/>
      <c r="IL746" s="102"/>
      <c r="IM746" s="102"/>
      <c r="IN746" s="102"/>
    </row>
    <row r="747" spans="1:248" s="436" customFormat="1" ht="18" customHeight="1">
      <c r="A747" s="350" t="s">
        <v>691</v>
      </c>
      <c r="B747" s="281"/>
      <c r="C747" s="281"/>
      <c r="D747" s="281">
        <v>10</v>
      </c>
      <c r="E747" s="281"/>
      <c r="F747" s="450"/>
      <c r="G747" s="450"/>
      <c r="H747" s="451"/>
      <c r="HM747" s="102"/>
      <c r="HN747" s="102"/>
      <c r="HO747" s="102"/>
      <c r="HP747" s="102"/>
      <c r="HQ747" s="102"/>
      <c r="HR747" s="102"/>
      <c r="HS747" s="102"/>
      <c r="HT747" s="102"/>
      <c r="HU747" s="102"/>
      <c r="HV747" s="102"/>
      <c r="HW747" s="102"/>
      <c r="HX747" s="102"/>
      <c r="HY747" s="102"/>
      <c r="HZ747" s="102"/>
      <c r="IA747" s="102"/>
      <c r="IB747" s="102"/>
      <c r="IC747" s="102"/>
      <c r="ID747" s="102"/>
      <c r="IE747" s="102"/>
      <c r="IF747" s="102"/>
      <c r="IG747" s="102"/>
      <c r="IH747" s="102"/>
      <c r="II747" s="102"/>
      <c r="IJ747" s="102"/>
      <c r="IK747" s="102"/>
      <c r="IL747" s="102"/>
      <c r="IM747" s="102"/>
      <c r="IN747" s="102"/>
    </row>
    <row r="748" spans="1:248" s="436" customFormat="1" ht="24">
      <c r="A748" s="448" t="s">
        <v>692</v>
      </c>
      <c r="B748" s="458">
        <v>362</v>
      </c>
      <c r="C748" s="458">
        <v>553</v>
      </c>
      <c r="D748" s="458">
        <v>553</v>
      </c>
      <c r="E748" s="458"/>
      <c r="F748" s="450"/>
      <c r="G748" s="450">
        <v>0.52762430939226523</v>
      </c>
      <c r="H748" s="471" t="s">
        <v>693</v>
      </c>
      <c r="HM748" s="102"/>
      <c r="HN748" s="102"/>
      <c r="HO748" s="102"/>
      <c r="HP748" s="102"/>
      <c r="HQ748" s="102"/>
      <c r="HR748" s="102"/>
      <c r="HS748" s="102"/>
      <c r="HT748" s="102"/>
      <c r="HU748" s="102"/>
      <c r="HV748" s="102"/>
      <c r="HW748" s="102"/>
      <c r="HX748" s="102"/>
      <c r="HY748" s="102"/>
      <c r="HZ748" s="102"/>
      <c r="IA748" s="102"/>
      <c r="IB748" s="102"/>
      <c r="IC748" s="102"/>
      <c r="ID748" s="102"/>
      <c r="IE748" s="102"/>
      <c r="IF748" s="102"/>
      <c r="IG748" s="102"/>
      <c r="IH748" s="102"/>
      <c r="II748" s="102"/>
      <c r="IJ748" s="102"/>
      <c r="IK748" s="102"/>
      <c r="IL748" s="102"/>
      <c r="IM748" s="102"/>
      <c r="IN748" s="102"/>
    </row>
    <row r="749" spans="1:248" s="436" customFormat="1" ht="18" customHeight="1">
      <c r="A749" s="350" t="s">
        <v>694</v>
      </c>
      <c r="B749" s="281">
        <v>362</v>
      </c>
      <c r="C749" s="281"/>
      <c r="D749" s="281">
        <v>553</v>
      </c>
      <c r="E749" s="281"/>
      <c r="F749" s="450"/>
      <c r="G749" s="450">
        <v>0.52762430939226523</v>
      </c>
      <c r="H749" s="451"/>
      <c r="HM749" s="102"/>
      <c r="HN749" s="102"/>
      <c r="HO749" s="102"/>
      <c r="HP749" s="102"/>
      <c r="HQ749" s="102"/>
      <c r="HR749" s="102"/>
      <c r="HS749" s="102"/>
      <c r="HT749" s="102"/>
      <c r="HU749" s="102"/>
      <c r="HV749" s="102"/>
      <c r="HW749" s="102"/>
      <c r="HX749" s="102"/>
      <c r="HY749" s="102"/>
      <c r="HZ749" s="102"/>
      <c r="IA749" s="102"/>
      <c r="IB749" s="102"/>
      <c r="IC749" s="102"/>
      <c r="ID749" s="102"/>
      <c r="IE749" s="102"/>
      <c r="IF749" s="102"/>
      <c r="IG749" s="102"/>
      <c r="IH749" s="102"/>
      <c r="II749" s="102"/>
      <c r="IJ749" s="102"/>
      <c r="IK749" s="102"/>
      <c r="IL749" s="102"/>
      <c r="IM749" s="102"/>
      <c r="IN749" s="102"/>
    </row>
    <row r="750" spans="1:248" s="436" customFormat="1" ht="18" customHeight="1">
      <c r="A750" s="448" t="s">
        <v>695</v>
      </c>
      <c r="B750" s="458">
        <v>119197.411886175</v>
      </c>
      <c r="C750" s="458">
        <v>141713</v>
      </c>
      <c r="D750" s="458">
        <v>141214</v>
      </c>
      <c r="E750" s="458">
        <v>170904</v>
      </c>
      <c r="F750" s="450">
        <v>-0.1737232598417825</v>
      </c>
      <c r="G750" s="450">
        <v>0.18470693084216672</v>
      </c>
      <c r="H750" s="451"/>
      <c r="HM750" s="102"/>
      <c r="HN750" s="102"/>
      <c r="HO750" s="102"/>
      <c r="HP750" s="102"/>
      <c r="HQ750" s="102"/>
      <c r="HR750" s="102"/>
      <c r="HS750" s="102"/>
      <c r="HT750" s="102"/>
      <c r="HU750" s="102"/>
      <c r="HV750" s="102"/>
      <c r="HW750" s="102"/>
      <c r="HX750" s="102"/>
      <c r="HY750" s="102"/>
      <c r="HZ750" s="102"/>
      <c r="IA750" s="102"/>
      <c r="IB750" s="102"/>
      <c r="IC750" s="102"/>
      <c r="ID750" s="102"/>
      <c r="IE750" s="102"/>
      <c r="IF750" s="102"/>
      <c r="IG750" s="102"/>
      <c r="IH750" s="102"/>
      <c r="II750" s="102"/>
      <c r="IJ750" s="102"/>
      <c r="IK750" s="102"/>
      <c r="IL750" s="102"/>
      <c r="IM750" s="102"/>
      <c r="IN750" s="102"/>
    </row>
    <row r="751" spans="1:248" s="436" customFormat="1" ht="18" customHeight="1">
      <c r="A751" s="350" t="s">
        <v>696</v>
      </c>
      <c r="B751" s="281">
        <v>119197.411886175</v>
      </c>
      <c r="C751" s="281"/>
      <c r="D751" s="281">
        <v>141214</v>
      </c>
      <c r="E751" s="281">
        <v>170904</v>
      </c>
      <c r="F751" s="450">
        <v>-0.1737232598417825</v>
      </c>
      <c r="G751" s="450">
        <v>0.18470693084216672</v>
      </c>
      <c r="H751" s="460"/>
      <c r="HM751" s="102"/>
      <c r="HN751" s="102"/>
      <c r="HO751" s="102"/>
      <c r="HP751" s="102"/>
      <c r="HQ751" s="102"/>
      <c r="HR751" s="102"/>
      <c r="HS751" s="102"/>
      <c r="HT751" s="102"/>
      <c r="HU751" s="102"/>
      <c r="HV751" s="102"/>
      <c r="HW751" s="102"/>
      <c r="HX751" s="102"/>
      <c r="HY751" s="102"/>
      <c r="HZ751" s="102"/>
      <c r="IA751" s="102"/>
      <c r="IB751" s="102"/>
      <c r="IC751" s="102"/>
      <c r="ID751" s="102"/>
      <c r="IE751" s="102"/>
      <c r="IF751" s="102"/>
      <c r="IG751" s="102"/>
      <c r="IH751" s="102"/>
      <c r="II751" s="102"/>
      <c r="IJ751" s="102"/>
      <c r="IK751" s="102"/>
      <c r="IL751" s="102"/>
      <c r="IM751" s="102"/>
      <c r="IN751" s="102"/>
    </row>
    <row r="752" spans="1:248" s="436" customFormat="1" ht="108">
      <c r="A752" s="448" t="s">
        <v>49</v>
      </c>
      <c r="B752" s="458">
        <v>854752.56618892192</v>
      </c>
      <c r="C752" s="458">
        <v>1982509</v>
      </c>
      <c r="D752" s="458">
        <v>1838319</v>
      </c>
      <c r="E752" s="458">
        <v>627186</v>
      </c>
      <c r="F752" s="453">
        <v>1.9310587289894863</v>
      </c>
      <c r="G752" s="450">
        <v>1.1507031072120641</v>
      </c>
      <c r="H752" s="451" t="s">
        <v>697</v>
      </c>
      <c r="HM752" s="102"/>
      <c r="HN752" s="102"/>
      <c r="HO752" s="102"/>
      <c r="HP752" s="102"/>
      <c r="HQ752" s="102"/>
      <c r="HR752" s="102"/>
      <c r="HS752" s="102"/>
      <c r="HT752" s="102"/>
      <c r="HU752" s="102"/>
      <c r="HV752" s="102"/>
      <c r="HW752" s="102"/>
      <c r="HX752" s="102"/>
      <c r="HY752" s="102"/>
      <c r="HZ752" s="102"/>
      <c r="IA752" s="102"/>
      <c r="IB752" s="102"/>
      <c r="IC752" s="102"/>
      <c r="ID752" s="102"/>
      <c r="IE752" s="102"/>
      <c r="IF752" s="102"/>
      <c r="IG752" s="102"/>
      <c r="IH752" s="102"/>
      <c r="II752" s="102"/>
      <c r="IJ752" s="102"/>
      <c r="IK752" s="102"/>
      <c r="IL752" s="102"/>
      <c r="IM752" s="102"/>
      <c r="IN752" s="102"/>
    </row>
    <row r="753" spans="1:248" s="436" customFormat="1" ht="48">
      <c r="A753" s="448" t="s">
        <v>698</v>
      </c>
      <c r="B753" s="458">
        <v>22972.29</v>
      </c>
      <c r="C753" s="458">
        <v>43443</v>
      </c>
      <c r="D753" s="458">
        <v>43353</v>
      </c>
      <c r="E753" s="458">
        <v>13799</v>
      </c>
      <c r="F753" s="453">
        <v>2.1417494021305892</v>
      </c>
      <c r="G753" s="450">
        <v>0.88718669318557253</v>
      </c>
      <c r="H753" s="451" t="s">
        <v>699</v>
      </c>
      <c r="HM753" s="102"/>
      <c r="HN753" s="102"/>
      <c r="HO753" s="102"/>
      <c r="HP753" s="102"/>
      <c r="HQ753" s="102"/>
      <c r="HR753" s="102"/>
      <c r="HS753" s="102"/>
      <c r="HT753" s="102"/>
      <c r="HU753" s="102"/>
      <c r="HV753" s="102"/>
      <c r="HW753" s="102"/>
      <c r="HX753" s="102"/>
      <c r="HY753" s="102"/>
      <c r="HZ753" s="102"/>
      <c r="IA753" s="102"/>
      <c r="IB753" s="102"/>
      <c r="IC753" s="102"/>
      <c r="ID753" s="102"/>
      <c r="IE753" s="102"/>
      <c r="IF753" s="102"/>
      <c r="IG753" s="102"/>
      <c r="IH753" s="102"/>
      <c r="II753" s="102"/>
      <c r="IJ753" s="102"/>
      <c r="IK753" s="102"/>
      <c r="IL753" s="102"/>
      <c r="IM753" s="102"/>
      <c r="IN753" s="102"/>
    </row>
    <row r="754" spans="1:248" s="436" customFormat="1" ht="18" customHeight="1">
      <c r="A754" s="350" t="s">
        <v>112</v>
      </c>
      <c r="B754" s="281">
        <v>3632.14</v>
      </c>
      <c r="C754" s="281"/>
      <c r="D754" s="281">
        <v>9146</v>
      </c>
      <c r="E754" s="281">
        <v>3450</v>
      </c>
      <c r="F754" s="450">
        <v>1.6510144927536232</v>
      </c>
      <c r="G754" s="450">
        <v>1.5180747438149411</v>
      </c>
      <c r="H754" s="451"/>
      <c r="HM754" s="102"/>
      <c r="HN754" s="102"/>
      <c r="HO754" s="102"/>
      <c r="HP754" s="102"/>
      <c r="HQ754" s="102"/>
      <c r="HR754" s="102"/>
      <c r="HS754" s="102"/>
      <c r="HT754" s="102"/>
      <c r="HU754" s="102"/>
      <c r="HV754" s="102"/>
      <c r="HW754" s="102"/>
      <c r="HX754" s="102"/>
      <c r="HY754" s="102"/>
      <c r="HZ754" s="102"/>
      <c r="IA754" s="102"/>
      <c r="IB754" s="102"/>
      <c r="IC754" s="102"/>
      <c r="ID754" s="102"/>
      <c r="IE754" s="102"/>
      <c r="IF754" s="102"/>
      <c r="IG754" s="102"/>
      <c r="IH754" s="102"/>
      <c r="II754" s="102"/>
      <c r="IJ754" s="102"/>
      <c r="IK754" s="102"/>
      <c r="IL754" s="102"/>
      <c r="IM754" s="102"/>
      <c r="IN754" s="102"/>
    </row>
    <row r="755" spans="1:248" s="436" customFormat="1">
      <c r="A755" s="350" t="s">
        <v>113</v>
      </c>
      <c r="B755" s="281">
        <v>1068.1199999999999</v>
      </c>
      <c r="C755" s="281"/>
      <c r="D755" s="281">
        <v>14503</v>
      </c>
      <c r="E755" s="281">
        <v>1133</v>
      </c>
      <c r="F755" s="450">
        <v>11.80052956751986</v>
      </c>
      <c r="G755" s="450">
        <v>12.578062389993635</v>
      </c>
      <c r="H755" s="460"/>
      <c r="HM755" s="102"/>
      <c r="HN755" s="102"/>
      <c r="HO755" s="102"/>
      <c r="HP755" s="102"/>
      <c r="HQ755" s="102"/>
      <c r="HR755" s="102"/>
      <c r="HS755" s="102"/>
      <c r="HT755" s="102"/>
      <c r="HU755" s="102"/>
      <c r="HV755" s="102"/>
      <c r="HW755" s="102"/>
      <c r="HX755" s="102"/>
      <c r="HY755" s="102"/>
      <c r="HZ755" s="102"/>
      <c r="IA755" s="102"/>
      <c r="IB755" s="102"/>
      <c r="IC755" s="102"/>
      <c r="ID755" s="102"/>
      <c r="IE755" s="102"/>
      <c r="IF755" s="102"/>
      <c r="IG755" s="102"/>
      <c r="IH755" s="102"/>
      <c r="II755" s="102"/>
      <c r="IJ755" s="102"/>
      <c r="IK755" s="102"/>
      <c r="IL755" s="102"/>
      <c r="IM755" s="102"/>
      <c r="IN755" s="102"/>
    </row>
    <row r="756" spans="1:248" s="436" customFormat="1" ht="18" customHeight="1">
      <c r="A756" s="350" t="s">
        <v>114</v>
      </c>
      <c r="B756" s="281">
        <v>0</v>
      </c>
      <c r="C756" s="281"/>
      <c r="D756" s="281">
        <v>0</v>
      </c>
      <c r="E756" s="281">
        <v>0</v>
      </c>
      <c r="F756" s="450"/>
      <c r="G756" s="450"/>
      <c r="H756" s="451"/>
      <c r="HM756" s="102"/>
      <c r="HN756" s="102"/>
      <c r="HO756" s="102"/>
      <c r="HP756" s="102"/>
      <c r="HQ756" s="102"/>
      <c r="HR756" s="102"/>
      <c r="HS756" s="102"/>
      <c r="HT756" s="102"/>
      <c r="HU756" s="102"/>
      <c r="HV756" s="102"/>
      <c r="HW756" s="102"/>
      <c r="HX756" s="102"/>
      <c r="HY756" s="102"/>
      <c r="HZ756" s="102"/>
      <c r="IA756" s="102"/>
      <c r="IB756" s="102"/>
      <c r="IC756" s="102"/>
      <c r="ID756" s="102"/>
      <c r="IE756" s="102"/>
      <c r="IF756" s="102"/>
      <c r="IG756" s="102"/>
      <c r="IH756" s="102"/>
      <c r="II756" s="102"/>
      <c r="IJ756" s="102"/>
      <c r="IK756" s="102"/>
      <c r="IL756" s="102"/>
      <c r="IM756" s="102"/>
      <c r="IN756" s="102"/>
    </row>
    <row r="757" spans="1:248" s="438" customFormat="1" ht="18" customHeight="1">
      <c r="A757" s="350" t="s">
        <v>700</v>
      </c>
      <c r="B757" s="281">
        <v>4184.62</v>
      </c>
      <c r="C757" s="281"/>
      <c r="D757" s="281">
        <v>1767</v>
      </c>
      <c r="E757" s="281">
        <v>878</v>
      </c>
      <c r="F757" s="450">
        <v>1.0125284738041</v>
      </c>
      <c r="G757" s="450">
        <v>-0.57773943631679825</v>
      </c>
      <c r="H757" s="451"/>
    </row>
    <row r="758" spans="1:248" s="436" customFormat="1" ht="18" customHeight="1">
      <c r="A758" s="350" t="s">
        <v>701</v>
      </c>
      <c r="B758" s="281">
        <v>6288.41</v>
      </c>
      <c r="C758" s="281"/>
      <c r="D758" s="281">
        <v>5583</v>
      </c>
      <c r="E758" s="281">
        <v>1186</v>
      </c>
      <c r="F758" s="450">
        <v>3.7074198988195617</v>
      </c>
      <c r="G758" s="450">
        <v>-0.11217620988453358</v>
      </c>
      <c r="H758" s="451"/>
      <c r="HM758" s="102"/>
      <c r="HN758" s="102"/>
      <c r="HO758" s="102"/>
      <c r="HP758" s="102"/>
      <c r="HQ758" s="102"/>
      <c r="HR758" s="102"/>
      <c r="HS758" s="102"/>
      <c r="HT758" s="102"/>
      <c r="HU758" s="102"/>
      <c r="HV758" s="102"/>
      <c r="HW758" s="102"/>
      <c r="HX758" s="102"/>
      <c r="HY758" s="102"/>
      <c r="HZ758" s="102"/>
      <c r="IA758" s="102"/>
      <c r="IB758" s="102"/>
      <c r="IC758" s="102"/>
      <c r="ID758" s="102"/>
      <c r="IE758" s="102"/>
      <c r="IF758" s="102"/>
      <c r="IG758" s="102"/>
      <c r="IH758" s="102"/>
      <c r="II758" s="102"/>
      <c r="IJ758" s="102"/>
      <c r="IK758" s="102"/>
      <c r="IL758" s="102"/>
      <c r="IM758" s="102"/>
      <c r="IN758" s="102"/>
    </row>
    <row r="759" spans="1:248" s="436" customFormat="1" ht="18" customHeight="1">
      <c r="A759" s="350" t="s">
        <v>702</v>
      </c>
      <c r="B759" s="281">
        <v>0</v>
      </c>
      <c r="C759" s="281"/>
      <c r="D759" s="281">
        <v>0</v>
      </c>
      <c r="E759" s="281">
        <v>0</v>
      </c>
      <c r="F759" s="450"/>
      <c r="G759" s="450"/>
      <c r="H759" s="451"/>
      <c r="HM759" s="102"/>
      <c r="HN759" s="102"/>
      <c r="HO759" s="102"/>
      <c r="HP759" s="102"/>
      <c r="HQ759" s="102"/>
      <c r="HR759" s="102"/>
      <c r="HS759" s="102"/>
      <c r="HT759" s="102"/>
      <c r="HU759" s="102"/>
      <c r="HV759" s="102"/>
      <c r="HW759" s="102"/>
      <c r="HX759" s="102"/>
      <c r="HY759" s="102"/>
      <c r="HZ759" s="102"/>
      <c r="IA759" s="102"/>
      <c r="IB759" s="102"/>
      <c r="IC759" s="102"/>
      <c r="ID759" s="102"/>
      <c r="IE759" s="102"/>
      <c r="IF759" s="102"/>
      <c r="IG759" s="102"/>
      <c r="IH759" s="102"/>
      <c r="II759" s="102"/>
      <c r="IJ759" s="102"/>
      <c r="IK759" s="102"/>
      <c r="IL759" s="102"/>
      <c r="IM759" s="102"/>
      <c r="IN759" s="102"/>
    </row>
    <row r="760" spans="1:248" s="436" customFormat="1" ht="18" customHeight="1">
      <c r="A760" s="350" t="s">
        <v>703</v>
      </c>
      <c r="B760" s="281">
        <v>0</v>
      </c>
      <c r="C760" s="281"/>
      <c r="D760" s="281">
        <v>131</v>
      </c>
      <c r="E760" s="281">
        <v>0</v>
      </c>
      <c r="F760" s="450"/>
      <c r="G760" s="450"/>
      <c r="H760" s="451"/>
      <c r="HM760" s="102"/>
      <c r="HN760" s="102"/>
      <c r="HO760" s="102"/>
      <c r="HP760" s="102"/>
      <c r="HQ760" s="102"/>
      <c r="HR760" s="102"/>
      <c r="HS760" s="102"/>
      <c r="HT760" s="102"/>
      <c r="HU760" s="102"/>
      <c r="HV760" s="102"/>
      <c r="HW760" s="102"/>
      <c r="HX760" s="102"/>
      <c r="HY760" s="102"/>
      <c r="HZ760" s="102"/>
      <c r="IA760" s="102"/>
      <c r="IB760" s="102"/>
      <c r="IC760" s="102"/>
      <c r="ID760" s="102"/>
      <c r="IE760" s="102"/>
      <c r="IF760" s="102"/>
      <c r="IG760" s="102"/>
      <c r="IH760" s="102"/>
      <c r="II760" s="102"/>
      <c r="IJ760" s="102"/>
      <c r="IK760" s="102"/>
      <c r="IL760" s="102"/>
      <c r="IM760" s="102"/>
      <c r="IN760" s="102"/>
    </row>
    <row r="761" spans="1:248" s="436" customFormat="1" ht="18" customHeight="1">
      <c r="A761" s="350" t="s">
        <v>704</v>
      </c>
      <c r="B761" s="281"/>
      <c r="C761" s="281"/>
      <c r="D761" s="281">
        <v>0</v>
      </c>
      <c r="E761" s="281"/>
      <c r="F761" s="450"/>
      <c r="G761" s="450"/>
      <c r="H761" s="451"/>
      <c r="HM761" s="102"/>
      <c r="HN761" s="102"/>
      <c r="HO761" s="102"/>
      <c r="HP761" s="102"/>
      <c r="HQ761" s="102"/>
      <c r="HR761" s="102"/>
      <c r="HS761" s="102"/>
      <c r="HT761" s="102"/>
      <c r="HU761" s="102"/>
      <c r="HV761" s="102"/>
      <c r="HW761" s="102"/>
      <c r="HX761" s="102"/>
      <c r="HY761" s="102"/>
      <c r="HZ761" s="102"/>
      <c r="IA761" s="102"/>
      <c r="IB761" s="102"/>
      <c r="IC761" s="102"/>
      <c r="ID761" s="102"/>
      <c r="IE761" s="102"/>
      <c r="IF761" s="102"/>
      <c r="IG761" s="102"/>
      <c r="IH761" s="102"/>
      <c r="II761" s="102"/>
      <c r="IJ761" s="102"/>
      <c r="IK761" s="102"/>
      <c r="IL761" s="102"/>
      <c r="IM761" s="102"/>
      <c r="IN761" s="102"/>
    </row>
    <row r="762" spans="1:248" s="436" customFormat="1">
      <c r="A762" s="350" t="s">
        <v>705</v>
      </c>
      <c r="B762" s="281">
        <v>7799</v>
      </c>
      <c r="C762" s="281"/>
      <c r="D762" s="281">
        <v>12223</v>
      </c>
      <c r="E762" s="281">
        <v>7152</v>
      </c>
      <c r="F762" s="450">
        <v>0.7090324384787472</v>
      </c>
      <c r="G762" s="450">
        <v>0.56725221182202845</v>
      </c>
      <c r="H762" s="451"/>
      <c r="HM762" s="102"/>
      <c r="HN762" s="102"/>
      <c r="HO762" s="102"/>
      <c r="HP762" s="102"/>
      <c r="HQ762" s="102"/>
      <c r="HR762" s="102"/>
      <c r="HS762" s="102"/>
      <c r="HT762" s="102"/>
      <c r="HU762" s="102"/>
      <c r="HV762" s="102"/>
      <c r="HW762" s="102"/>
      <c r="HX762" s="102"/>
      <c r="HY762" s="102"/>
      <c r="HZ762" s="102"/>
      <c r="IA762" s="102"/>
      <c r="IB762" s="102"/>
      <c r="IC762" s="102"/>
      <c r="ID762" s="102"/>
      <c r="IE762" s="102"/>
      <c r="IF762" s="102"/>
      <c r="IG762" s="102"/>
      <c r="IH762" s="102"/>
      <c r="II762" s="102"/>
      <c r="IJ762" s="102"/>
      <c r="IK762" s="102"/>
      <c r="IL762" s="102"/>
      <c r="IM762" s="102"/>
      <c r="IN762" s="102"/>
    </row>
    <row r="763" spans="1:248" s="436" customFormat="1" ht="60">
      <c r="A763" s="448" t="s">
        <v>706</v>
      </c>
      <c r="B763" s="458">
        <v>4280.6843634899997</v>
      </c>
      <c r="C763" s="458">
        <v>7075</v>
      </c>
      <c r="D763" s="458">
        <v>7075</v>
      </c>
      <c r="E763" s="458">
        <v>1636</v>
      </c>
      <c r="F763" s="453">
        <v>3.3245721271393647</v>
      </c>
      <c r="G763" s="450">
        <v>0.65277310804383215</v>
      </c>
      <c r="H763" s="451" t="s">
        <v>707</v>
      </c>
      <c r="HM763" s="102"/>
      <c r="HN763" s="102"/>
      <c r="HO763" s="102"/>
      <c r="HP763" s="102"/>
      <c r="HQ763" s="102"/>
      <c r="HR763" s="102"/>
      <c r="HS763" s="102"/>
      <c r="HT763" s="102"/>
      <c r="HU763" s="102"/>
      <c r="HV763" s="102"/>
      <c r="HW763" s="102"/>
      <c r="HX763" s="102"/>
      <c r="HY763" s="102"/>
      <c r="HZ763" s="102"/>
      <c r="IA763" s="102"/>
      <c r="IB763" s="102"/>
      <c r="IC763" s="102"/>
      <c r="ID763" s="102"/>
      <c r="IE763" s="102"/>
      <c r="IF763" s="102"/>
      <c r="IG763" s="102"/>
      <c r="IH763" s="102"/>
      <c r="II763" s="102"/>
      <c r="IJ763" s="102"/>
      <c r="IK763" s="102"/>
      <c r="IL763" s="102"/>
      <c r="IM763" s="102"/>
      <c r="IN763" s="102"/>
    </row>
    <row r="764" spans="1:248" s="436" customFormat="1" ht="18" customHeight="1">
      <c r="A764" s="350" t="s">
        <v>708</v>
      </c>
      <c r="B764" s="281">
        <v>3965</v>
      </c>
      <c r="C764" s="281"/>
      <c r="D764" s="281">
        <v>2604</v>
      </c>
      <c r="E764" s="281">
        <v>1117</v>
      </c>
      <c r="F764" s="450">
        <v>1.3312444046553269</v>
      </c>
      <c r="G764" s="450">
        <v>-0.34325346784363175</v>
      </c>
      <c r="H764" s="460"/>
      <c r="HM764" s="102"/>
      <c r="HN764" s="102"/>
      <c r="HO764" s="102"/>
      <c r="HP764" s="102"/>
      <c r="HQ764" s="102"/>
      <c r="HR764" s="102"/>
      <c r="HS764" s="102"/>
      <c r="HT764" s="102"/>
      <c r="HU764" s="102"/>
      <c r="HV764" s="102"/>
      <c r="HW764" s="102"/>
      <c r="HX764" s="102"/>
      <c r="HY764" s="102"/>
      <c r="HZ764" s="102"/>
      <c r="IA764" s="102"/>
      <c r="IB764" s="102"/>
      <c r="IC764" s="102"/>
      <c r="ID764" s="102"/>
      <c r="IE764" s="102"/>
      <c r="IF764" s="102"/>
      <c r="IG764" s="102"/>
      <c r="IH764" s="102"/>
      <c r="II764" s="102"/>
      <c r="IJ764" s="102"/>
      <c r="IK764" s="102"/>
      <c r="IL764" s="102"/>
      <c r="IM764" s="102"/>
      <c r="IN764" s="102"/>
    </row>
    <row r="765" spans="1:248" s="436" customFormat="1" ht="18" customHeight="1">
      <c r="A765" s="350" t="s">
        <v>709</v>
      </c>
      <c r="B765" s="281">
        <v>0</v>
      </c>
      <c r="C765" s="281"/>
      <c r="D765" s="281">
        <v>0</v>
      </c>
      <c r="E765" s="281">
        <v>0</v>
      </c>
      <c r="F765" s="450"/>
      <c r="G765" s="450"/>
      <c r="H765" s="451"/>
      <c r="HM765" s="102"/>
      <c r="HN765" s="102"/>
      <c r="HO765" s="102"/>
      <c r="HP765" s="102"/>
      <c r="HQ765" s="102"/>
      <c r="HR765" s="102"/>
      <c r="HS765" s="102"/>
      <c r="HT765" s="102"/>
      <c r="HU765" s="102"/>
      <c r="HV765" s="102"/>
      <c r="HW765" s="102"/>
      <c r="HX765" s="102"/>
      <c r="HY765" s="102"/>
      <c r="HZ765" s="102"/>
      <c r="IA765" s="102"/>
      <c r="IB765" s="102"/>
      <c r="IC765" s="102"/>
      <c r="ID765" s="102"/>
      <c r="IE765" s="102"/>
      <c r="IF765" s="102"/>
      <c r="IG765" s="102"/>
      <c r="IH765" s="102"/>
      <c r="II765" s="102"/>
      <c r="IJ765" s="102"/>
      <c r="IK765" s="102"/>
      <c r="IL765" s="102"/>
      <c r="IM765" s="102"/>
      <c r="IN765" s="102"/>
    </row>
    <row r="766" spans="1:248" s="436" customFormat="1" ht="18" customHeight="1">
      <c r="A766" s="350" t="s">
        <v>710</v>
      </c>
      <c r="B766" s="281">
        <v>315.68436349000001</v>
      </c>
      <c r="C766" s="281"/>
      <c r="D766" s="281">
        <v>4471</v>
      </c>
      <c r="E766" s="281">
        <v>519</v>
      </c>
      <c r="F766" s="450">
        <v>7.6146435452793835</v>
      </c>
      <c r="G766" s="450">
        <v>13.162880766635212</v>
      </c>
      <c r="H766" s="451"/>
      <c r="HM766" s="102"/>
      <c r="HN766" s="102"/>
      <c r="HO766" s="102"/>
      <c r="HP766" s="102"/>
      <c r="HQ766" s="102"/>
      <c r="HR766" s="102"/>
      <c r="HS766" s="102"/>
      <c r="HT766" s="102"/>
      <c r="HU766" s="102"/>
      <c r="HV766" s="102"/>
      <c r="HW766" s="102"/>
      <c r="HX766" s="102"/>
      <c r="HY766" s="102"/>
      <c r="HZ766" s="102"/>
      <c r="IA766" s="102"/>
      <c r="IB766" s="102"/>
      <c r="IC766" s="102"/>
      <c r="ID766" s="102"/>
      <c r="IE766" s="102"/>
      <c r="IF766" s="102"/>
      <c r="IG766" s="102"/>
      <c r="IH766" s="102"/>
      <c r="II766" s="102"/>
      <c r="IJ766" s="102"/>
      <c r="IK766" s="102"/>
      <c r="IL766" s="102"/>
      <c r="IM766" s="102"/>
      <c r="IN766" s="102"/>
    </row>
    <row r="767" spans="1:248" s="436" customFormat="1" ht="60">
      <c r="A767" s="448" t="s">
        <v>711</v>
      </c>
      <c r="B767" s="458">
        <v>292681.05533171794</v>
      </c>
      <c r="C767" s="458">
        <v>405496</v>
      </c>
      <c r="D767" s="458">
        <v>400989</v>
      </c>
      <c r="E767" s="458">
        <v>432510</v>
      </c>
      <c r="F767" s="450">
        <v>-7.2879239786363348E-2</v>
      </c>
      <c r="G767" s="450">
        <v>0.3700545105166726</v>
      </c>
      <c r="H767" s="451" t="s">
        <v>712</v>
      </c>
      <c r="HM767" s="102"/>
      <c r="HN767" s="102"/>
      <c r="HO767" s="102"/>
      <c r="HP767" s="102"/>
      <c r="HQ767" s="102"/>
      <c r="HR767" s="102"/>
      <c r="HS767" s="102"/>
      <c r="HT767" s="102"/>
      <c r="HU767" s="102"/>
      <c r="HV767" s="102"/>
      <c r="HW767" s="102"/>
      <c r="HX767" s="102"/>
      <c r="HY767" s="102"/>
      <c r="HZ767" s="102"/>
      <c r="IA767" s="102"/>
      <c r="IB767" s="102"/>
      <c r="IC767" s="102"/>
      <c r="ID767" s="102"/>
      <c r="IE767" s="102"/>
      <c r="IF767" s="102"/>
      <c r="IG767" s="102"/>
      <c r="IH767" s="102"/>
      <c r="II767" s="102"/>
      <c r="IJ767" s="102"/>
      <c r="IK767" s="102"/>
      <c r="IL767" s="102"/>
      <c r="IM767" s="102"/>
      <c r="IN767" s="102"/>
    </row>
    <row r="768" spans="1:248" s="436" customFormat="1" ht="18" customHeight="1">
      <c r="A768" s="350" t="s">
        <v>713</v>
      </c>
      <c r="B768" s="281">
        <v>27928.699999999997</v>
      </c>
      <c r="C768" s="281"/>
      <c r="D768" s="281">
        <v>26166</v>
      </c>
      <c r="E768" s="281">
        <v>148631</v>
      </c>
      <c r="F768" s="450">
        <v>-0.8239532802712759</v>
      </c>
      <c r="G768" s="450">
        <v>-6.311428745340808E-2</v>
      </c>
      <c r="H768" s="451"/>
      <c r="HM768" s="102"/>
      <c r="HN768" s="102"/>
      <c r="HO768" s="102"/>
      <c r="HP768" s="102"/>
      <c r="HQ768" s="102"/>
      <c r="HR768" s="102"/>
      <c r="HS768" s="102"/>
      <c r="HT768" s="102"/>
      <c r="HU768" s="102"/>
      <c r="HV768" s="102"/>
      <c r="HW768" s="102"/>
      <c r="HX768" s="102"/>
      <c r="HY768" s="102"/>
      <c r="HZ768" s="102"/>
      <c r="IA768" s="102"/>
      <c r="IB768" s="102"/>
      <c r="IC768" s="102"/>
      <c r="ID768" s="102"/>
      <c r="IE768" s="102"/>
      <c r="IF768" s="102"/>
      <c r="IG768" s="102"/>
      <c r="IH768" s="102"/>
      <c r="II768" s="102"/>
      <c r="IJ768" s="102"/>
      <c r="IK768" s="102"/>
      <c r="IL768" s="102"/>
      <c r="IM768" s="102"/>
      <c r="IN768" s="102"/>
    </row>
    <row r="769" spans="1:248" s="436" customFormat="1" ht="18" customHeight="1">
      <c r="A769" s="350" t="s">
        <v>714</v>
      </c>
      <c r="B769" s="281">
        <v>260252.24533171798</v>
      </c>
      <c r="C769" s="281"/>
      <c r="D769" s="281">
        <v>345044</v>
      </c>
      <c r="E769" s="281">
        <v>262178</v>
      </c>
      <c r="F769" s="450">
        <v>0.31606770972392795</v>
      </c>
      <c r="G769" s="450">
        <v>0.3258060446710318</v>
      </c>
      <c r="H769" s="451"/>
      <c r="HM769" s="102"/>
      <c r="HN769" s="102"/>
      <c r="HO769" s="102"/>
      <c r="HP769" s="102"/>
      <c r="HQ769" s="102"/>
      <c r="HR769" s="102"/>
      <c r="HS769" s="102"/>
      <c r="HT769" s="102"/>
      <c r="HU769" s="102"/>
      <c r="HV769" s="102"/>
      <c r="HW769" s="102"/>
      <c r="HX769" s="102"/>
      <c r="HY769" s="102"/>
      <c r="HZ769" s="102"/>
      <c r="IA769" s="102"/>
      <c r="IB769" s="102"/>
      <c r="IC769" s="102"/>
      <c r="ID769" s="102"/>
      <c r="IE769" s="102"/>
      <c r="IF769" s="102"/>
      <c r="IG769" s="102"/>
      <c r="IH769" s="102"/>
      <c r="II769" s="102"/>
      <c r="IJ769" s="102"/>
      <c r="IK769" s="102"/>
      <c r="IL769" s="102"/>
      <c r="IM769" s="102"/>
      <c r="IN769" s="102"/>
    </row>
    <row r="770" spans="1:248" s="436" customFormat="1" ht="18" customHeight="1">
      <c r="A770" s="350" t="s">
        <v>715</v>
      </c>
      <c r="B770" s="281">
        <v>0</v>
      </c>
      <c r="C770" s="281"/>
      <c r="D770" s="281">
        <v>0</v>
      </c>
      <c r="E770" s="281">
        <v>0</v>
      </c>
      <c r="F770" s="450"/>
      <c r="G770" s="450"/>
      <c r="H770" s="451"/>
      <c r="HM770" s="102"/>
      <c r="HN770" s="102"/>
      <c r="HO770" s="102"/>
      <c r="HP770" s="102"/>
      <c r="HQ770" s="102"/>
      <c r="HR770" s="102"/>
      <c r="HS770" s="102"/>
      <c r="HT770" s="102"/>
      <c r="HU770" s="102"/>
      <c r="HV770" s="102"/>
      <c r="HW770" s="102"/>
      <c r="HX770" s="102"/>
      <c r="HY770" s="102"/>
      <c r="HZ770" s="102"/>
      <c r="IA770" s="102"/>
      <c r="IB770" s="102"/>
      <c r="IC770" s="102"/>
      <c r="ID770" s="102"/>
      <c r="IE770" s="102"/>
      <c r="IF770" s="102"/>
      <c r="IG770" s="102"/>
      <c r="IH770" s="102"/>
      <c r="II770" s="102"/>
      <c r="IJ770" s="102"/>
      <c r="IK770" s="102"/>
      <c r="IL770" s="102"/>
      <c r="IM770" s="102"/>
      <c r="IN770" s="102"/>
    </row>
    <row r="771" spans="1:248" s="436" customFormat="1" ht="18" customHeight="1">
      <c r="A771" s="350" t="s">
        <v>716</v>
      </c>
      <c r="B771" s="281">
        <v>896</v>
      </c>
      <c r="C771" s="281"/>
      <c r="D771" s="281">
        <v>896</v>
      </c>
      <c r="E771" s="281">
        <v>2284</v>
      </c>
      <c r="F771" s="450">
        <v>-0.60770577933450087</v>
      </c>
      <c r="G771" s="450">
        <v>0</v>
      </c>
      <c r="H771" s="451"/>
      <c r="HM771" s="102"/>
      <c r="HN771" s="102"/>
      <c r="HO771" s="102"/>
      <c r="HP771" s="102"/>
      <c r="HQ771" s="102"/>
      <c r="HR771" s="102"/>
      <c r="HS771" s="102"/>
      <c r="HT771" s="102"/>
      <c r="HU771" s="102"/>
      <c r="HV771" s="102"/>
      <c r="HW771" s="102"/>
      <c r="HX771" s="102"/>
      <c r="HY771" s="102"/>
      <c r="HZ771" s="102"/>
      <c r="IA771" s="102"/>
      <c r="IB771" s="102"/>
      <c r="IC771" s="102"/>
      <c r="ID771" s="102"/>
      <c r="IE771" s="102"/>
      <c r="IF771" s="102"/>
      <c r="IG771" s="102"/>
      <c r="IH771" s="102"/>
      <c r="II771" s="102"/>
      <c r="IJ771" s="102"/>
      <c r="IK771" s="102"/>
      <c r="IL771" s="102"/>
      <c r="IM771" s="102"/>
      <c r="IN771" s="102"/>
    </row>
    <row r="772" spans="1:248" s="436" customFormat="1" ht="18" customHeight="1">
      <c r="A772" s="350" t="s">
        <v>717</v>
      </c>
      <c r="B772" s="281">
        <v>0</v>
      </c>
      <c r="C772" s="281"/>
      <c r="D772" s="281">
        <v>0</v>
      </c>
      <c r="E772" s="281">
        <v>0</v>
      </c>
      <c r="F772" s="450"/>
      <c r="G772" s="450"/>
      <c r="H772" s="451"/>
      <c r="HM772" s="102"/>
      <c r="HN772" s="102"/>
      <c r="HO772" s="102"/>
      <c r="HP772" s="102"/>
      <c r="HQ772" s="102"/>
      <c r="HR772" s="102"/>
      <c r="HS772" s="102"/>
      <c r="HT772" s="102"/>
      <c r="HU772" s="102"/>
      <c r="HV772" s="102"/>
      <c r="HW772" s="102"/>
      <c r="HX772" s="102"/>
      <c r="HY772" s="102"/>
      <c r="HZ772" s="102"/>
      <c r="IA772" s="102"/>
      <c r="IB772" s="102"/>
      <c r="IC772" s="102"/>
      <c r="ID772" s="102"/>
      <c r="IE772" s="102"/>
      <c r="IF772" s="102"/>
      <c r="IG772" s="102"/>
      <c r="IH772" s="102"/>
      <c r="II772" s="102"/>
      <c r="IJ772" s="102"/>
      <c r="IK772" s="102"/>
      <c r="IL772" s="102"/>
      <c r="IM772" s="102"/>
      <c r="IN772" s="102"/>
    </row>
    <row r="773" spans="1:248" s="436" customFormat="1" ht="18" customHeight="1">
      <c r="A773" s="350" t="s">
        <v>718</v>
      </c>
      <c r="B773" s="281">
        <v>0</v>
      </c>
      <c r="C773" s="281"/>
      <c r="D773" s="281">
        <v>0</v>
      </c>
      <c r="E773" s="281">
        <v>0</v>
      </c>
      <c r="F773" s="450"/>
      <c r="G773" s="450"/>
      <c r="H773" s="451"/>
      <c r="HM773" s="102"/>
      <c r="HN773" s="102"/>
      <c r="HO773" s="102"/>
      <c r="HP773" s="102"/>
      <c r="HQ773" s="102"/>
      <c r="HR773" s="102"/>
      <c r="HS773" s="102"/>
      <c r="HT773" s="102"/>
      <c r="HU773" s="102"/>
      <c r="HV773" s="102"/>
      <c r="HW773" s="102"/>
      <c r="HX773" s="102"/>
      <c r="HY773" s="102"/>
      <c r="HZ773" s="102"/>
      <c r="IA773" s="102"/>
      <c r="IB773" s="102"/>
      <c r="IC773" s="102"/>
      <c r="ID773" s="102"/>
      <c r="IE773" s="102"/>
      <c r="IF773" s="102"/>
      <c r="IG773" s="102"/>
      <c r="IH773" s="102"/>
      <c r="II773" s="102"/>
      <c r="IJ773" s="102"/>
      <c r="IK773" s="102"/>
      <c r="IL773" s="102"/>
      <c r="IM773" s="102"/>
      <c r="IN773" s="102"/>
    </row>
    <row r="774" spans="1:248" s="436" customFormat="1" ht="18" customHeight="1">
      <c r="A774" s="350" t="s">
        <v>719</v>
      </c>
      <c r="B774" s="281">
        <v>3604.11</v>
      </c>
      <c r="C774" s="281"/>
      <c r="D774" s="281">
        <v>28883</v>
      </c>
      <c r="E774" s="281">
        <v>19417</v>
      </c>
      <c r="F774" s="450">
        <v>0.48751094401812844</v>
      </c>
      <c r="G774" s="450">
        <v>7.0139063458107547</v>
      </c>
      <c r="H774" s="451"/>
      <c r="HM774" s="102"/>
      <c r="HN774" s="102"/>
      <c r="HO774" s="102"/>
      <c r="HP774" s="102"/>
      <c r="HQ774" s="102"/>
      <c r="HR774" s="102"/>
      <c r="HS774" s="102"/>
      <c r="HT774" s="102"/>
      <c r="HU774" s="102"/>
      <c r="HV774" s="102"/>
      <c r="HW774" s="102"/>
      <c r="HX774" s="102"/>
      <c r="HY774" s="102"/>
      <c r="HZ774" s="102"/>
      <c r="IA774" s="102"/>
      <c r="IB774" s="102"/>
      <c r="IC774" s="102"/>
      <c r="ID774" s="102"/>
      <c r="IE774" s="102"/>
      <c r="IF774" s="102"/>
      <c r="IG774" s="102"/>
      <c r="IH774" s="102"/>
      <c r="II774" s="102"/>
      <c r="IJ774" s="102"/>
      <c r="IK774" s="102"/>
      <c r="IL774" s="102"/>
      <c r="IM774" s="102"/>
      <c r="IN774" s="102"/>
    </row>
    <row r="775" spans="1:248" s="436" customFormat="1" ht="59.1" customHeight="1">
      <c r="A775" s="448" t="s">
        <v>720</v>
      </c>
      <c r="B775" s="458">
        <v>1820.57537336</v>
      </c>
      <c r="C775" s="458">
        <v>4984</v>
      </c>
      <c r="D775" s="458">
        <v>4984</v>
      </c>
      <c r="E775" s="458">
        <v>2393</v>
      </c>
      <c r="F775" s="453">
        <v>1.0827413288758878</v>
      </c>
      <c r="G775" s="450">
        <v>1.7375960770037646</v>
      </c>
      <c r="H775" s="473" t="s">
        <v>721</v>
      </c>
      <c r="HM775" s="102"/>
      <c r="HN775" s="102"/>
      <c r="HO775" s="102"/>
      <c r="HP775" s="102"/>
      <c r="HQ775" s="102"/>
      <c r="HR775" s="102"/>
      <c r="HS775" s="102"/>
      <c r="HT775" s="102"/>
      <c r="HU775" s="102"/>
      <c r="HV775" s="102"/>
      <c r="HW775" s="102"/>
      <c r="HX775" s="102"/>
      <c r="HY775" s="102"/>
      <c r="HZ775" s="102"/>
      <c r="IA775" s="102"/>
      <c r="IB775" s="102"/>
      <c r="IC775" s="102"/>
      <c r="ID775" s="102"/>
      <c r="IE775" s="102"/>
      <c r="IF775" s="102"/>
      <c r="IG775" s="102"/>
      <c r="IH775" s="102"/>
      <c r="II775" s="102"/>
      <c r="IJ775" s="102"/>
      <c r="IK775" s="102"/>
      <c r="IL775" s="102"/>
      <c r="IM775" s="102"/>
      <c r="IN775" s="102"/>
    </row>
    <row r="776" spans="1:248" s="436" customFormat="1" ht="18" customHeight="1">
      <c r="A776" s="350" t="s">
        <v>722</v>
      </c>
      <c r="B776" s="281">
        <v>1797</v>
      </c>
      <c r="C776" s="281"/>
      <c r="D776" s="281">
        <v>4481</v>
      </c>
      <c r="E776" s="281">
        <v>2192</v>
      </c>
      <c r="F776" s="450">
        <v>1.0442518248175183</v>
      </c>
      <c r="G776" s="450">
        <v>1.4936004451864218</v>
      </c>
      <c r="H776" s="451"/>
      <c r="HM776" s="102"/>
      <c r="HN776" s="102"/>
      <c r="HO776" s="102"/>
      <c r="HP776" s="102"/>
      <c r="HQ776" s="102"/>
      <c r="HR776" s="102"/>
      <c r="HS776" s="102"/>
      <c r="HT776" s="102"/>
      <c r="HU776" s="102"/>
      <c r="HV776" s="102"/>
      <c r="HW776" s="102"/>
      <c r="HX776" s="102"/>
      <c r="HY776" s="102"/>
      <c r="HZ776" s="102"/>
      <c r="IA776" s="102"/>
      <c r="IB776" s="102"/>
      <c r="IC776" s="102"/>
      <c r="ID776" s="102"/>
      <c r="IE776" s="102"/>
      <c r="IF776" s="102"/>
      <c r="IG776" s="102"/>
      <c r="IH776" s="102"/>
      <c r="II776" s="102"/>
      <c r="IJ776" s="102"/>
      <c r="IK776" s="102"/>
      <c r="IL776" s="102"/>
      <c r="IM776" s="102"/>
      <c r="IN776" s="102"/>
    </row>
    <row r="777" spans="1:248" s="436" customFormat="1" ht="18" customHeight="1">
      <c r="A777" s="350" t="s">
        <v>723</v>
      </c>
      <c r="B777" s="281">
        <v>0</v>
      </c>
      <c r="C777" s="281"/>
      <c r="D777" s="281">
        <v>98</v>
      </c>
      <c r="E777" s="281">
        <v>0</v>
      </c>
      <c r="F777" s="450"/>
      <c r="G777" s="450"/>
      <c r="H777" s="451"/>
      <c r="HM777" s="102"/>
      <c r="HN777" s="102"/>
      <c r="HO777" s="102"/>
      <c r="HP777" s="102"/>
      <c r="HQ777" s="102"/>
      <c r="HR777" s="102"/>
      <c r="HS777" s="102"/>
      <c r="HT777" s="102"/>
      <c r="HU777" s="102"/>
      <c r="HV777" s="102"/>
      <c r="HW777" s="102"/>
      <c r="HX777" s="102"/>
      <c r="HY777" s="102"/>
      <c r="HZ777" s="102"/>
      <c r="IA777" s="102"/>
      <c r="IB777" s="102"/>
      <c r="IC777" s="102"/>
      <c r="ID777" s="102"/>
      <c r="IE777" s="102"/>
      <c r="IF777" s="102"/>
      <c r="IG777" s="102"/>
      <c r="IH777" s="102"/>
      <c r="II777" s="102"/>
      <c r="IJ777" s="102"/>
      <c r="IK777" s="102"/>
      <c r="IL777" s="102"/>
      <c r="IM777" s="102"/>
      <c r="IN777" s="102"/>
    </row>
    <row r="778" spans="1:248" s="436" customFormat="1" ht="18" customHeight="1">
      <c r="A778" s="350" t="s">
        <v>724</v>
      </c>
      <c r="B778" s="281">
        <v>23.57537336</v>
      </c>
      <c r="C778" s="281"/>
      <c r="D778" s="281">
        <v>312</v>
      </c>
      <c r="E778" s="281">
        <v>143</v>
      </c>
      <c r="F778" s="450">
        <v>1.1818181818181817</v>
      </c>
      <c r="G778" s="450">
        <v>12.234148839795935</v>
      </c>
      <c r="H778" s="451"/>
      <c r="HM778" s="102"/>
      <c r="HN778" s="102"/>
      <c r="HO778" s="102"/>
      <c r="HP778" s="102"/>
      <c r="HQ778" s="102"/>
      <c r="HR778" s="102"/>
      <c r="HS778" s="102"/>
      <c r="HT778" s="102"/>
      <c r="HU778" s="102"/>
      <c r="HV778" s="102"/>
      <c r="HW778" s="102"/>
      <c r="HX778" s="102"/>
      <c r="HY778" s="102"/>
      <c r="HZ778" s="102"/>
      <c r="IA778" s="102"/>
      <c r="IB778" s="102"/>
      <c r="IC778" s="102"/>
      <c r="ID778" s="102"/>
      <c r="IE778" s="102"/>
      <c r="IF778" s="102"/>
      <c r="IG778" s="102"/>
      <c r="IH778" s="102"/>
      <c r="II778" s="102"/>
      <c r="IJ778" s="102"/>
      <c r="IK778" s="102"/>
      <c r="IL778" s="102"/>
      <c r="IM778" s="102"/>
      <c r="IN778" s="102"/>
    </row>
    <row r="779" spans="1:248" s="436" customFormat="1" ht="18" customHeight="1">
      <c r="A779" s="350" t="s">
        <v>725</v>
      </c>
      <c r="B779" s="281"/>
      <c r="C779" s="281"/>
      <c r="D779" s="281">
        <v>0</v>
      </c>
      <c r="E779" s="281">
        <v>0</v>
      </c>
      <c r="F779" s="450"/>
      <c r="G779" s="450"/>
      <c r="H779" s="451"/>
      <c r="HM779" s="102"/>
      <c r="HN779" s="102"/>
      <c r="HO779" s="102"/>
      <c r="HP779" s="102"/>
      <c r="HQ779" s="102"/>
      <c r="HR779" s="102"/>
      <c r="HS779" s="102"/>
      <c r="HT779" s="102"/>
      <c r="HU779" s="102"/>
      <c r="HV779" s="102"/>
      <c r="HW779" s="102"/>
      <c r="HX779" s="102"/>
      <c r="HY779" s="102"/>
      <c r="HZ779" s="102"/>
      <c r="IA779" s="102"/>
      <c r="IB779" s="102"/>
      <c r="IC779" s="102"/>
      <c r="ID779" s="102"/>
      <c r="IE779" s="102"/>
      <c r="IF779" s="102"/>
      <c r="IG779" s="102"/>
      <c r="IH779" s="102"/>
      <c r="II779" s="102"/>
      <c r="IJ779" s="102"/>
      <c r="IK779" s="102"/>
      <c r="IL779" s="102"/>
      <c r="IM779" s="102"/>
      <c r="IN779" s="102"/>
    </row>
    <row r="780" spans="1:248" s="436" customFormat="1" ht="18" customHeight="1">
      <c r="A780" s="350" t="s">
        <v>726</v>
      </c>
      <c r="B780" s="281"/>
      <c r="C780" s="281"/>
      <c r="D780" s="281">
        <v>93</v>
      </c>
      <c r="E780" s="281">
        <v>58</v>
      </c>
      <c r="F780" s="450">
        <v>0.60344827586206895</v>
      </c>
      <c r="G780" s="450"/>
      <c r="H780" s="451"/>
      <c r="HM780" s="102"/>
      <c r="HN780" s="102"/>
      <c r="HO780" s="102"/>
      <c r="HP780" s="102"/>
      <c r="HQ780" s="102"/>
      <c r="HR780" s="102"/>
      <c r="HS780" s="102"/>
      <c r="HT780" s="102"/>
      <c r="HU780" s="102"/>
      <c r="HV780" s="102"/>
      <c r="HW780" s="102"/>
      <c r="HX780" s="102"/>
      <c r="HY780" s="102"/>
      <c r="HZ780" s="102"/>
      <c r="IA780" s="102"/>
      <c r="IB780" s="102"/>
      <c r="IC780" s="102"/>
      <c r="ID780" s="102"/>
      <c r="IE780" s="102"/>
      <c r="IF780" s="102"/>
      <c r="IG780" s="102"/>
      <c r="IH780" s="102"/>
      <c r="II780" s="102"/>
      <c r="IJ780" s="102"/>
      <c r="IK780" s="102"/>
      <c r="IL780" s="102"/>
      <c r="IM780" s="102"/>
      <c r="IN780" s="102"/>
    </row>
    <row r="781" spans="1:248" s="436" customFormat="1" ht="18" customHeight="1">
      <c r="A781" s="448" t="s">
        <v>727</v>
      </c>
      <c r="B781" s="458"/>
      <c r="C781" s="458"/>
      <c r="D781" s="458">
        <v>0</v>
      </c>
      <c r="E781" s="458"/>
      <c r="F781" s="450"/>
      <c r="G781" s="450"/>
      <c r="H781" s="451"/>
      <c r="HM781" s="102"/>
      <c r="HN781" s="102"/>
      <c r="HO781" s="102"/>
      <c r="HP781" s="102"/>
      <c r="HQ781" s="102"/>
      <c r="HR781" s="102"/>
      <c r="HS781" s="102"/>
      <c r="HT781" s="102"/>
      <c r="HU781" s="102"/>
      <c r="HV781" s="102"/>
      <c r="HW781" s="102"/>
      <c r="HX781" s="102"/>
      <c r="HY781" s="102"/>
      <c r="HZ781" s="102"/>
      <c r="IA781" s="102"/>
      <c r="IB781" s="102"/>
      <c r="IC781" s="102"/>
      <c r="ID781" s="102"/>
      <c r="IE781" s="102"/>
      <c r="IF781" s="102"/>
      <c r="IG781" s="102"/>
      <c r="IH781" s="102"/>
      <c r="II781" s="102"/>
      <c r="IJ781" s="102"/>
      <c r="IK781" s="102"/>
      <c r="IL781" s="102"/>
      <c r="IM781" s="102"/>
      <c r="IN781" s="102"/>
    </row>
    <row r="782" spans="1:248" s="436" customFormat="1" ht="18" customHeight="1">
      <c r="A782" s="350" t="s">
        <v>728</v>
      </c>
      <c r="B782" s="281"/>
      <c r="C782" s="281"/>
      <c r="D782" s="281">
        <v>0</v>
      </c>
      <c r="E782" s="281"/>
      <c r="F782" s="450"/>
      <c r="G782" s="450"/>
      <c r="H782" s="451"/>
      <c r="HM782" s="102"/>
      <c r="HN782" s="102"/>
      <c r="HO782" s="102"/>
      <c r="HP782" s="102"/>
      <c r="HQ782" s="102"/>
      <c r="HR782" s="102"/>
      <c r="HS782" s="102"/>
      <c r="HT782" s="102"/>
      <c r="HU782" s="102"/>
      <c r="HV782" s="102"/>
      <c r="HW782" s="102"/>
      <c r="HX782" s="102"/>
      <c r="HY782" s="102"/>
      <c r="HZ782" s="102"/>
      <c r="IA782" s="102"/>
      <c r="IB782" s="102"/>
      <c r="IC782" s="102"/>
      <c r="ID782" s="102"/>
      <c r="IE782" s="102"/>
      <c r="IF782" s="102"/>
      <c r="IG782" s="102"/>
      <c r="IH782" s="102"/>
      <c r="II782" s="102"/>
      <c r="IJ782" s="102"/>
      <c r="IK782" s="102"/>
      <c r="IL782" s="102"/>
      <c r="IM782" s="102"/>
      <c r="IN782" s="102"/>
    </row>
    <row r="783" spans="1:248" s="436" customFormat="1" ht="18" customHeight="1">
      <c r="A783" s="350" t="s">
        <v>729</v>
      </c>
      <c r="B783" s="281"/>
      <c r="C783" s="281"/>
      <c r="D783" s="281">
        <v>0</v>
      </c>
      <c r="E783" s="281"/>
      <c r="F783" s="450"/>
      <c r="G783" s="450"/>
      <c r="H783" s="451"/>
      <c r="HM783" s="102"/>
      <c r="HN783" s="102"/>
      <c r="HO783" s="102"/>
      <c r="HP783" s="102"/>
      <c r="HQ783" s="102"/>
      <c r="HR783" s="102"/>
      <c r="HS783" s="102"/>
      <c r="HT783" s="102"/>
      <c r="HU783" s="102"/>
      <c r="HV783" s="102"/>
      <c r="HW783" s="102"/>
      <c r="HX783" s="102"/>
      <c r="HY783" s="102"/>
      <c r="HZ783" s="102"/>
      <c r="IA783" s="102"/>
      <c r="IB783" s="102"/>
      <c r="IC783" s="102"/>
      <c r="ID783" s="102"/>
      <c r="IE783" s="102"/>
      <c r="IF783" s="102"/>
      <c r="IG783" s="102"/>
      <c r="IH783" s="102"/>
      <c r="II783" s="102"/>
      <c r="IJ783" s="102"/>
      <c r="IK783" s="102"/>
      <c r="IL783" s="102"/>
      <c r="IM783" s="102"/>
      <c r="IN783" s="102"/>
    </row>
    <row r="784" spans="1:248" s="436" customFormat="1" ht="18" customHeight="1">
      <c r="A784" s="350" t="s">
        <v>730</v>
      </c>
      <c r="B784" s="281"/>
      <c r="C784" s="281"/>
      <c r="D784" s="281">
        <v>0</v>
      </c>
      <c r="E784" s="281"/>
      <c r="F784" s="450"/>
      <c r="G784" s="450"/>
      <c r="H784" s="451"/>
      <c r="HM784" s="102"/>
      <c r="HN784" s="102"/>
      <c r="HO784" s="102"/>
      <c r="HP784" s="102"/>
      <c r="HQ784" s="102"/>
      <c r="HR784" s="102"/>
      <c r="HS784" s="102"/>
      <c r="HT784" s="102"/>
      <c r="HU784" s="102"/>
      <c r="HV784" s="102"/>
      <c r="HW784" s="102"/>
      <c r="HX784" s="102"/>
      <c r="HY784" s="102"/>
      <c r="HZ784" s="102"/>
      <c r="IA784" s="102"/>
      <c r="IB784" s="102"/>
      <c r="IC784" s="102"/>
      <c r="ID784" s="102"/>
      <c r="IE784" s="102"/>
      <c r="IF784" s="102"/>
      <c r="IG784" s="102"/>
      <c r="IH784" s="102"/>
      <c r="II784" s="102"/>
      <c r="IJ784" s="102"/>
      <c r="IK784" s="102"/>
      <c r="IL784" s="102"/>
      <c r="IM784" s="102"/>
      <c r="IN784" s="102"/>
    </row>
    <row r="785" spans="1:248" s="436" customFormat="1" ht="18" customHeight="1">
      <c r="A785" s="350" t="s">
        <v>731</v>
      </c>
      <c r="B785" s="281"/>
      <c r="C785" s="281"/>
      <c r="D785" s="281">
        <v>0</v>
      </c>
      <c r="E785" s="281"/>
      <c r="F785" s="450"/>
      <c r="G785" s="450"/>
      <c r="H785" s="451"/>
      <c r="HM785" s="102"/>
      <c r="HN785" s="102"/>
      <c r="HO785" s="102"/>
      <c r="HP785" s="102"/>
      <c r="HQ785" s="102"/>
      <c r="HR785" s="102"/>
      <c r="HS785" s="102"/>
      <c r="HT785" s="102"/>
      <c r="HU785" s="102"/>
      <c r="HV785" s="102"/>
      <c r="HW785" s="102"/>
      <c r="HX785" s="102"/>
      <c r="HY785" s="102"/>
      <c r="HZ785" s="102"/>
      <c r="IA785" s="102"/>
      <c r="IB785" s="102"/>
      <c r="IC785" s="102"/>
      <c r="ID785" s="102"/>
      <c r="IE785" s="102"/>
      <c r="IF785" s="102"/>
      <c r="IG785" s="102"/>
      <c r="IH785" s="102"/>
      <c r="II785" s="102"/>
      <c r="IJ785" s="102"/>
      <c r="IK785" s="102"/>
      <c r="IL785" s="102"/>
      <c r="IM785" s="102"/>
      <c r="IN785" s="102"/>
    </row>
    <row r="786" spans="1:248" s="436" customFormat="1" ht="18" customHeight="1">
      <c r="A786" s="350" t="s">
        <v>732</v>
      </c>
      <c r="B786" s="281"/>
      <c r="C786" s="281"/>
      <c r="D786" s="281">
        <v>0</v>
      </c>
      <c r="E786" s="281"/>
      <c r="F786" s="450"/>
      <c r="G786" s="450"/>
      <c r="H786" s="451"/>
      <c r="HM786" s="102"/>
      <c r="HN786" s="102"/>
      <c r="HO786" s="102"/>
      <c r="HP786" s="102"/>
      <c r="HQ786" s="102"/>
      <c r="HR786" s="102"/>
      <c r="HS786" s="102"/>
      <c r="HT786" s="102"/>
      <c r="HU786" s="102"/>
      <c r="HV786" s="102"/>
      <c r="HW786" s="102"/>
      <c r="HX786" s="102"/>
      <c r="HY786" s="102"/>
      <c r="HZ786" s="102"/>
      <c r="IA786" s="102"/>
      <c r="IB786" s="102"/>
      <c r="IC786" s="102"/>
      <c r="ID786" s="102"/>
      <c r="IE786" s="102"/>
      <c r="IF786" s="102"/>
      <c r="IG786" s="102"/>
      <c r="IH786" s="102"/>
      <c r="II786" s="102"/>
      <c r="IJ786" s="102"/>
      <c r="IK786" s="102"/>
      <c r="IL786" s="102"/>
      <c r="IM786" s="102"/>
      <c r="IN786" s="102"/>
    </row>
    <row r="787" spans="1:248" s="436" customFormat="1" ht="18" customHeight="1">
      <c r="A787" s="350" t="s">
        <v>733</v>
      </c>
      <c r="B787" s="281"/>
      <c r="C787" s="281"/>
      <c r="D787" s="281">
        <v>0</v>
      </c>
      <c r="E787" s="281"/>
      <c r="F787" s="450"/>
      <c r="G787" s="450"/>
      <c r="H787" s="451"/>
      <c r="HM787" s="102"/>
      <c r="HN787" s="102"/>
      <c r="HO787" s="102"/>
      <c r="HP787" s="102"/>
      <c r="HQ787" s="102"/>
      <c r="HR787" s="102"/>
      <c r="HS787" s="102"/>
      <c r="HT787" s="102"/>
      <c r="HU787" s="102"/>
      <c r="HV787" s="102"/>
      <c r="HW787" s="102"/>
      <c r="HX787" s="102"/>
      <c r="HY787" s="102"/>
      <c r="HZ787" s="102"/>
      <c r="IA787" s="102"/>
      <c r="IB787" s="102"/>
      <c r="IC787" s="102"/>
      <c r="ID787" s="102"/>
      <c r="IE787" s="102"/>
      <c r="IF787" s="102"/>
      <c r="IG787" s="102"/>
      <c r="IH787" s="102"/>
      <c r="II787" s="102"/>
      <c r="IJ787" s="102"/>
      <c r="IK787" s="102"/>
      <c r="IL787" s="102"/>
      <c r="IM787" s="102"/>
      <c r="IN787" s="102"/>
    </row>
    <row r="788" spans="1:248" s="436" customFormat="1" ht="18" customHeight="1">
      <c r="A788" s="448" t="s">
        <v>734</v>
      </c>
      <c r="B788" s="458"/>
      <c r="C788" s="458"/>
      <c r="D788" s="458">
        <v>0</v>
      </c>
      <c r="E788" s="458"/>
      <c r="F788" s="450"/>
      <c r="G788" s="450"/>
      <c r="H788" s="451"/>
      <c r="HM788" s="102"/>
      <c r="HN788" s="102"/>
      <c r="HO788" s="102"/>
      <c r="HP788" s="102"/>
      <c r="HQ788" s="102"/>
      <c r="HR788" s="102"/>
      <c r="HS788" s="102"/>
      <c r="HT788" s="102"/>
      <c r="HU788" s="102"/>
      <c r="HV788" s="102"/>
      <c r="HW788" s="102"/>
      <c r="HX788" s="102"/>
      <c r="HY788" s="102"/>
      <c r="HZ788" s="102"/>
      <c r="IA788" s="102"/>
      <c r="IB788" s="102"/>
      <c r="IC788" s="102"/>
      <c r="ID788" s="102"/>
      <c r="IE788" s="102"/>
      <c r="IF788" s="102"/>
      <c r="IG788" s="102"/>
      <c r="IH788" s="102"/>
      <c r="II788" s="102"/>
      <c r="IJ788" s="102"/>
      <c r="IK788" s="102"/>
      <c r="IL788" s="102"/>
      <c r="IM788" s="102"/>
      <c r="IN788" s="102"/>
    </row>
    <row r="789" spans="1:248" s="436" customFormat="1" ht="18" customHeight="1">
      <c r="A789" s="350" t="s">
        <v>735</v>
      </c>
      <c r="B789" s="281"/>
      <c r="C789" s="281"/>
      <c r="D789" s="281">
        <v>0</v>
      </c>
      <c r="E789" s="281"/>
      <c r="F789" s="450"/>
      <c r="G789" s="450"/>
      <c r="H789" s="451"/>
      <c r="HM789" s="102"/>
      <c r="HN789" s="102"/>
      <c r="HO789" s="102"/>
      <c r="HP789" s="102"/>
      <c r="HQ789" s="102"/>
      <c r="HR789" s="102"/>
      <c r="HS789" s="102"/>
      <c r="HT789" s="102"/>
      <c r="HU789" s="102"/>
      <c r="HV789" s="102"/>
      <c r="HW789" s="102"/>
      <c r="HX789" s="102"/>
      <c r="HY789" s="102"/>
      <c r="HZ789" s="102"/>
      <c r="IA789" s="102"/>
      <c r="IB789" s="102"/>
      <c r="IC789" s="102"/>
      <c r="ID789" s="102"/>
      <c r="IE789" s="102"/>
      <c r="IF789" s="102"/>
      <c r="IG789" s="102"/>
      <c r="IH789" s="102"/>
      <c r="II789" s="102"/>
      <c r="IJ789" s="102"/>
      <c r="IK789" s="102"/>
      <c r="IL789" s="102"/>
      <c r="IM789" s="102"/>
      <c r="IN789" s="102"/>
    </row>
    <row r="790" spans="1:248" s="436" customFormat="1" ht="18" customHeight="1">
      <c r="A790" s="350" t="s">
        <v>736</v>
      </c>
      <c r="B790" s="281"/>
      <c r="C790" s="281"/>
      <c r="D790" s="281">
        <v>0</v>
      </c>
      <c r="E790" s="281"/>
      <c r="F790" s="450"/>
      <c r="G790" s="450"/>
      <c r="H790" s="460"/>
      <c r="HM790" s="102"/>
      <c r="HN790" s="102"/>
      <c r="HO790" s="102"/>
      <c r="HP790" s="102"/>
      <c r="HQ790" s="102"/>
      <c r="HR790" s="102"/>
      <c r="HS790" s="102"/>
      <c r="HT790" s="102"/>
      <c r="HU790" s="102"/>
      <c r="HV790" s="102"/>
      <c r="HW790" s="102"/>
      <c r="HX790" s="102"/>
      <c r="HY790" s="102"/>
      <c r="HZ790" s="102"/>
      <c r="IA790" s="102"/>
      <c r="IB790" s="102"/>
      <c r="IC790" s="102"/>
      <c r="ID790" s="102"/>
      <c r="IE790" s="102"/>
      <c r="IF790" s="102"/>
      <c r="IG790" s="102"/>
      <c r="IH790" s="102"/>
      <c r="II790" s="102"/>
      <c r="IJ790" s="102"/>
      <c r="IK790" s="102"/>
      <c r="IL790" s="102"/>
      <c r="IM790" s="102"/>
      <c r="IN790" s="102"/>
    </row>
    <row r="791" spans="1:248" s="436" customFormat="1" ht="18" customHeight="1">
      <c r="A791" s="350" t="s">
        <v>737</v>
      </c>
      <c r="B791" s="281"/>
      <c r="C791" s="281"/>
      <c r="D791" s="281">
        <v>0</v>
      </c>
      <c r="E791" s="281"/>
      <c r="F791" s="450"/>
      <c r="G791" s="450"/>
      <c r="H791" s="451"/>
      <c r="HM791" s="102"/>
      <c r="HN791" s="102"/>
      <c r="HO791" s="102"/>
      <c r="HP791" s="102"/>
      <c r="HQ791" s="102"/>
      <c r="HR791" s="102"/>
      <c r="HS791" s="102"/>
      <c r="HT791" s="102"/>
      <c r="HU791" s="102"/>
      <c r="HV791" s="102"/>
      <c r="HW791" s="102"/>
      <c r="HX791" s="102"/>
      <c r="HY791" s="102"/>
      <c r="HZ791" s="102"/>
      <c r="IA791" s="102"/>
      <c r="IB791" s="102"/>
      <c r="IC791" s="102"/>
      <c r="ID791" s="102"/>
      <c r="IE791" s="102"/>
      <c r="IF791" s="102"/>
      <c r="IG791" s="102"/>
      <c r="IH791" s="102"/>
      <c r="II791" s="102"/>
      <c r="IJ791" s="102"/>
      <c r="IK791" s="102"/>
      <c r="IL791" s="102"/>
      <c r="IM791" s="102"/>
      <c r="IN791" s="102"/>
    </row>
    <row r="792" spans="1:248" s="436" customFormat="1" ht="18" customHeight="1">
      <c r="A792" s="350" t="s">
        <v>738</v>
      </c>
      <c r="B792" s="281"/>
      <c r="C792" s="281"/>
      <c r="D792" s="281">
        <v>0</v>
      </c>
      <c r="E792" s="281"/>
      <c r="F792" s="450"/>
      <c r="G792" s="450"/>
      <c r="H792" s="451"/>
      <c r="HM792" s="102"/>
      <c r="HN792" s="102"/>
      <c r="HO792" s="102"/>
      <c r="HP792" s="102"/>
      <c r="HQ792" s="102"/>
      <c r="HR792" s="102"/>
      <c r="HS792" s="102"/>
      <c r="HT792" s="102"/>
      <c r="HU792" s="102"/>
      <c r="HV792" s="102"/>
      <c r="HW792" s="102"/>
      <c r="HX792" s="102"/>
      <c r="HY792" s="102"/>
      <c r="HZ792" s="102"/>
      <c r="IA792" s="102"/>
      <c r="IB792" s="102"/>
      <c r="IC792" s="102"/>
      <c r="ID792" s="102"/>
      <c r="IE792" s="102"/>
      <c r="IF792" s="102"/>
      <c r="IG792" s="102"/>
      <c r="IH792" s="102"/>
      <c r="II792" s="102"/>
      <c r="IJ792" s="102"/>
      <c r="IK792" s="102"/>
      <c r="IL792" s="102"/>
      <c r="IM792" s="102"/>
      <c r="IN792" s="102"/>
    </row>
    <row r="793" spans="1:248" s="436" customFormat="1" ht="18" customHeight="1">
      <c r="A793" s="350" t="s">
        <v>739</v>
      </c>
      <c r="B793" s="281"/>
      <c r="C793" s="281"/>
      <c r="D793" s="281">
        <v>0</v>
      </c>
      <c r="E793" s="281"/>
      <c r="F793" s="450"/>
      <c r="G793" s="450"/>
      <c r="H793" s="451"/>
      <c r="HM793" s="102"/>
      <c r="HN793" s="102"/>
      <c r="HO793" s="102"/>
      <c r="HP793" s="102"/>
      <c r="HQ793" s="102"/>
      <c r="HR793" s="102"/>
      <c r="HS793" s="102"/>
      <c r="HT793" s="102"/>
      <c r="HU793" s="102"/>
      <c r="HV793" s="102"/>
      <c r="HW793" s="102"/>
      <c r="HX793" s="102"/>
      <c r="HY793" s="102"/>
      <c r="HZ793" s="102"/>
      <c r="IA793" s="102"/>
      <c r="IB793" s="102"/>
      <c r="IC793" s="102"/>
      <c r="ID793" s="102"/>
      <c r="IE793" s="102"/>
      <c r="IF793" s="102"/>
      <c r="IG793" s="102"/>
      <c r="IH793" s="102"/>
      <c r="II793" s="102"/>
      <c r="IJ793" s="102"/>
      <c r="IK793" s="102"/>
      <c r="IL793" s="102"/>
      <c r="IM793" s="102"/>
      <c r="IN793" s="102"/>
    </row>
    <row r="794" spans="1:248" s="436" customFormat="1" ht="18" customHeight="1">
      <c r="A794" s="448" t="s">
        <v>740</v>
      </c>
      <c r="B794" s="458"/>
      <c r="C794" s="458"/>
      <c r="D794" s="458">
        <v>0</v>
      </c>
      <c r="E794" s="458"/>
      <c r="F794" s="450"/>
      <c r="G794" s="450"/>
      <c r="H794" s="451"/>
      <c r="HM794" s="102"/>
      <c r="HN794" s="102"/>
      <c r="HO794" s="102"/>
      <c r="HP794" s="102"/>
      <c r="HQ794" s="102"/>
      <c r="HR794" s="102"/>
      <c r="HS794" s="102"/>
      <c r="HT794" s="102"/>
      <c r="HU794" s="102"/>
      <c r="HV794" s="102"/>
      <c r="HW794" s="102"/>
      <c r="HX794" s="102"/>
      <c r="HY794" s="102"/>
      <c r="HZ794" s="102"/>
      <c r="IA794" s="102"/>
      <c r="IB794" s="102"/>
      <c r="IC794" s="102"/>
      <c r="ID794" s="102"/>
      <c r="IE794" s="102"/>
      <c r="IF794" s="102"/>
      <c r="IG794" s="102"/>
      <c r="IH794" s="102"/>
      <c r="II794" s="102"/>
      <c r="IJ794" s="102"/>
      <c r="IK794" s="102"/>
      <c r="IL794" s="102"/>
      <c r="IM794" s="102"/>
      <c r="IN794" s="102"/>
    </row>
    <row r="795" spans="1:248" s="436" customFormat="1" ht="18" customHeight="1">
      <c r="A795" s="350" t="s">
        <v>741</v>
      </c>
      <c r="B795" s="281"/>
      <c r="C795" s="281"/>
      <c r="D795" s="281">
        <v>0</v>
      </c>
      <c r="E795" s="281"/>
      <c r="F795" s="450"/>
      <c r="G795" s="450"/>
      <c r="H795" s="451"/>
      <c r="HM795" s="102"/>
      <c r="HN795" s="102"/>
      <c r="HO795" s="102"/>
      <c r="HP795" s="102"/>
      <c r="HQ795" s="102"/>
      <c r="HR795" s="102"/>
      <c r="HS795" s="102"/>
      <c r="HT795" s="102"/>
      <c r="HU795" s="102"/>
      <c r="HV795" s="102"/>
      <c r="HW795" s="102"/>
      <c r="HX795" s="102"/>
      <c r="HY795" s="102"/>
      <c r="HZ795" s="102"/>
      <c r="IA795" s="102"/>
      <c r="IB795" s="102"/>
      <c r="IC795" s="102"/>
      <c r="ID795" s="102"/>
      <c r="IE795" s="102"/>
      <c r="IF795" s="102"/>
      <c r="IG795" s="102"/>
      <c r="IH795" s="102"/>
      <c r="II795" s="102"/>
      <c r="IJ795" s="102"/>
      <c r="IK795" s="102"/>
      <c r="IL795" s="102"/>
      <c r="IM795" s="102"/>
      <c r="IN795" s="102"/>
    </row>
    <row r="796" spans="1:248" s="436" customFormat="1" ht="18" customHeight="1">
      <c r="A796" s="350" t="s">
        <v>742</v>
      </c>
      <c r="B796" s="281"/>
      <c r="C796" s="281"/>
      <c r="D796" s="281">
        <v>0</v>
      </c>
      <c r="E796" s="281"/>
      <c r="F796" s="450"/>
      <c r="G796" s="450"/>
      <c r="H796" s="451"/>
      <c r="HM796" s="102"/>
      <c r="HN796" s="102"/>
      <c r="HO796" s="102"/>
      <c r="HP796" s="102"/>
      <c r="HQ796" s="102"/>
      <c r="HR796" s="102"/>
      <c r="HS796" s="102"/>
      <c r="HT796" s="102"/>
      <c r="HU796" s="102"/>
      <c r="HV796" s="102"/>
      <c r="HW796" s="102"/>
      <c r="HX796" s="102"/>
      <c r="HY796" s="102"/>
      <c r="HZ796" s="102"/>
      <c r="IA796" s="102"/>
      <c r="IB796" s="102"/>
      <c r="IC796" s="102"/>
      <c r="ID796" s="102"/>
      <c r="IE796" s="102"/>
      <c r="IF796" s="102"/>
      <c r="IG796" s="102"/>
      <c r="IH796" s="102"/>
      <c r="II796" s="102"/>
      <c r="IJ796" s="102"/>
      <c r="IK796" s="102"/>
      <c r="IL796" s="102"/>
      <c r="IM796" s="102"/>
      <c r="IN796" s="102"/>
    </row>
    <row r="797" spans="1:248" s="436" customFormat="1" ht="18" customHeight="1">
      <c r="A797" s="448" t="s">
        <v>743</v>
      </c>
      <c r="B797" s="458"/>
      <c r="C797" s="458"/>
      <c r="D797" s="458">
        <v>0</v>
      </c>
      <c r="E797" s="458"/>
      <c r="F797" s="450"/>
      <c r="G797" s="450"/>
      <c r="H797" s="451"/>
      <c r="HM797" s="102"/>
      <c r="HN797" s="102"/>
      <c r="HO797" s="102"/>
      <c r="HP797" s="102"/>
      <c r="HQ797" s="102"/>
      <c r="HR797" s="102"/>
      <c r="HS797" s="102"/>
      <c r="HT797" s="102"/>
      <c r="HU797" s="102"/>
      <c r="HV797" s="102"/>
      <c r="HW797" s="102"/>
      <c r="HX797" s="102"/>
      <c r="HY797" s="102"/>
      <c r="HZ797" s="102"/>
      <c r="IA797" s="102"/>
      <c r="IB797" s="102"/>
      <c r="IC797" s="102"/>
      <c r="ID797" s="102"/>
      <c r="IE797" s="102"/>
      <c r="IF797" s="102"/>
      <c r="IG797" s="102"/>
      <c r="IH797" s="102"/>
      <c r="II797" s="102"/>
      <c r="IJ797" s="102"/>
      <c r="IK797" s="102"/>
      <c r="IL797" s="102"/>
      <c r="IM797" s="102"/>
      <c r="IN797" s="102"/>
    </row>
    <row r="798" spans="1:248" s="436" customFormat="1" ht="18" customHeight="1">
      <c r="A798" s="350" t="s">
        <v>744</v>
      </c>
      <c r="B798" s="281"/>
      <c r="C798" s="281"/>
      <c r="D798" s="281">
        <v>0</v>
      </c>
      <c r="E798" s="281"/>
      <c r="F798" s="450"/>
      <c r="G798" s="450"/>
      <c r="H798" s="460"/>
      <c r="HM798" s="102"/>
      <c r="HN798" s="102"/>
      <c r="HO798" s="102"/>
      <c r="HP798" s="102"/>
      <c r="HQ798" s="102"/>
      <c r="HR798" s="102"/>
      <c r="HS798" s="102"/>
      <c r="HT798" s="102"/>
      <c r="HU798" s="102"/>
      <c r="HV798" s="102"/>
      <c r="HW798" s="102"/>
      <c r="HX798" s="102"/>
      <c r="HY798" s="102"/>
      <c r="HZ798" s="102"/>
      <c r="IA798" s="102"/>
      <c r="IB798" s="102"/>
      <c r="IC798" s="102"/>
      <c r="ID798" s="102"/>
      <c r="IE798" s="102"/>
      <c r="IF798" s="102"/>
      <c r="IG798" s="102"/>
      <c r="IH798" s="102"/>
      <c r="II798" s="102"/>
      <c r="IJ798" s="102"/>
      <c r="IK798" s="102"/>
      <c r="IL798" s="102"/>
      <c r="IM798" s="102"/>
      <c r="IN798" s="102"/>
    </row>
    <row r="799" spans="1:248" s="436" customFormat="1" ht="18" customHeight="1">
      <c r="A799" s="350" t="s">
        <v>745</v>
      </c>
      <c r="B799" s="457"/>
      <c r="C799" s="457"/>
      <c r="D799" s="457">
        <v>0</v>
      </c>
      <c r="E799" s="457"/>
      <c r="F799" s="450"/>
      <c r="G799" s="450"/>
      <c r="H799" s="451"/>
      <c r="HM799" s="102"/>
      <c r="HN799" s="102"/>
      <c r="HO799" s="102"/>
      <c r="HP799" s="102"/>
      <c r="HQ799" s="102"/>
      <c r="HR799" s="102"/>
      <c r="HS799" s="102"/>
      <c r="HT799" s="102"/>
      <c r="HU799" s="102"/>
      <c r="HV799" s="102"/>
      <c r="HW799" s="102"/>
      <c r="HX799" s="102"/>
      <c r="HY799" s="102"/>
      <c r="HZ799" s="102"/>
      <c r="IA799" s="102"/>
      <c r="IB799" s="102"/>
      <c r="IC799" s="102"/>
      <c r="ID799" s="102"/>
      <c r="IE799" s="102"/>
      <c r="IF799" s="102"/>
      <c r="IG799" s="102"/>
      <c r="IH799" s="102"/>
      <c r="II799" s="102"/>
      <c r="IJ799" s="102"/>
      <c r="IK799" s="102"/>
      <c r="IL799" s="102"/>
      <c r="IM799" s="102"/>
      <c r="IN799" s="102"/>
    </row>
    <row r="800" spans="1:248" s="436" customFormat="1" ht="18" customHeight="1">
      <c r="A800" s="448" t="s">
        <v>746</v>
      </c>
      <c r="B800" s="458"/>
      <c r="C800" s="458"/>
      <c r="D800" s="458">
        <v>0</v>
      </c>
      <c r="E800" s="458"/>
      <c r="F800" s="450"/>
      <c r="G800" s="450"/>
      <c r="H800" s="451"/>
      <c r="HM800" s="102"/>
      <c r="HN800" s="102"/>
      <c r="HO800" s="102"/>
      <c r="HP800" s="102"/>
      <c r="HQ800" s="102"/>
      <c r="HR800" s="102"/>
      <c r="HS800" s="102"/>
      <c r="HT800" s="102"/>
      <c r="HU800" s="102"/>
      <c r="HV800" s="102"/>
      <c r="HW800" s="102"/>
      <c r="HX800" s="102"/>
      <c r="HY800" s="102"/>
      <c r="HZ800" s="102"/>
      <c r="IA800" s="102"/>
      <c r="IB800" s="102"/>
      <c r="IC800" s="102"/>
      <c r="ID800" s="102"/>
      <c r="IE800" s="102"/>
      <c r="IF800" s="102"/>
      <c r="IG800" s="102"/>
      <c r="IH800" s="102"/>
      <c r="II800" s="102"/>
      <c r="IJ800" s="102"/>
      <c r="IK800" s="102"/>
      <c r="IL800" s="102"/>
      <c r="IM800" s="102"/>
      <c r="IN800" s="102"/>
    </row>
    <row r="801" spans="1:248" s="436" customFormat="1" ht="18" customHeight="1">
      <c r="A801" s="350" t="s">
        <v>747</v>
      </c>
      <c r="B801" s="281"/>
      <c r="C801" s="281"/>
      <c r="D801" s="281">
        <v>0</v>
      </c>
      <c r="E801" s="281"/>
      <c r="F801" s="450"/>
      <c r="G801" s="450"/>
      <c r="H801" s="451"/>
      <c r="HM801" s="102"/>
      <c r="HN801" s="102"/>
      <c r="HO801" s="102"/>
      <c r="HP801" s="102"/>
      <c r="HQ801" s="102"/>
      <c r="HR801" s="102"/>
      <c r="HS801" s="102"/>
      <c r="HT801" s="102"/>
      <c r="HU801" s="102"/>
      <c r="HV801" s="102"/>
      <c r="HW801" s="102"/>
      <c r="HX801" s="102"/>
      <c r="HY801" s="102"/>
      <c r="HZ801" s="102"/>
      <c r="IA801" s="102"/>
      <c r="IB801" s="102"/>
      <c r="IC801" s="102"/>
      <c r="ID801" s="102"/>
      <c r="IE801" s="102"/>
      <c r="IF801" s="102"/>
      <c r="IG801" s="102"/>
      <c r="IH801" s="102"/>
      <c r="II801" s="102"/>
      <c r="IJ801" s="102"/>
      <c r="IK801" s="102"/>
      <c r="IL801" s="102"/>
      <c r="IM801" s="102"/>
      <c r="IN801" s="102"/>
    </row>
    <row r="802" spans="1:248" s="436" customFormat="1" ht="24">
      <c r="A802" s="448" t="s">
        <v>748</v>
      </c>
      <c r="B802" s="458">
        <v>5380.9745883539999</v>
      </c>
      <c r="C802" s="458">
        <v>2125</v>
      </c>
      <c r="D802" s="458">
        <v>2125</v>
      </c>
      <c r="E802" s="458">
        <v>10066</v>
      </c>
      <c r="F802" s="453">
        <v>-0.78889330419233061</v>
      </c>
      <c r="G802" s="450">
        <v>-0.60509012538376961</v>
      </c>
      <c r="H802" s="451" t="s">
        <v>749</v>
      </c>
      <c r="HM802" s="102"/>
      <c r="HN802" s="102"/>
      <c r="HO802" s="102"/>
      <c r="HP802" s="102"/>
      <c r="HQ802" s="102"/>
      <c r="HR802" s="102"/>
      <c r="HS802" s="102"/>
      <c r="HT802" s="102"/>
      <c r="HU802" s="102"/>
      <c r="HV802" s="102"/>
      <c r="HW802" s="102"/>
      <c r="HX802" s="102"/>
      <c r="HY802" s="102"/>
      <c r="HZ802" s="102"/>
      <c r="IA802" s="102"/>
      <c r="IB802" s="102"/>
      <c r="IC802" s="102"/>
      <c r="ID802" s="102"/>
      <c r="IE802" s="102"/>
      <c r="IF802" s="102"/>
      <c r="IG802" s="102"/>
      <c r="IH802" s="102"/>
      <c r="II802" s="102"/>
      <c r="IJ802" s="102"/>
      <c r="IK802" s="102"/>
      <c r="IL802" s="102"/>
      <c r="IM802" s="102"/>
      <c r="IN802" s="102"/>
    </row>
    <row r="803" spans="1:248" s="436" customFormat="1">
      <c r="A803" s="350" t="s">
        <v>750</v>
      </c>
      <c r="B803" s="281">
        <v>5380.9745883539999</v>
      </c>
      <c r="C803" s="281"/>
      <c r="D803" s="281">
        <v>2125</v>
      </c>
      <c r="E803" s="281">
        <v>10066</v>
      </c>
      <c r="F803" s="450">
        <v>-0.78889330419233061</v>
      </c>
      <c r="G803" s="450">
        <v>-0.60509012538376961</v>
      </c>
      <c r="H803" s="474"/>
      <c r="HM803" s="102"/>
      <c r="HN803" s="102"/>
      <c r="HO803" s="102"/>
      <c r="HP803" s="102"/>
      <c r="HQ803" s="102"/>
      <c r="HR803" s="102"/>
      <c r="HS803" s="102"/>
      <c r="HT803" s="102"/>
      <c r="HU803" s="102"/>
      <c r="HV803" s="102"/>
      <c r="HW803" s="102"/>
      <c r="HX803" s="102"/>
      <c r="HY803" s="102"/>
      <c r="HZ803" s="102"/>
      <c r="IA803" s="102"/>
      <c r="IB803" s="102"/>
      <c r="IC803" s="102"/>
      <c r="ID803" s="102"/>
      <c r="IE803" s="102"/>
      <c r="IF803" s="102"/>
      <c r="IG803" s="102"/>
      <c r="IH803" s="102"/>
      <c r="II803" s="102"/>
      <c r="IJ803" s="102"/>
      <c r="IK803" s="102"/>
      <c r="IL803" s="102"/>
      <c r="IM803" s="102"/>
      <c r="IN803" s="102"/>
    </row>
    <row r="804" spans="1:248" s="436" customFormat="1" ht="84">
      <c r="A804" s="448" t="s">
        <v>751</v>
      </c>
      <c r="B804" s="458">
        <v>120262.38999999998</v>
      </c>
      <c r="C804" s="458">
        <v>918754</v>
      </c>
      <c r="D804" s="458">
        <v>918729</v>
      </c>
      <c r="E804" s="458">
        <v>30205</v>
      </c>
      <c r="F804" s="453">
        <v>29.416454229432212</v>
      </c>
      <c r="G804" s="450">
        <v>6.6393708789589176</v>
      </c>
      <c r="H804" s="451" t="s">
        <v>752</v>
      </c>
      <c r="HM804" s="102"/>
      <c r="HN804" s="102"/>
      <c r="HO804" s="102"/>
      <c r="HP804" s="102"/>
      <c r="HQ804" s="102"/>
      <c r="HR804" s="102"/>
      <c r="HS804" s="102"/>
      <c r="HT804" s="102"/>
      <c r="HU804" s="102"/>
      <c r="HV804" s="102"/>
      <c r="HW804" s="102"/>
      <c r="HX804" s="102"/>
      <c r="HY804" s="102"/>
      <c r="HZ804" s="102"/>
      <c r="IA804" s="102"/>
      <c r="IB804" s="102"/>
      <c r="IC804" s="102"/>
      <c r="ID804" s="102"/>
      <c r="IE804" s="102"/>
      <c r="IF804" s="102"/>
      <c r="IG804" s="102"/>
      <c r="IH804" s="102"/>
      <c r="II804" s="102"/>
      <c r="IJ804" s="102"/>
      <c r="IK804" s="102"/>
      <c r="IL804" s="102"/>
      <c r="IM804" s="102"/>
      <c r="IN804" s="102"/>
    </row>
    <row r="805" spans="1:248" s="436" customFormat="1" ht="18" customHeight="1">
      <c r="A805" s="350" t="s">
        <v>753</v>
      </c>
      <c r="B805" s="281">
        <v>15757</v>
      </c>
      <c r="C805" s="281"/>
      <c r="D805" s="281">
        <v>18808</v>
      </c>
      <c r="E805" s="281">
        <v>20287</v>
      </c>
      <c r="F805" s="450">
        <v>-7.2903830038941186E-2</v>
      </c>
      <c r="G805" s="450">
        <v>0.19362822872374186</v>
      </c>
      <c r="H805" s="451"/>
      <c r="HM805" s="102"/>
      <c r="HN805" s="102"/>
      <c r="HO805" s="102"/>
      <c r="HP805" s="102"/>
      <c r="HQ805" s="102"/>
      <c r="HR805" s="102"/>
      <c r="HS805" s="102"/>
      <c r="HT805" s="102"/>
      <c r="HU805" s="102"/>
      <c r="HV805" s="102"/>
      <c r="HW805" s="102"/>
      <c r="HX805" s="102"/>
      <c r="HY805" s="102"/>
      <c r="HZ805" s="102"/>
      <c r="IA805" s="102"/>
      <c r="IB805" s="102"/>
      <c r="IC805" s="102"/>
      <c r="ID805" s="102"/>
      <c r="IE805" s="102"/>
      <c r="IF805" s="102"/>
      <c r="IG805" s="102"/>
      <c r="IH805" s="102"/>
      <c r="II805" s="102"/>
      <c r="IJ805" s="102"/>
      <c r="IK805" s="102"/>
      <c r="IL805" s="102"/>
      <c r="IM805" s="102"/>
      <c r="IN805" s="102"/>
    </row>
    <row r="806" spans="1:248" s="436" customFormat="1" ht="18" customHeight="1">
      <c r="A806" s="350" t="s">
        <v>754</v>
      </c>
      <c r="B806" s="281">
        <v>103590.46</v>
      </c>
      <c r="C806" s="281"/>
      <c r="D806" s="281">
        <v>202691</v>
      </c>
      <c r="E806" s="281">
        <v>6016</v>
      </c>
      <c r="F806" s="450">
        <v>32.691988031914896</v>
      </c>
      <c r="G806" s="450">
        <v>0.95665701262452152</v>
      </c>
      <c r="H806" s="451"/>
      <c r="HM806" s="102"/>
      <c r="HN806" s="102"/>
      <c r="HO806" s="102"/>
      <c r="HP806" s="102"/>
      <c r="HQ806" s="102"/>
      <c r="HR806" s="102"/>
      <c r="HS806" s="102"/>
      <c r="HT806" s="102"/>
      <c r="HU806" s="102"/>
      <c r="HV806" s="102"/>
      <c r="HW806" s="102"/>
      <c r="HX806" s="102"/>
      <c r="HY806" s="102"/>
      <c r="HZ806" s="102"/>
      <c r="IA806" s="102"/>
      <c r="IB806" s="102"/>
      <c r="IC806" s="102"/>
      <c r="ID806" s="102"/>
      <c r="IE806" s="102"/>
      <c r="IF806" s="102"/>
      <c r="IG806" s="102"/>
      <c r="IH806" s="102"/>
      <c r="II806" s="102"/>
      <c r="IJ806" s="102"/>
      <c r="IK806" s="102"/>
      <c r="IL806" s="102"/>
      <c r="IM806" s="102"/>
      <c r="IN806" s="102"/>
    </row>
    <row r="807" spans="1:248" s="436" customFormat="1" ht="18" customHeight="1">
      <c r="A807" s="350" t="s">
        <v>755</v>
      </c>
      <c r="B807" s="281">
        <v>0</v>
      </c>
      <c r="C807" s="281"/>
      <c r="D807" s="281">
        <v>-275</v>
      </c>
      <c r="E807" s="281">
        <v>0</v>
      </c>
      <c r="F807" s="450"/>
      <c r="G807" s="450"/>
      <c r="H807" s="451"/>
      <c r="HM807" s="102"/>
      <c r="HN807" s="102"/>
      <c r="HO807" s="102"/>
      <c r="HP807" s="102"/>
      <c r="HQ807" s="102"/>
      <c r="HR807" s="102"/>
      <c r="HS807" s="102"/>
      <c r="HT807" s="102"/>
      <c r="HU807" s="102"/>
      <c r="HV807" s="102"/>
      <c r="HW807" s="102"/>
      <c r="HX807" s="102"/>
      <c r="HY807" s="102"/>
      <c r="HZ807" s="102"/>
      <c r="IA807" s="102"/>
      <c r="IB807" s="102"/>
      <c r="IC807" s="102"/>
      <c r="ID807" s="102"/>
      <c r="IE807" s="102"/>
      <c r="IF807" s="102"/>
      <c r="IG807" s="102"/>
      <c r="IH807" s="102"/>
      <c r="II807" s="102"/>
      <c r="IJ807" s="102"/>
      <c r="IK807" s="102"/>
      <c r="IL807" s="102"/>
      <c r="IM807" s="102"/>
      <c r="IN807" s="102"/>
    </row>
    <row r="808" spans="1:248" s="436" customFormat="1" ht="18" customHeight="1">
      <c r="A808" s="350" t="s">
        <v>756</v>
      </c>
      <c r="B808" s="281">
        <v>0</v>
      </c>
      <c r="C808" s="281"/>
      <c r="D808" s="281">
        <v>0</v>
      </c>
      <c r="E808" s="281">
        <v>0</v>
      </c>
      <c r="F808" s="450"/>
      <c r="G808" s="450"/>
      <c r="H808" s="451"/>
      <c r="HM808" s="102"/>
      <c r="HN808" s="102"/>
      <c r="HO808" s="102"/>
      <c r="HP808" s="102"/>
      <c r="HQ808" s="102"/>
      <c r="HR808" s="102"/>
      <c r="HS808" s="102"/>
      <c r="HT808" s="102"/>
      <c r="HU808" s="102"/>
      <c r="HV808" s="102"/>
      <c r="HW808" s="102"/>
      <c r="HX808" s="102"/>
      <c r="HY808" s="102"/>
      <c r="HZ808" s="102"/>
      <c r="IA808" s="102"/>
      <c r="IB808" s="102"/>
      <c r="IC808" s="102"/>
      <c r="ID808" s="102"/>
      <c r="IE808" s="102"/>
      <c r="IF808" s="102"/>
      <c r="IG808" s="102"/>
      <c r="IH808" s="102"/>
      <c r="II808" s="102"/>
      <c r="IJ808" s="102"/>
      <c r="IK808" s="102"/>
      <c r="IL808" s="102"/>
      <c r="IM808" s="102"/>
      <c r="IN808" s="102"/>
    </row>
    <row r="809" spans="1:248" s="436" customFormat="1" ht="18" customHeight="1">
      <c r="A809" s="350" t="s">
        <v>757</v>
      </c>
      <c r="B809" s="281">
        <v>914.93</v>
      </c>
      <c r="C809" s="281"/>
      <c r="D809" s="281">
        <v>697505</v>
      </c>
      <c r="E809" s="281">
        <v>3902</v>
      </c>
      <c r="F809" s="450">
        <v>177.7557662737058</v>
      </c>
      <c r="G809" s="450">
        <v>761.35886898451247</v>
      </c>
      <c r="H809" s="451"/>
      <c r="HM809" s="102"/>
      <c r="HN809" s="102"/>
      <c r="HO809" s="102"/>
      <c r="HP809" s="102"/>
      <c r="HQ809" s="102"/>
      <c r="HR809" s="102"/>
      <c r="HS809" s="102"/>
      <c r="HT809" s="102"/>
      <c r="HU809" s="102"/>
      <c r="HV809" s="102"/>
      <c r="HW809" s="102"/>
      <c r="HX809" s="102"/>
      <c r="HY809" s="102"/>
      <c r="HZ809" s="102"/>
      <c r="IA809" s="102"/>
      <c r="IB809" s="102"/>
      <c r="IC809" s="102"/>
      <c r="ID809" s="102"/>
      <c r="IE809" s="102"/>
      <c r="IF809" s="102"/>
      <c r="IG809" s="102"/>
      <c r="IH809" s="102"/>
      <c r="II809" s="102"/>
      <c r="IJ809" s="102"/>
      <c r="IK809" s="102"/>
      <c r="IL809" s="102"/>
      <c r="IM809" s="102"/>
      <c r="IN809" s="102"/>
    </row>
    <row r="810" spans="1:248" s="436" customFormat="1">
      <c r="A810" s="448" t="s">
        <v>758</v>
      </c>
      <c r="B810" s="458"/>
      <c r="C810" s="458">
        <v>6583</v>
      </c>
      <c r="D810" s="458">
        <v>6583</v>
      </c>
      <c r="E810" s="458">
        <v>-4319</v>
      </c>
      <c r="F810" s="453">
        <v>-2.5241954156054645</v>
      </c>
      <c r="G810" s="450"/>
      <c r="H810" s="451"/>
      <c r="HM810" s="102"/>
      <c r="HN810" s="102"/>
      <c r="HO810" s="102"/>
      <c r="HP810" s="102"/>
      <c r="HQ810" s="102"/>
      <c r="HR810" s="102"/>
      <c r="HS810" s="102"/>
      <c r="HT810" s="102"/>
      <c r="HU810" s="102"/>
      <c r="HV810" s="102"/>
      <c r="HW810" s="102"/>
      <c r="HX810" s="102"/>
      <c r="HY810" s="102"/>
      <c r="HZ810" s="102"/>
      <c r="IA810" s="102"/>
      <c r="IB810" s="102"/>
      <c r="IC810" s="102"/>
      <c r="ID810" s="102"/>
      <c r="IE810" s="102"/>
      <c r="IF810" s="102"/>
      <c r="IG810" s="102"/>
      <c r="IH810" s="102"/>
      <c r="II810" s="102"/>
      <c r="IJ810" s="102"/>
      <c r="IK810" s="102"/>
      <c r="IL810" s="102"/>
      <c r="IM810" s="102"/>
      <c r="IN810" s="102"/>
    </row>
    <row r="811" spans="1:248" s="436" customFormat="1" ht="18" customHeight="1">
      <c r="A811" s="350" t="s">
        <v>759</v>
      </c>
      <c r="B811" s="281"/>
      <c r="C811" s="281"/>
      <c r="D811" s="281">
        <v>6583</v>
      </c>
      <c r="E811" s="281">
        <v>-4319</v>
      </c>
      <c r="F811" s="450">
        <v>-2.5241954156054645</v>
      </c>
      <c r="G811" s="450"/>
      <c r="H811" s="451"/>
      <c r="HM811" s="102"/>
      <c r="HN811" s="102"/>
      <c r="HO811" s="102"/>
      <c r="HP811" s="102"/>
      <c r="HQ811" s="102"/>
      <c r="HR811" s="102"/>
      <c r="HS811" s="102"/>
      <c r="HT811" s="102"/>
      <c r="HU811" s="102"/>
      <c r="HV811" s="102"/>
      <c r="HW811" s="102"/>
      <c r="HX811" s="102"/>
      <c r="HY811" s="102"/>
      <c r="HZ811" s="102"/>
      <c r="IA811" s="102"/>
      <c r="IB811" s="102"/>
      <c r="IC811" s="102"/>
      <c r="ID811" s="102"/>
      <c r="IE811" s="102"/>
      <c r="IF811" s="102"/>
      <c r="IG811" s="102"/>
      <c r="IH811" s="102"/>
      <c r="II811" s="102"/>
      <c r="IJ811" s="102"/>
      <c r="IK811" s="102"/>
      <c r="IL811" s="102"/>
      <c r="IM811" s="102"/>
      <c r="IN811" s="102"/>
    </row>
    <row r="812" spans="1:248" s="436" customFormat="1" ht="44.1" customHeight="1">
      <c r="A812" s="448" t="s">
        <v>760</v>
      </c>
      <c r="B812" s="458"/>
      <c r="C812" s="458">
        <v>211</v>
      </c>
      <c r="D812" s="458">
        <v>211</v>
      </c>
      <c r="E812" s="458">
        <v>1566</v>
      </c>
      <c r="F812" s="453">
        <v>-0.86526181353767562</v>
      </c>
      <c r="G812" s="450"/>
      <c r="H812" s="451"/>
      <c r="HM812" s="102"/>
      <c r="HN812" s="102"/>
      <c r="HO812" s="102"/>
      <c r="HP812" s="102"/>
      <c r="HQ812" s="102"/>
      <c r="HR812" s="102"/>
      <c r="HS812" s="102"/>
      <c r="HT812" s="102"/>
      <c r="HU812" s="102"/>
      <c r="HV812" s="102"/>
      <c r="HW812" s="102"/>
      <c r="HX812" s="102"/>
      <c r="HY812" s="102"/>
      <c r="HZ812" s="102"/>
      <c r="IA812" s="102"/>
      <c r="IB812" s="102"/>
      <c r="IC812" s="102"/>
      <c r="ID812" s="102"/>
      <c r="IE812" s="102"/>
      <c r="IF812" s="102"/>
      <c r="IG812" s="102"/>
      <c r="IH812" s="102"/>
      <c r="II812" s="102"/>
      <c r="IJ812" s="102"/>
      <c r="IK812" s="102"/>
      <c r="IL812" s="102"/>
      <c r="IM812" s="102"/>
      <c r="IN812" s="102"/>
    </row>
    <row r="813" spans="1:248" s="436" customFormat="1" ht="18" customHeight="1">
      <c r="A813" s="350" t="s">
        <v>761</v>
      </c>
      <c r="B813" s="281"/>
      <c r="C813" s="281"/>
      <c r="D813" s="281">
        <v>211</v>
      </c>
      <c r="E813" s="281">
        <v>1566</v>
      </c>
      <c r="F813" s="450">
        <v>-0.86526181353767562</v>
      </c>
      <c r="G813" s="450"/>
      <c r="H813" s="451"/>
      <c r="HM813" s="102"/>
      <c r="HN813" s="102"/>
      <c r="HO813" s="102"/>
      <c r="HP813" s="102"/>
      <c r="HQ813" s="102"/>
      <c r="HR813" s="102"/>
      <c r="HS813" s="102"/>
      <c r="HT813" s="102"/>
      <c r="HU813" s="102"/>
      <c r="HV813" s="102"/>
      <c r="HW813" s="102"/>
      <c r="HX813" s="102"/>
      <c r="HY813" s="102"/>
      <c r="HZ813" s="102"/>
      <c r="IA813" s="102"/>
      <c r="IB813" s="102"/>
      <c r="IC813" s="102"/>
      <c r="ID813" s="102"/>
      <c r="IE813" s="102"/>
      <c r="IF813" s="102"/>
      <c r="IG813" s="102"/>
      <c r="IH813" s="102"/>
      <c r="II813" s="102"/>
      <c r="IJ813" s="102"/>
      <c r="IK813" s="102"/>
      <c r="IL813" s="102"/>
      <c r="IM813" s="102"/>
      <c r="IN813" s="102"/>
    </row>
    <row r="814" spans="1:248" s="436" customFormat="1" ht="18" customHeight="1">
      <c r="A814" s="448" t="s">
        <v>762</v>
      </c>
      <c r="B814" s="458"/>
      <c r="C814" s="458"/>
      <c r="D814" s="458">
        <v>0</v>
      </c>
      <c r="E814" s="458"/>
      <c r="F814" s="450"/>
      <c r="G814" s="450"/>
      <c r="H814" s="451"/>
      <c r="HM814" s="102"/>
      <c r="HN814" s="102"/>
      <c r="HO814" s="102"/>
      <c r="HP814" s="102"/>
      <c r="HQ814" s="102"/>
      <c r="HR814" s="102"/>
      <c r="HS814" s="102"/>
      <c r="HT814" s="102"/>
      <c r="HU814" s="102"/>
      <c r="HV814" s="102"/>
      <c r="HW814" s="102"/>
      <c r="HX814" s="102"/>
      <c r="HY814" s="102"/>
      <c r="HZ814" s="102"/>
      <c r="IA814" s="102"/>
      <c r="IB814" s="102"/>
      <c r="IC814" s="102"/>
      <c r="ID814" s="102"/>
      <c r="IE814" s="102"/>
      <c r="IF814" s="102"/>
      <c r="IG814" s="102"/>
      <c r="IH814" s="102"/>
      <c r="II814" s="102"/>
      <c r="IJ814" s="102"/>
      <c r="IK814" s="102"/>
      <c r="IL814" s="102"/>
      <c r="IM814" s="102"/>
      <c r="IN814" s="102"/>
    </row>
    <row r="815" spans="1:248" s="436" customFormat="1" ht="18" customHeight="1">
      <c r="A815" s="350" t="s">
        <v>112</v>
      </c>
      <c r="B815" s="281"/>
      <c r="C815" s="281"/>
      <c r="D815" s="281">
        <v>0</v>
      </c>
      <c r="E815" s="281"/>
      <c r="F815" s="450"/>
      <c r="G815" s="450"/>
      <c r="H815" s="451"/>
      <c r="HM815" s="102"/>
      <c r="HN815" s="102"/>
      <c r="HO815" s="102"/>
      <c r="HP815" s="102"/>
      <c r="HQ815" s="102"/>
      <c r="HR815" s="102"/>
      <c r="HS815" s="102"/>
      <c r="HT815" s="102"/>
      <c r="HU815" s="102"/>
      <c r="HV815" s="102"/>
      <c r="HW815" s="102"/>
      <c r="HX815" s="102"/>
      <c r="HY815" s="102"/>
      <c r="HZ815" s="102"/>
      <c r="IA815" s="102"/>
      <c r="IB815" s="102"/>
      <c r="IC815" s="102"/>
      <c r="ID815" s="102"/>
      <c r="IE815" s="102"/>
      <c r="IF815" s="102"/>
      <c r="IG815" s="102"/>
      <c r="IH815" s="102"/>
      <c r="II815" s="102"/>
      <c r="IJ815" s="102"/>
      <c r="IK815" s="102"/>
      <c r="IL815" s="102"/>
      <c r="IM815" s="102"/>
      <c r="IN815" s="102"/>
    </row>
    <row r="816" spans="1:248" s="436" customFormat="1" ht="18" customHeight="1">
      <c r="A816" s="350" t="s">
        <v>113</v>
      </c>
      <c r="B816" s="281"/>
      <c r="C816" s="281"/>
      <c r="D816" s="281">
        <v>0</v>
      </c>
      <c r="E816" s="281"/>
      <c r="F816" s="450"/>
      <c r="G816" s="450"/>
      <c r="H816" s="451"/>
      <c r="HM816" s="102"/>
      <c r="HN816" s="102"/>
      <c r="HO816" s="102"/>
      <c r="HP816" s="102"/>
      <c r="HQ816" s="102"/>
      <c r="HR816" s="102"/>
      <c r="HS816" s="102"/>
      <c r="HT816" s="102"/>
      <c r="HU816" s="102"/>
      <c r="HV816" s="102"/>
      <c r="HW816" s="102"/>
      <c r="HX816" s="102"/>
      <c r="HY816" s="102"/>
      <c r="HZ816" s="102"/>
      <c r="IA816" s="102"/>
      <c r="IB816" s="102"/>
      <c r="IC816" s="102"/>
      <c r="ID816" s="102"/>
      <c r="IE816" s="102"/>
      <c r="IF816" s="102"/>
      <c r="IG816" s="102"/>
      <c r="IH816" s="102"/>
      <c r="II816" s="102"/>
      <c r="IJ816" s="102"/>
      <c r="IK816" s="102"/>
      <c r="IL816" s="102"/>
      <c r="IM816" s="102"/>
      <c r="IN816" s="102"/>
    </row>
    <row r="817" spans="1:248" s="436" customFormat="1" ht="18" customHeight="1">
      <c r="A817" s="350" t="s">
        <v>114</v>
      </c>
      <c r="B817" s="281"/>
      <c r="C817" s="281"/>
      <c r="D817" s="281">
        <v>0</v>
      </c>
      <c r="E817" s="281"/>
      <c r="F817" s="450"/>
      <c r="G817" s="450"/>
      <c r="H817" s="460"/>
      <c r="HM817" s="102"/>
      <c r="HN817" s="102"/>
      <c r="HO817" s="102"/>
      <c r="HP817" s="102"/>
      <c r="HQ817" s="102"/>
      <c r="HR817" s="102"/>
      <c r="HS817" s="102"/>
      <c r="HT817" s="102"/>
      <c r="HU817" s="102"/>
      <c r="HV817" s="102"/>
      <c r="HW817" s="102"/>
      <c r="HX817" s="102"/>
      <c r="HY817" s="102"/>
      <c r="HZ817" s="102"/>
      <c r="IA817" s="102"/>
      <c r="IB817" s="102"/>
      <c r="IC817" s="102"/>
      <c r="ID817" s="102"/>
      <c r="IE817" s="102"/>
      <c r="IF817" s="102"/>
      <c r="IG817" s="102"/>
      <c r="IH817" s="102"/>
      <c r="II817" s="102"/>
      <c r="IJ817" s="102"/>
      <c r="IK817" s="102"/>
      <c r="IL817" s="102"/>
      <c r="IM817" s="102"/>
      <c r="IN817" s="102"/>
    </row>
    <row r="818" spans="1:248" s="436" customFormat="1" ht="18" customHeight="1">
      <c r="A818" s="350" t="s">
        <v>763</v>
      </c>
      <c r="B818" s="281"/>
      <c r="C818" s="281"/>
      <c r="D818" s="281">
        <v>0</v>
      </c>
      <c r="E818" s="281"/>
      <c r="F818" s="450"/>
      <c r="G818" s="450"/>
      <c r="H818" s="451"/>
      <c r="HM818" s="102"/>
      <c r="HN818" s="102"/>
      <c r="HO818" s="102"/>
      <c r="HP818" s="102"/>
      <c r="HQ818" s="102"/>
      <c r="HR818" s="102"/>
      <c r="HS818" s="102"/>
      <c r="HT818" s="102"/>
      <c r="HU818" s="102"/>
      <c r="HV818" s="102"/>
      <c r="HW818" s="102"/>
      <c r="HX818" s="102"/>
      <c r="HY818" s="102"/>
      <c r="HZ818" s="102"/>
      <c r="IA818" s="102"/>
      <c r="IB818" s="102"/>
      <c r="IC818" s="102"/>
      <c r="ID818" s="102"/>
      <c r="IE818" s="102"/>
      <c r="IF818" s="102"/>
      <c r="IG818" s="102"/>
      <c r="IH818" s="102"/>
      <c r="II818" s="102"/>
      <c r="IJ818" s="102"/>
      <c r="IK818" s="102"/>
      <c r="IL818" s="102"/>
      <c r="IM818" s="102"/>
      <c r="IN818" s="102"/>
    </row>
    <row r="819" spans="1:248" s="436" customFormat="1" ht="18" customHeight="1">
      <c r="A819" s="350" t="s">
        <v>764</v>
      </c>
      <c r="B819" s="281"/>
      <c r="C819" s="281"/>
      <c r="D819" s="281">
        <v>0</v>
      </c>
      <c r="E819" s="281"/>
      <c r="F819" s="450"/>
      <c r="G819" s="450"/>
      <c r="H819" s="451"/>
      <c r="HM819" s="102"/>
      <c r="HN819" s="102"/>
      <c r="HO819" s="102"/>
      <c r="HP819" s="102"/>
      <c r="HQ819" s="102"/>
      <c r="HR819" s="102"/>
      <c r="HS819" s="102"/>
      <c r="HT819" s="102"/>
      <c r="HU819" s="102"/>
      <c r="HV819" s="102"/>
      <c r="HW819" s="102"/>
      <c r="HX819" s="102"/>
      <c r="HY819" s="102"/>
      <c r="HZ819" s="102"/>
      <c r="IA819" s="102"/>
      <c r="IB819" s="102"/>
      <c r="IC819" s="102"/>
      <c r="ID819" s="102"/>
      <c r="IE819" s="102"/>
      <c r="IF819" s="102"/>
      <c r="IG819" s="102"/>
      <c r="IH819" s="102"/>
      <c r="II819" s="102"/>
      <c r="IJ819" s="102"/>
      <c r="IK819" s="102"/>
      <c r="IL819" s="102"/>
      <c r="IM819" s="102"/>
      <c r="IN819" s="102"/>
    </row>
    <row r="820" spans="1:248" s="436" customFormat="1" ht="18" customHeight="1">
      <c r="A820" s="350" t="s">
        <v>765</v>
      </c>
      <c r="B820" s="281"/>
      <c r="C820" s="281"/>
      <c r="D820" s="281">
        <v>0</v>
      </c>
      <c r="E820" s="281"/>
      <c r="F820" s="450"/>
      <c r="G820" s="450"/>
      <c r="H820" s="460"/>
      <c r="HM820" s="102"/>
      <c r="HN820" s="102"/>
      <c r="HO820" s="102"/>
      <c r="HP820" s="102"/>
      <c r="HQ820" s="102"/>
      <c r="HR820" s="102"/>
      <c r="HS820" s="102"/>
      <c r="HT820" s="102"/>
      <c r="HU820" s="102"/>
      <c r="HV820" s="102"/>
      <c r="HW820" s="102"/>
      <c r="HX820" s="102"/>
      <c r="HY820" s="102"/>
      <c r="HZ820" s="102"/>
      <c r="IA820" s="102"/>
      <c r="IB820" s="102"/>
      <c r="IC820" s="102"/>
      <c r="ID820" s="102"/>
      <c r="IE820" s="102"/>
      <c r="IF820" s="102"/>
      <c r="IG820" s="102"/>
      <c r="IH820" s="102"/>
      <c r="II820" s="102"/>
      <c r="IJ820" s="102"/>
      <c r="IK820" s="102"/>
      <c r="IL820" s="102"/>
      <c r="IM820" s="102"/>
      <c r="IN820" s="102"/>
    </row>
    <row r="821" spans="1:248" s="436" customFormat="1" ht="18" customHeight="1">
      <c r="A821" s="350" t="s">
        <v>766</v>
      </c>
      <c r="B821" s="281"/>
      <c r="C821" s="281"/>
      <c r="D821" s="281">
        <v>0</v>
      </c>
      <c r="E821" s="281"/>
      <c r="F821" s="450"/>
      <c r="G821" s="450"/>
      <c r="H821" s="451"/>
      <c r="HM821" s="102"/>
      <c r="HN821" s="102"/>
      <c r="HO821" s="102"/>
      <c r="HP821" s="102"/>
      <c r="HQ821" s="102"/>
      <c r="HR821" s="102"/>
      <c r="HS821" s="102"/>
      <c r="HT821" s="102"/>
      <c r="HU821" s="102"/>
      <c r="HV821" s="102"/>
      <c r="HW821" s="102"/>
      <c r="HX821" s="102"/>
      <c r="HY821" s="102"/>
      <c r="HZ821" s="102"/>
      <c r="IA821" s="102"/>
      <c r="IB821" s="102"/>
      <c r="IC821" s="102"/>
      <c r="ID821" s="102"/>
      <c r="IE821" s="102"/>
      <c r="IF821" s="102"/>
      <c r="IG821" s="102"/>
      <c r="IH821" s="102"/>
      <c r="II821" s="102"/>
      <c r="IJ821" s="102"/>
      <c r="IK821" s="102"/>
      <c r="IL821" s="102"/>
      <c r="IM821" s="102"/>
      <c r="IN821" s="102"/>
    </row>
    <row r="822" spans="1:248" s="436" customFormat="1" ht="18" customHeight="1">
      <c r="A822" s="350" t="s">
        <v>767</v>
      </c>
      <c r="B822" s="281"/>
      <c r="C822" s="281"/>
      <c r="D822" s="281">
        <v>0</v>
      </c>
      <c r="E822" s="281"/>
      <c r="F822" s="450"/>
      <c r="G822" s="450"/>
      <c r="H822" s="451"/>
      <c r="HM822" s="102"/>
      <c r="HN822" s="102"/>
      <c r="HO822" s="102"/>
      <c r="HP822" s="102"/>
      <c r="HQ822" s="102"/>
      <c r="HR822" s="102"/>
      <c r="HS822" s="102"/>
      <c r="HT822" s="102"/>
      <c r="HU822" s="102"/>
      <c r="HV822" s="102"/>
      <c r="HW822" s="102"/>
      <c r="HX822" s="102"/>
      <c r="HY822" s="102"/>
      <c r="HZ822" s="102"/>
      <c r="IA822" s="102"/>
      <c r="IB822" s="102"/>
      <c r="IC822" s="102"/>
      <c r="ID822" s="102"/>
      <c r="IE822" s="102"/>
      <c r="IF822" s="102"/>
      <c r="IG822" s="102"/>
      <c r="IH822" s="102"/>
      <c r="II822" s="102"/>
      <c r="IJ822" s="102"/>
      <c r="IK822" s="102"/>
      <c r="IL822" s="102"/>
      <c r="IM822" s="102"/>
      <c r="IN822" s="102"/>
    </row>
    <row r="823" spans="1:248" s="436" customFormat="1" ht="18" customHeight="1">
      <c r="A823" s="350" t="s">
        <v>768</v>
      </c>
      <c r="B823" s="281"/>
      <c r="C823" s="281"/>
      <c r="D823" s="281">
        <v>0</v>
      </c>
      <c r="E823" s="281"/>
      <c r="F823" s="450"/>
      <c r="G823" s="450"/>
      <c r="H823" s="451"/>
      <c r="HM823" s="102"/>
      <c r="HN823" s="102"/>
      <c r="HO823" s="102"/>
      <c r="HP823" s="102"/>
      <c r="HQ823" s="102"/>
      <c r="HR823" s="102"/>
      <c r="HS823" s="102"/>
      <c r="HT823" s="102"/>
      <c r="HU823" s="102"/>
      <c r="HV823" s="102"/>
      <c r="HW823" s="102"/>
      <c r="HX823" s="102"/>
      <c r="HY823" s="102"/>
      <c r="HZ823" s="102"/>
      <c r="IA823" s="102"/>
      <c r="IB823" s="102"/>
      <c r="IC823" s="102"/>
      <c r="ID823" s="102"/>
      <c r="IE823" s="102"/>
      <c r="IF823" s="102"/>
      <c r="IG823" s="102"/>
      <c r="IH823" s="102"/>
      <c r="II823" s="102"/>
      <c r="IJ823" s="102"/>
      <c r="IK823" s="102"/>
      <c r="IL823" s="102"/>
      <c r="IM823" s="102"/>
      <c r="IN823" s="102"/>
    </row>
    <row r="824" spans="1:248" s="436" customFormat="1" ht="18" customHeight="1">
      <c r="A824" s="350" t="s">
        <v>769</v>
      </c>
      <c r="B824" s="281"/>
      <c r="C824" s="281"/>
      <c r="D824" s="281">
        <v>0</v>
      </c>
      <c r="E824" s="281"/>
      <c r="F824" s="450"/>
      <c r="G824" s="450"/>
      <c r="H824" s="451"/>
      <c r="HM824" s="102"/>
      <c r="HN824" s="102"/>
      <c r="HO824" s="102"/>
      <c r="HP824" s="102"/>
      <c r="HQ824" s="102"/>
      <c r="HR824" s="102"/>
      <c r="HS824" s="102"/>
      <c r="HT824" s="102"/>
      <c r="HU824" s="102"/>
      <c r="HV824" s="102"/>
      <c r="HW824" s="102"/>
      <c r="HX824" s="102"/>
      <c r="HY824" s="102"/>
      <c r="HZ824" s="102"/>
      <c r="IA824" s="102"/>
      <c r="IB824" s="102"/>
      <c r="IC824" s="102"/>
      <c r="ID824" s="102"/>
      <c r="IE824" s="102"/>
      <c r="IF824" s="102"/>
      <c r="IG824" s="102"/>
      <c r="IH824" s="102"/>
      <c r="II824" s="102"/>
      <c r="IJ824" s="102"/>
      <c r="IK824" s="102"/>
      <c r="IL824" s="102"/>
      <c r="IM824" s="102"/>
      <c r="IN824" s="102"/>
    </row>
    <row r="825" spans="1:248" s="436" customFormat="1" ht="18" customHeight="1">
      <c r="A825" s="350" t="s">
        <v>158</v>
      </c>
      <c r="B825" s="281"/>
      <c r="C825" s="281"/>
      <c r="D825" s="281">
        <v>0</v>
      </c>
      <c r="E825" s="281"/>
      <c r="F825" s="450"/>
      <c r="G825" s="450"/>
      <c r="H825" s="451"/>
      <c r="HM825" s="102"/>
      <c r="HN825" s="102"/>
      <c r="HO825" s="102"/>
      <c r="HP825" s="102"/>
      <c r="HQ825" s="102"/>
      <c r="HR825" s="102"/>
      <c r="HS825" s="102"/>
      <c r="HT825" s="102"/>
      <c r="HU825" s="102"/>
      <c r="HV825" s="102"/>
      <c r="HW825" s="102"/>
      <c r="HX825" s="102"/>
      <c r="HY825" s="102"/>
      <c r="HZ825" s="102"/>
      <c r="IA825" s="102"/>
      <c r="IB825" s="102"/>
      <c r="IC825" s="102"/>
      <c r="ID825" s="102"/>
      <c r="IE825" s="102"/>
      <c r="IF825" s="102"/>
      <c r="IG825" s="102"/>
      <c r="IH825" s="102"/>
      <c r="II825" s="102"/>
      <c r="IJ825" s="102"/>
      <c r="IK825" s="102"/>
      <c r="IL825" s="102"/>
      <c r="IM825" s="102"/>
      <c r="IN825" s="102"/>
    </row>
    <row r="826" spans="1:248" s="436" customFormat="1" ht="18" customHeight="1">
      <c r="A826" s="350" t="s">
        <v>770</v>
      </c>
      <c r="B826" s="281"/>
      <c r="C826" s="281"/>
      <c r="D826" s="281">
        <v>0</v>
      </c>
      <c r="E826" s="281"/>
      <c r="F826" s="450"/>
      <c r="G826" s="450"/>
      <c r="H826" s="451"/>
      <c r="HM826" s="102"/>
      <c r="HN826" s="102"/>
      <c r="HO826" s="102"/>
      <c r="HP826" s="102"/>
      <c r="HQ826" s="102"/>
      <c r="HR826" s="102"/>
      <c r="HS826" s="102"/>
      <c r="HT826" s="102"/>
      <c r="HU826" s="102"/>
      <c r="HV826" s="102"/>
      <c r="HW826" s="102"/>
      <c r="HX826" s="102"/>
      <c r="HY826" s="102"/>
      <c r="HZ826" s="102"/>
      <c r="IA826" s="102"/>
      <c r="IB826" s="102"/>
      <c r="IC826" s="102"/>
      <c r="ID826" s="102"/>
      <c r="IE826" s="102"/>
      <c r="IF826" s="102"/>
      <c r="IG826" s="102"/>
      <c r="IH826" s="102"/>
      <c r="II826" s="102"/>
      <c r="IJ826" s="102"/>
      <c r="IK826" s="102"/>
      <c r="IL826" s="102"/>
      <c r="IM826" s="102"/>
      <c r="IN826" s="102"/>
    </row>
    <row r="827" spans="1:248" s="436" customFormat="1" ht="18" customHeight="1">
      <c r="A827" s="350" t="s">
        <v>121</v>
      </c>
      <c r="B827" s="281"/>
      <c r="C827" s="281"/>
      <c r="D827" s="281">
        <v>0</v>
      </c>
      <c r="E827" s="281"/>
      <c r="F827" s="450"/>
      <c r="G827" s="450"/>
      <c r="H827" s="451"/>
      <c r="HM827" s="102"/>
      <c r="HN827" s="102"/>
      <c r="HO827" s="102"/>
      <c r="HP827" s="102"/>
      <c r="HQ827" s="102"/>
      <c r="HR827" s="102"/>
      <c r="HS827" s="102"/>
      <c r="HT827" s="102"/>
      <c r="HU827" s="102"/>
      <c r="HV827" s="102"/>
      <c r="HW827" s="102"/>
      <c r="HX827" s="102"/>
      <c r="HY827" s="102"/>
      <c r="HZ827" s="102"/>
      <c r="IA827" s="102"/>
      <c r="IB827" s="102"/>
      <c r="IC827" s="102"/>
      <c r="ID827" s="102"/>
      <c r="IE827" s="102"/>
      <c r="IF827" s="102"/>
      <c r="IG827" s="102"/>
      <c r="IH827" s="102"/>
      <c r="II827" s="102"/>
      <c r="IJ827" s="102"/>
      <c r="IK827" s="102"/>
      <c r="IL827" s="102"/>
      <c r="IM827" s="102"/>
      <c r="IN827" s="102"/>
    </row>
    <row r="828" spans="1:248" s="436" customFormat="1" ht="18" customHeight="1">
      <c r="A828" s="350" t="s">
        <v>771</v>
      </c>
      <c r="B828" s="281"/>
      <c r="C828" s="281"/>
      <c r="D828" s="281">
        <v>0</v>
      </c>
      <c r="E828" s="281"/>
      <c r="F828" s="450"/>
      <c r="G828" s="450"/>
      <c r="H828" s="451"/>
      <c r="HM828" s="102"/>
      <c r="HN828" s="102"/>
      <c r="HO828" s="102"/>
      <c r="HP828" s="102"/>
      <c r="HQ828" s="102"/>
      <c r="HR828" s="102"/>
      <c r="HS828" s="102"/>
      <c r="HT828" s="102"/>
      <c r="HU828" s="102"/>
      <c r="HV828" s="102"/>
      <c r="HW828" s="102"/>
      <c r="HX828" s="102"/>
      <c r="HY828" s="102"/>
      <c r="HZ828" s="102"/>
      <c r="IA828" s="102"/>
      <c r="IB828" s="102"/>
      <c r="IC828" s="102"/>
      <c r="ID828" s="102"/>
      <c r="IE828" s="102"/>
      <c r="IF828" s="102"/>
      <c r="IG828" s="102"/>
      <c r="IH828" s="102"/>
      <c r="II828" s="102"/>
      <c r="IJ828" s="102"/>
      <c r="IK828" s="102"/>
      <c r="IL828" s="102"/>
      <c r="IM828" s="102"/>
      <c r="IN828" s="102"/>
    </row>
    <row r="829" spans="1:248" s="436" customFormat="1">
      <c r="A829" s="448" t="s">
        <v>772</v>
      </c>
      <c r="B829" s="458">
        <v>407354.596532</v>
      </c>
      <c r="C829" s="458">
        <v>593838</v>
      </c>
      <c r="D829" s="458">
        <v>454270</v>
      </c>
      <c r="E829" s="458">
        <v>139330</v>
      </c>
      <c r="F829" s="453">
        <v>2.2603890045216395</v>
      </c>
      <c r="G829" s="450">
        <v>0.11517091955611347</v>
      </c>
      <c r="H829" s="451"/>
      <c r="HM829" s="102"/>
      <c r="HN829" s="102"/>
      <c r="HO829" s="102"/>
      <c r="HP829" s="102"/>
      <c r="HQ829" s="102"/>
      <c r="HR829" s="102"/>
      <c r="HS829" s="102"/>
      <c r="HT829" s="102"/>
      <c r="HU829" s="102"/>
      <c r="HV829" s="102"/>
      <c r="HW829" s="102"/>
      <c r="HX829" s="102"/>
      <c r="HY829" s="102"/>
      <c r="HZ829" s="102"/>
      <c r="IA829" s="102"/>
      <c r="IB829" s="102"/>
      <c r="IC829" s="102"/>
      <c r="ID829" s="102"/>
      <c r="IE829" s="102"/>
      <c r="IF829" s="102"/>
      <c r="IG829" s="102"/>
      <c r="IH829" s="102"/>
      <c r="II829" s="102"/>
      <c r="IJ829" s="102"/>
      <c r="IK829" s="102"/>
      <c r="IL829" s="102"/>
      <c r="IM829" s="102"/>
      <c r="IN829" s="102"/>
    </row>
    <row r="830" spans="1:248" s="436" customFormat="1" ht="18" customHeight="1">
      <c r="A830" s="350" t="s">
        <v>773</v>
      </c>
      <c r="B830" s="281">
        <v>407354.596532</v>
      </c>
      <c r="C830" s="281"/>
      <c r="D830" s="281">
        <v>454270</v>
      </c>
      <c r="E830" s="281">
        <v>139330</v>
      </c>
      <c r="F830" s="450">
        <v>2.2603890045216395</v>
      </c>
      <c r="G830" s="450">
        <v>0.11517091955611347</v>
      </c>
      <c r="H830" s="451"/>
      <c r="HM830" s="102"/>
      <c r="HN830" s="102"/>
      <c r="HO830" s="102"/>
      <c r="HP830" s="102"/>
      <c r="HQ830" s="102"/>
      <c r="HR830" s="102"/>
      <c r="HS830" s="102"/>
      <c r="HT830" s="102"/>
      <c r="HU830" s="102"/>
      <c r="HV830" s="102"/>
      <c r="HW830" s="102"/>
      <c r="HX830" s="102"/>
      <c r="HY830" s="102"/>
      <c r="HZ830" s="102"/>
      <c r="IA830" s="102"/>
      <c r="IB830" s="102"/>
      <c r="IC830" s="102"/>
      <c r="ID830" s="102"/>
      <c r="IE830" s="102"/>
      <c r="IF830" s="102"/>
      <c r="IG830" s="102"/>
      <c r="IH830" s="102"/>
      <c r="II830" s="102"/>
      <c r="IJ830" s="102"/>
      <c r="IK830" s="102"/>
      <c r="IL830" s="102"/>
      <c r="IM830" s="102"/>
      <c r="IN830" s="102"/>
    </row>
    <row r="831" spans="1:248" s="436" customFormat="1" ht="108">
      <c r="A831" s="448" t="s">
        <v>51</v>
      </c>
      <c r="B831" s="458">
        <v>2726400.6238915012</v>
      </c>
      <c r="C831" s="458">
        <v>3649022</v>
      </c>
      <c r="D831" s="458">
        <v>3646899</v>
      </c>
      <c r="E831" s="458">
        <v>3620575</v>
      </c>
      <c r="F831" s="450">
        <v>7.2706683330685529E-3</v>
      </c>
      <c r="G831" s="450">
        <v>0.33762403369561822</v>
      </c>
      <c r="H831" s="451" t="s">
        <v>774</v>
      </c>
      <c r="HM831" s="102"/>
      <c r="HN831" s="102"/>
      <c r="HO831" s="102"/>
      <c r="HP831" s="102"/>
      <c r="HQ831" s="102"/>
      <c r="HR831" s="102"/>
      <c r="HS831" s="102"/>
      <c r="HT831" s="102"/>
      <c r="HU831" s="102"/>
      <c r="HV831" s="102"/>
      <c r="HW831" s="102"/>
      <c r="HX831" s="102"/>
      <c r="HY831" s="102"/>
      <c r="HZ831" s="102"/>
      <c r="IA831" s="102"/>
      <c r="IB831" s="102"/>
      <c r="IC831" s="102"/>
      <c r="ID831" s="102"/>
      <c r="IE831" s="102"/>
      <c r="IF831" s="102"/>
      <c r="IG831" s="102"/>
      <c r="IH831" s="102"/>
      <c r="II831" s="102"/>
      <c r="IJ831" s="102"/>
      <c r="IK831" s="102"/>
      <c r="IL831" s="102"/>
      <c r="IM831" s="102"/>
      <c r="IN831" s="102"/>
    </row>
    <row r="832" spans="1:248" s="436" customFormat="1" ht="48">
      <c r="A832" s="448" t="s">
        <v>775</v>
      </c>
      <c r="B832" s="458">
        <v>46138.096845</v>
      </c>
      <c r="C832" s="458">
        <v>57934</v>
      </c>
      <c r="D832" s="458">
        <v>57934</v>
      </c>
      <c r="E832" s="458">
        <v>41873</v>
      </c>
      <c r="F832" s="453">
        <v>0.38356458815943451</v>
      </c>
      <c r="G832" s="450">
        <v>0.25566514359333237</v>
      </c>
      <c r="H832" s="451" t="s">
        <v>776</v>
      </c>
      <c r="HM832" s="102"/>
      <c r="HN832" s="102"/>
      <c r="HO832" s="102"/>
      <c r="HP832" s="102"/>
      <c r="HQ832" s="102"/>
      <c r="HR832" s="102"/>
      <c r="HS832" s="102"/>
      <c r="HT832" s="102"/>
      <c r="HU832" s="102"/>
      <c r="HV832" s="102"/>
      <c r="HW832" s="102"/>
      <c r="HX832" s="102"/>
      <c r="HY832" s="102"/>
      <c r="HZ832" s="102"/>
      <c r="IA832" s="102"/>
      <c r="IB832" s="102"/>
      <c r="IC832" s="102"/>
      <c r="ID832" s="102"/>
      <c r="IE832" s="102"/>
      <c r="IF832" s="102"/>
      <c r="IG832" s="102"/>
      <c r="IH832" s="102"/>
      <c r="II832" s="102"/>
      <c r="IJ832" s="102"/>
      <c r="IK832" s="102"/>
      <c r="IL832" s="102"/>
      <c r="IM832" s="102"/>
      <c r="IN832" s="102"/>
    </row>
    <row r="833" spans="1:248" s="436" customFormat="1" ht="18" customHeight="1">
      <c r="A833" s="350" t="s">
        <v>112</v>
      </c>
      <c r="B833" s="281">
        <v>11297.75</v>
      </c>
      <c r="C833" s="281"/>
      <c r="D833" s="281">
        <v>13928</v>
      </c>
      <c r="E833" s="281">
        <v>9802</v>
      </c>
      <c r="F833" s="450">
        <v>0.42093450316261993</v>
      </c>
      <c r="G833" s="450">
        <v>0.23281184306609726</v>
      </c>
      <c r="H833" s="451"/>
      <c r="HM833" s="102"/>
      <c r="HN833" s="102"/>
      <c r="HO833" s="102"/>
      <c r="HP833" s="102"/>
      <c r="HQ833" s="102"/>
      <c r="HR833" s="102"/>
      <c r="HS833" s="102"/>
      <c r="HT833" s="102"/>
      <c r="HU833" s="102"/>
      <c r="HV833" s="102"/>
      <c r="HW833" s="102"/>
      <c r="HX833" s="102"/>
      <c r="HY833" s="102"/>
      <c r="HZ833" s="102"/>
      <c r="IA833" s="102"/>
      <c r="IB833" s="102"/>
      <c r="IC833" s="102"/>
      <c r="ID833" s="102"/>
      <c r="IE833" s="102"/>
      <c r="IF833" s="102"/>
      <c r="IG833" s="102"/>
      <c r="IH833" s="102"/>
      <c r="II833" s="102"/>
      <c r="IJ833" s="102"/>
      <c r="IK833" s="102"/>
      <c r="IL833" s="102"/>
      <c r="IM833" s="102"/>
      <c r="IN833" s="102"/>
    </row>
    <row r="834" spans="1:248" s="436" customFormat="1" ht="18" customHeight="1">
      <c r="A834" s="350" t="s">
        <v>113</v>
      </c>
      <c r="B834" s="281">
        <v>1617</v>
      </c>
      <c r="C834" s="281"/>
      <c r="D834" s="281">
        <v>2859</v>
      </c>
      <c r="E834" s="281">
        <v>2145</v>
      </c>
      <c r="F834" s="450">
        <v>0.33286713286713288</v>
      </c>
      <c r="G834" s="450">
        <v>0.76808905380333958</v>
      </c>
      <c r="H834" s="460"/>
      <c r="HM834" s="102"/>
      <c r="HN834" s="102"/>
      <c r="HO834" s="102"/>
      <c r="HP834" s="102"/>
      <c r="HQ834" s="102"/>
      <c r="HR834" s="102"/>
      <c r="HS834" s="102"/>
      <c r="HT834" s="102"/>
      <c r="HU834" s="102"/>
      <c r="HV834" s="102"/>
      <c r="HW834" s="102"/>
      <c r="HX834" s="102"/>
      <c r="HY834" s="102"/>
      <c r="HZ834" s="102"/>
      <c r="IA834" s="102"/>
      <c r="IB834" s="102"/>
      <c r="IC834" s="102"/>
      <c r="ID834" s="102"/>
      <c r="IE834" s="102"/>
      <c r="IF834" s="102"/>
      <c r="IG834" s="102"/>
      <c r="IH834" s="102"/>
      <c r="II834" s="102"/>
      <c r="IJ834" s="102"/>
      <c r="IK834" s="102"/>
      <c r="IL834" s="102"/>
      <c r="IM834" s="102"/>
      <c r="IN834" s="102"/>
    </row>
    <row r="835" spans="1:248" s="438" customFormat="1" ht="18" customHeight="1">
      <c r="A835" s="350" t="s">
        <v>114</v>
      </c>
      <c r="B835" s="281">
        <v>50</v>
      </c>
      <c r="C835" s="281"/>
      <c r="D835" s="281">
        <v>50</v>
      </c>
      <c r="E835" s="281">
        <v>0</v>
      </c>
      <c r="F835" s="450"/>
      <c r="G835" s="450">
        <v>0</v>
      </c>
      <c r="H835" s="451"/>
    </row>
    <row r="836" spans="1:248" s="436" customFormat="1" ht="18" customHeight="1">
      <c r="A836" s="350" t="s">
        <v>777</v>
      </c>
      <c r="B836" s="281">
        <v>5436.4</v>
      </c>
      <c r="C836" s="281"/>
      <c r="D836" s="281">
        <v>2397</v>
      </c>
      <c r="E836" s="281">
        <v>3404</v>
      </c>
      <c r="F836" s="450">
        <v>-0.29582843713278495</v>
      </c>
      <c r="G836" s="450">
        <v>-0.55908321683466999</v>
      </c>
      <c r="H836" s="451"/>
      <c r="HM836" s="102"/>
      <c r="HN836" s="102"/>
      <c r="HO836" s="102"/>
      <c r="HP836" s="102"/>
      <c r="HQ836" s="102"/>
      <c r="HR836" s="102"/>
      <c r="HS836" s="102"/>
      <c r="HT836" s="102"/>
      <c r="HU836" s="102"/>
      <c r="HV836" s="102"/>
      <c r="HW836" s="102"/>
      <c r="HX836" s="102"/>
      <c r="HY836" s="102"/>
      <c r="HZ836" s="102"/>
      <c r="IA836" s="102"/>
      <c r="IB836" s="102"/>
      <c r="IC836" s="102"/>
      <c r="ID836" s="102"/>
      <c r="IE836" s="102"/>
      <c r="IF836" s="102"/>
      <c r="IG836" s="102"/>
      <c r="IH836" s="102"/>
      <c r="II836" s="102"/>
      <c r="IJ836" s="102"/>
      <c r="IK836" s="102"/>
      <c r="IL836" s="102"/>
      <c r="IM836" s="102"/>
      <c r="IN836" s="102"/>
    </row>
    <row r="837" spans="1:248" s="436" customFormat="1" ht="18" customHeight="1">
      <c r="A837" s="350" t="s">
        <v>778</v>
      </c>
      <c r="B837" s="281">
        <v>2707.32</v>
      </c>
      <c r="C837" s="281"/>
      <c r="D837" s="281">
        <v>3004</v>
      </c>
      <c r="E837" s="281">
        <v>1557</v>
      </c>
      <c r="F837" s="450">
        <v>0.92935131663455373</v>
      </c>
      <c r="G837" s="450">
        <v>0.10958438603489795</v>
      </c>
      <c r="H837" s="451"/>
      <c r="HM837" s="102"/>
      <c r="HN837" s="102"/>
      <c r="HO837" s="102"/>
      <c r="HP837" s="102"/>
      <c r="HQ837" s="102"/>
      <c r="HR837" s="102"/>
      <c r="HS837" s="102"/>
      <c r="HT837" s="102"/>
      <c r="HU837" s="102"/>
      <c r="HV837" s="102"/>
      <c r="HW837" s="102"/>
      <c r="HX837" s="102"/>
      <c r="HY837" s="102"/>
      <c r="HZ837" s="102"/>
      <c r="IA837" s="102"/>
      <c r="IB837" s="102"/>
      <c r="IC837" s="102"/>
      <c r="ID837" s="102"/>
      <c r="IE837" s="102"/>
      <c r="IF837" s="102"/>
      <c r="IG837" s="102"/>
      <c r="IH837" s="102"/>
      <c r="II837" s="102"/>
      <c r="IJ837" s="102"/>
      <c r="IK837" s="102"/>
      <c r="IL837" s="102"/>
      <c r="IM837" s="102"/>
      <c r="IN837" s="102"/>
    </row>
    <row r="838" spans="1:248" s="436" customFormat="1" ht="18" customHeight="1">
      <c r="A838" s="350" t="s">
        <v>779</v>
      </c>
      <c r="B838" s="281">
        <v>1787.16</v>
      </c>
      <c r="C838" s="281"/>
      <c r="D838" s="281">
        <v>1812</v>
      </c>
      <c r="E838" s="281">
        <v>1624</v>
      </c>
      <c r="F838" s="450">
        <v>0.11576354679802958</v>
      </c>
      <c r="G838" s="450">
        <v>1.389914725038599E-2</v>
      </c>
      <c r="H838" s="451"/>
      <c r="HM838" s="102"/>
      <c r="HN838" s="102"/>
      <c r="HO838" s="102"/>
      <c r="HP838" s="102"/>
      <c r="HQ838" s="102"/>
      <c r="HR838" s="102"/>
      <c r="HS838" s="102"/>
      <c r="HT838" s="102"/>
      <c r="HU838" s="102"/>
      <c r="HV838" s="102"/>
      <c r="HW838" s="102"/>
      <c r="HX838" s="102"/>
      <c r="HY838" s="102"/>
      <c r="HZ838" s="102"/>
      <c r="IA838" s="102"/>
      <c r="IB838" s="102"/>
      <c r="IC838" s="102"/>
      <c r="ID838" s="102"/>
      <c r="IE838" s="102"/>
      <c r="IF838" s="102"/>
      <c r="IG838" s="102"/>
      <c r="IH838" s="102"/>
      <c r="II838" s="102"/>
      <c r="IJ838" s="102"/>
      <c r="IK838" s="102"/>
      <c r="IL838" s="102"/>
      <c r="IM838" s="102"/>
      <c r="IN838" s="102"/>
    </row>
    <row r="839" spans="1:248" s="436" customFormat="1" ht="18" customHeight="1">
      <c r="A839" s="350" t="s">
        <v>780</v>
      </c>
      <c r="B839" s="281">
        <v>879.57</v>
      </c>
      <c r="C839" s="281"/>
      <c r="D839" s="281">
        <v>884</v>
      </c>
      <c r="E839" s="281">
        <v>1030</v>
      </c>
      <c r="F839" s="450">
        <v>-0.14174757281553396</v>
      </c>
      <c r="G839" s="450">
        <v>5.0365519515216395E-3</v>
      </c>
      <c r="H839" s="451"/>
      <c r="HM839" s="102"/>
      <c r="HN839" s="102"/>
      <c r="HO839" s="102"/>
      <c r="HP839" s="102"/>
      <c r="HQ839" s="102"/>
      <c r="HR839" s="102"/>
      <c r="HS839" s="102"/>
      <c r="HT839" s="102"/>
      <c r="HU839" s="102"/>
      <c r="HV839" s="102"/>
      <c r="HW839" s="102"/>
      <c r="HX839" s="102"/>
      <c r="HY839" s="102"/>
      <c r="HZ839" s="102"/>
      <c r="IA839" s="102"/>
      <c r="IB839" s="102"/>
      <c r="IC839" s="102"/>
      <c r="ID839" s="102"/>
      <c r="IE839" s="102"/>
      <c r="IF839" s="102"/>
      <c r="IG839" s="102"/>
      <c r="IH839" s="102"/>
      <c r="II839" s="102"/>
      <c r="IJ839" s="102"/>
      <c r="IK839" s="102"/>
      <c r="IL839" s="102"/>
      <c r="IM839" s="102"/>
      <c r="IN839" s="102"/>
    </row>
    <row r="840" spans="1:248" s="436" customFormat="1" ht="18" customHeight="1">
      <c r="A840" s="350" t="s">
        <v>781</v>
      </c>
      <c r="B840" s="281">
        <v>3241</v>
      </c>
      <c r="C840" s="281"/>
      <c r="D840" s="281">
        <v>6431</v>
      </c>
      <c r="E840" s="281">
        <v>2673</v>
      </c>
      <c r="F840" s="450">
        <v>1.4059109614665171</v>
      </c>
      <c r="G840" s="450">
        <v>0.98426411601357611</v>
      </c>
      <c r="H840" s="451"/>
      <c r="HM840" s="102"/>
      <c r="HN840" s="102"/>
      <c r="HO840" s="102"/>
      <c r="HP840" s="102"/>
      <c r="HQ840" s="102"/>
      <c r="HR840" s="102"/>
      <c r="HS840" s="102"/>
      <c r="HT840" s="102"/>
      <c r="HU840" s="102"/>
      <c r="HV840" s="102"/>
      <c r="HW840" s="102"/>
      <c r="HX840" s="102"/>
      <c r="HY840" s="102"/>
      <c r="HZ840" s="102"/>
      <c r="IA840" s="102"/>
      <c r="IB840" s="102"/>
      <c r="IC840" s="102"/>
      <c r="ID840" s="102"/>
      <c r="IE840" s="102"/>
      <c r="IF840" s="102"/>
      <c r="IG840" s="102"/>
      <c r="IH840" s="102"/>
      <c r="II840" s="102"/>
      <c r="IJ840" s="102"/>
      <c r="IK840" s="102"/>
      <c r="IL840" s="102"/>
      <c r="IM840" s="102"/>
      <c r="IN840" s="102"/>
    </row>
    <row r="841" spans="1:248" s="436" customFormat="1" ht="18" customHeight="1">
      <c r="A841" s="350" t="s">
        <v>782</v>
      </c>
      <c r="B841" s="281">
        <v>0</v>
      </c>
      <c r="C841" s="281"/>
      <c r="D841" s="281">
        <v>0</v>
      </c>
      <c r="E841" s="281"/>
      <c r="F841" s="450"/>
      <c r="G841" s="450"/>
      <c r="H841" s="460"/>
      <c r="HM841" s="102"/>
      <c r="HN841" s="102"/>
      <c r="HO841" s="102"/>
      <c r="HP841" s="102"/>
      <c r="HQ841" s="102"/>
      <c r="HR841" s="102"/>
      <c r="HS841" s="102"/>
      <c r="HT841" s="102"/>
      <c r="HU841" s="102"/>
      <c r="HV841" s="102"/>
      <c r="HW841" s="102"/>
      <c r="HX841" s="102"/>
      <c r="HY841" s="102"/>
      <c r="HZ841" s="102"/>
      <c r="IA841" s="102"/>
      <c r="IB841" s="102"/>
      <c r="IC841" s="102"/>
      <c r="ID841" s="102"/>
      <c r="IE841" s="102"/>
      <c r="IF841" s="102"/>
      <c r="IG841" s="102"/>
      <c r="IH841" s="102"/>
      <c r="II841" s="102"/>
      <c r="IJ841" s="102"/>
      <c r="IK841" s="102"/>
      <c r="IL841" s="102"/>
      <c r="IM841" s="102"/>
      <c r="IN841" s="102"/>
    </row>
    <row r="842" spans="1:248" s="436" customFormat="1" ht="18" customHeight="1">
      <c r="A842" s="350" t="s">
        <v>783</v>
      </c>
      <c r="B842" s="281">
        <v>19121.896844999999</v>
      </c>
      <c r="C842" s="281"/>
      <c r="D842" s="281">
        <v>26569</v>
      </c>
      <c r="E842" s="281">
        <v>19638</v>
      </c>
      <c r="F842" s="450">
        <v>0.35293818107750274</v>
      </c>
      <c r="G842" s="450">
        <v>0.38945420610546133</v>
      </c>
      <c r="H842" s="451"/>
      <c r="HM842" s="102"/>
      <c r="HN842" s="102"/>
      <c r="HO842" s="102"/>
      <c r="HP842" s="102"/>
      <c r="HQ842" s="102"/>
      <c r="HR842" s="102"/>
      <c r="HS842" s="102"/>
      <c r="HT842" s="102"/>
      <c r="HU842" s="102"/>
      <c r="HV842" s="102"/>
      <c r="HW842" s="102"/>
      <c r="HX842" s="102"/>
      <c r="HY842" s="102"/>
      <c r="HZ842" s="102"/>
      <c r="IA842" s="102"/>
      <c r="IB842" s="102"/>
      <c r="IC842" s="102"/>
      <c r="ID842" s="102"/>
      <c r="IE842" s="102"/>
      <c r="IF842" s="102"/>
      <c r="IG842" s="102"/>
      <c r="IH842" s="102"/>
      <c r="II842" s="102"/>
      <c r="IJ842" s="102"/>
      <c r="IK842" s="102"/>
      <c r="IL842" s="102"/>
      <c r="IM842" s="102"/>
      <c r="IN842" s="102"/>
    </row>
    <row r="843" spans="1:248" s="436" customFormat="1" ht="38.1" customHeight="1">
      <c r="A843" s="448" t="s">
        <v>784</v>
      </c>
      <c r="B843" s="458">
        <v>3226</v>
      </c>
      <c r="C843" s="458">
        <v>5695</v>
      </c>
      <c r="D843" s="458">
        <v>5695</v>
      </c>
      <c r="E843" s="458">
        <v>4292</v>
      </c>
      <c r="F843" s="453">
        <v>0.32688723205964587</v>
      </c>
      <c r="G843" s="450">
        <v>0.76534407935523863</v>
      </c>
      <c r="H843" s="451" t="s">
        <v>785</v>
      </c>
      <c r="HM843" s="102"/>
      <c r="HN843" s="102"/>
      <c r="HO843" s="102"/>
      <c r="HP843" s="102"/>
      <c r="HQ843" s="102"/>
      <c r="HR843" s="102"/>
      <c r="HS843" s="102"/>
      <c r="HT843" s="102"/>
      <c r="HU843" s="102"/>
      <c r="HV843" s="102"/>
      <c r="HW843" s="102"/>
      <c r="HX843" s="102"/>
      <c r="HY843" s="102"/>
      <c r="HZ843" s="102"/>
      <c r="IA843" s="102"/>
      <c r="IB843" s="102"/>
      <c r="IC843" s="102"/>
      <c r="ID843" s="102"/>
      <c r="IE843" s="102"/>
      <c r="IF843" s="102"/>
      <c r="IG843" s="102"/>
      <c r="IH843" s="102"/>
      <c r="II843" s="102"/>
      <c r="IJ843" s="102"/>
      <c r="IK843" s="102"/>
      <c r="IL843" s="102"/>
      <c r="IM843" s="102"/>
      <c r="IN843" s="102"/>
    </row>
    <row r="844" spans="1:248" s="436" customFormat="1" ht="18" customHeight="1">
      <c r="A844" s="350" t="s">
        <v>786</v>
      </c>
      <c r="B844" s="281">
        <v>3226</v>
      </c>
      <c r="C844" s="281"/>
      <c r="D844" s="281">
        <v>5695</v>
      </c>
      <c r="E844" s="281">
        <v>4292</v>
      </c>
      <c r="F844" s="450">
        <v>0.32688723205964587</v>
      </c>
      <c r="G844" s="450">
        <v>0.76534407935523863</v>
      </c>
      <c r="H844" s="451"/>
      <c r="HM844" s="102"/>
      <c r="HN844" s="102"/>
      <c r="HO844" s="102"/>
      <c r="HP844" s="102"/>
      <c r="HQ844" s="102"/>
      <c r="HR844" s="102"/>
      <c r="HS844" s="102"/>
      <c r="HT844" s="102"/>
      <c r="HU844" s="102"/>
      <c r="HV844" s="102"/>
      <c r="HW844" s="102"/>
      <c r="HX844" s="102"/>
      <c r="HY844" s="102"/>
      <c r="HZ844" s="102"/>
      <c r="IA844" s="102"/>
      <c r="IB844" s="102"/>
      <c r="IC844" s="102"/>
      <c r="ID844" s="102"/>
      <c r="IE844" s="102"/>
      <c r="IF844" s="102"/>
      <c r="IG844" s="102"/>
      <c r="IH844" s="102"/>
      <c r="II844" s="102"/>
      <c r="IJ844" s="102"/>
      <c r="IK844" s="102"/>
      <c r="IL844" s="102"/>
      <c r="IM844" s="102"/>
      <c r="IN844" s="102"/>
    </row>
    <row r="845" spans="1:248" s="436" customFormat="1" ht="72">
      <c r="A845" s="448" t="s">
        <v>787</v>
      </c>
      <c r="B845" s="458">
        <v>2397146.904637727</v>
      </c>
      <c r="C845" s="458">
        <v>3032531</v>
      </c>
      <c r="D845" s="458">
        <v>3032531</v>
      </c>
      <c r="E845" s="458">
        <v>3095620</v>
      </c>
      <c r="F845" s="450">
        <v>-2.0380085411000004E-2</v>
      </c>
      <c r="G845" s="450">
        <v>0.26505847185794251</v>
      </c>
      <c r="H845" s="451" t="s">
        <v>788</v>
      </c>
      <c r="HM845" s="102"/>
      <c r="HN845" s="102"/>
      <c r="HO845" s="102"/>
      <c r="HP845" s="102"/>
      <c r="HQ845" s="102"/>
      <c r="HR845" s="102"/>
      <c r="HS845" s="102"/>
      <c r="HT845" s="102"/>
      <c r="HU845" s="102"/>
      <c r="HV845" s="102"/>
      <c r="HW845" s="102"/>
      <c r="HX845" s="102"/>
      <c r="HY845" s="102"/>
      <c r="HZ845" s="102"/>
      <c r="IA845" s="102"/>
      <c r="IB845" s="102"/>
      <c r="IC845" s="102"/>
      <c r="ID845" s="102"/>
      <c r="IE845" s="102"/>
      <c r="IF845" s="102"/>
      <c r="IG845" s="102"/>
      <c r="IH845" s="102"/>
      <c r="II845" s="102"/>
      <c r="IJ845" s="102"/>
      <c r="IK845" s="102"/>
      <c r="IL845" s="102"/>
      <c r="IM845" s="102"/>
      <c r="IN845" s="102"/>
    </row>
    <row r="846" spans="1:248" s="436" customFormat="1" ht="18" customHeight="1">
      <c r="A846" s="350" t="s">
        <v>789</v>
      </c>
      <c r="B846" s="281">
        <v>222841.09738751702</v>
      </c>
      <c r="C846" s="281"/>
      <c r="D846" s="281">
        <v>578176</v>
      </c>
      <c r="E846" s="281">
        <v>1586117</v>
      </c>
      <c r="F846" s="450">
        <v>-0.63547708019017513</v>
      </c>
      <c r="G846" s="450">
        <v>1.5945662931041906</v>
      </c>
      <c r="H846" s="451"/>
      <c r="HM846" s="102"/>
      <c r="HN846" s="102"/>
      <c r="HO846" s="102"/>
      <c r="HP846" s="102"/>
      <c r="HQ846" s="102"/>
      <c r="HR846" s="102"/>
      <c r="HS846" s="102"/>
      <c r="HT846" s="102"/>
      <c r="HU846" s="102"/>
      <c r="HV846" s="102"/>
      <c r="HW846" s="102"/>
      <c r="HX846" s="102"/>
      <c r="HY846" s="102"/>
      <c r="HZ846" s="102"/>
      <c r="IA846" s="102"/>
      <c r="IB846" s="102"/>
      <c r="IC846" s="102"/>
      <c r="ID846" s="102"/>
      <c r="IE846" s="102"/>
      <c r="IF846" s="102"/>
      <c r="IG846" s="102"/>
      <c r="IH846" s="102"/>
      <c r="II846" s="102"/>
      <c r="IJ846" s="102"/>
      <c r="IK846" s="102"/>
      <c r="IL846" s="102"/>
      <c r="IM846" s="102"/>
      <c r="IN846" s="102"/>
    </row>
    <row r="847" spans="1:248" s="436" customFormat="1" ht="18" customHeight="1">
      <c r="A847" s="350" t="s">
        <v>790</v>
      </c>
      <c r="B847" s="281">
        <v>2174305.8072502101</v>
      </c>
      <c r="C847" s="281"/>
      <c r="D847" s="281">
        <v>2454355</v>
      </c>
      <c r="E847" s="281">
        <v>1509503</v>
      </c>
      <c r="F847" s="450">
        <v>0.62593582126037517</v>
      </c>
      <c r="G847" s="450">
        <v>0.12879935831287748</v>
      </c>
      <c r="H847" s="451"/>
      <c r="HM847" s="102"/>
      <c r="HN847" s="102"/>
      <c r="HO847" s="102"/>
      <c r="HP847" s="102"/>
      <c r="HQ847" s="102"/>
      <c r="HR847" s="102"/>
      <c r="HS847" s="102"/>
      <c r="HT847" s="102"/>
      <c r="HU847" s="102"/>
      <c r="HV847" s="102"/>
      <c r="HW847" s="102"/>
      <c r="HX847" s="102"/>
      <c r="HY847" s="102"/>
      <c r="HZ847" s="102"/>
      <c r="IA847" s="102"/>
      <c r="IB847" s="102"/>
      <c r="IC847" s="102"/>
      <c r="ID847" s="102"/>
      <c r="IE847" s="102"/>
      <c r="IF847" s="102"/>
      <c r="IG847" s="102"/>
      <c r="IH847" s="102"/>
      <c r="II847" s="102"/>
      <c r="IJ847" s="102"/>
      <c r="IK847" s="102"/>
      <c r="IL847" s="102"/>
      <c r="IM847" s="102"/>
      <c r="IN847" s="102"/>
    </row>
    <row r="848" spans="1:248" s="436" customFormat="1" ht="18" customHeight="1">
      <c r="A848" s="448" t="s">
        <v>791</v>
      </c>
      <c r="B848" s="458">
        <v>197716.61499999999</v>
      </c>
      <c r="C848" s="458">
        <v>196889</v>
      </c>
      <c r="D848" s="458">
        <v>195010</v>
      </c>
      <c r="E848" s="458">
        <v>166220</v>
      </c>
      <c r="F848" s="450">
        <v>0.17320418722175424</v>
      </c>
      <c r="G848" s="450">
        <v>-1.3689365458739999E-2</v>
      </c>
      <c r="H848" s="451"/>
      <c r="HM848" s="102"/>
      <c r="HN848" s="102"/>
      <c r="HO848" s="102"/>
      <c r="HP848" s="102"/>
      <c r="HQ848" s="102"/>
      <c r="HR848" s="102"/>
      <c r="HS848" s="102"/>
      <c r="HT848" s="102"/>
      <c r="HU848" s="102"/>
      <c r="HV848" s="102"/>
      <c r="HW848" s="102"/>
      <c r="HX848" s="102"/>
      <c r="HY848" s="102"/>
      <c r="HZ848" s="102"/>
      <c r="IA848" s="102"/>
      <c r="IB848" s="102"/>
      <c r="IC848" s="102"/>
      <c r="ID848" s="102"/>
      <c r="IE848" s="102"/>
      <c r="IF848" s="102"/>
      <c r="IG848" s="102"/>
      <c r="IH848" s="102"/>
      <c r="II848" s="102"/>
      <c r="IJ848" s="102"/>
      <c r="IK848" s="102"/>
      <c r="IL848" s="102"/>
      <c r="IM848" s="102"/>
      <c r="IN848" s="102"/>
    </row>
    <row r="849" spans="1:248" s="436" customFormat="1" ht="18" customHeight="1">
      <c r="A849" s="350" t="s">
        <v>792</v>
      </c>
      <c r="B849" s="281">
        <v>197716.61499999999</v>
      </c>
      <c r="C849" s="281"/>
      <c r="D849" s="281">
        <v>195010</v>
      </c>
      <c r="E849" s="281">
        <v>166220</v>
      </c>
      <c r="F849" s="450">
        <v>0.17320418722175424</v>
      </c>
      <c r="G849" s="450">
        <v>-1.3689365458739999E-2</v>
      </c>
      <c r="H849" s="451"/>
      <c r="HM849" s="102"/>
      <c r="HN849" s="102"/>
      <c r="HO849" s="102"/>
      <c r="HP849" s="102"/>
      <c r="HQ849" s="102"/>
      <c r="HR849" s="102"/>
      <c r="HS849" s="102"/>
      <c r="HT849" s="102"/>
      <c r="HU849" s="102"/>
      <c r="HV849" s="102"/>
      <c r="HW849" s="102"/>
      <c r="HX849" s="102"/>
      <c r="HY849" s="102"/>
      <c r="HZ849" s="102"/>
      <c r="IA849" s="102"/>
      <c r="IB849" s="102"/>
      <c r="IC849" s="102"/>
      <c r="ID849" s="102"/>
      <c r="IE849" s="102"/>
      <c r="IF849" s="102"/>
      <c r="IG849" s="102"/>
      <c r="IH849" s="102"/>
      <c r="II849" s="102"/>
      <c r="IJ849" s="102"/>
      <c r="IK849" s="102"/>
      <c r="IL849" s="102"/>
      <c r="IM849" s="102"/>
      <c r="IN849" s="102"/>
    </row>
    <row r="850" spans="1:248" s="436" customFormat="1" ht="36">
      <c r="A850" s="448" t="s">
        <v>793</v>
      </c>
      <c r="B850" s="458">
        <v>8339.6628500000006</v>
      </c>
      <c r="C850" s="458">
        <v>15383</v>
      </c>
      <c r="D850" s="458">
        <v>15383</v>
      </c>
      <c r="E850" s="458">
        <v>9353</v>
      </c>
      <c r="F850" s="453">
        <v>0.64471292633379673</v>
      </c>
      <c r="G850" s="450">
        <v>0.84455897998322538</v>
      </c>
      <c r="H850" s="451" t="s">
        <v>794</v>
      </c>
      <c r="HM850" s="102"/>
      <c r="HN850" s="102"/>
      <c r="HO850" s="102"/>
      <c r="HP850" s="102"/>
      <c r="HQ850" s="102"/>
      <c r="HR850" s="102"/>
      <c r="HS850" s="102"/>
      <c r="HT850" s="102"/>
      <c r="HU850" s="102"/>
      <c r="HV850" s="102"/>
      <c r="HW850" s="102"/>
      <c r="HX850" s="102"/>
      <c r="HY850" s="102"/>
      <c r="HZ850" s="102"/>
      <c r="IA850" s="102"/>
      <c r="IB850" s="102"/>
      <c r="IC850" s="102"/>
      <c r="ID850" s="102"/>
      <c r="IE850" s="102"/>
      <c r="IF850" s="102"/>
      <c r="IG850" s="102"/>
      <c r="IH850" s="102"/>
      <c r="II850" s="102"/>
      <c r="IJ850" s="102"/>
      <c r="IK850" s="102"/>
      <c r="IL850" s="102"/>
      <c r="IM850" s="102"/>
      <c r="IN850" s="102"/>
    </row>
    <row r="851" spans="1:248" s="436" customFormat="1" ht="18" customHeight="1">
      <c r="A851" s="350" t="s">
        <v>795</v>
      </c>
      <c r="B851" s="281">
        <v>8339.6628500000006</v>
      </c>
      <c r="C851" s="281"/>
      <c r="D851" s="281">
        <v>15383</v>
      </c>
      <c r="E851" s="281">
        <v>9353</v>
      </c>
      <c r="F851" s="450">
        <v>0.64471292633379673</v>
      </c>
      <c r="G851" s="450">
        <v>0.84455897998322538</v>
      </c>
      <c r="H851" s="451"/>
      <c r="HM851" s="102"/>
      <c r="HN851" s="102"/>
      <c r="HO851" s="102"/>
      <c r="HP851" s="102"/>
      <c r="HQ851" s="102"/>
      <c r="HR851" s="102"/>
      <c r="HS851" s="102"/>
      <c r="HT851" s="102"/>
      <c r="HU851" s="102"/>
      <c r="HV851" s="102"/>
      <c r="HW851" s="102"/>
      <c r="HX851" s="102"/>
      <c r="HY851" s="102"/>
      <c r="HZ851" s="102"/>
      <c r="IA851" s="102"/>
      <c r="IB851" s="102"/>
      <c r="IC851" s="102"/>
      <c r="ID851" s="102"/>
      <c r="IE851" s="102"/>
      <c r="IF851" s="102"/>
      <c r="IG851" s="102"/>
      <c r="IH851" s="102"/>
      <c r="II851" s="102"/>
      <c r="IJ851" s="102"/>
      <c r="IK851" s="102"/>
      <c r="IL851" s="102"/>
      <c r="IM851" s="102"/>
      <c r="IN851" s="102"/>
    </row>
    <row r="852" spans="1:248" s="436" customFormat="1" ht="72">
      <c r="A852" s="448" t="s">
        <v>796</v>
      </c>
      <c r="B852" s="458">
        <v>73833.344558773999</v>
      </c>
      <c r="C852" s="458">
        <v>340590</v>
      </c>
      <c r="D852" s="458">
        <v>340346</v>
      </c>
      <c r="E852" s="458">
        <v>303217</v>
      </c>
      <c r="F852" s="450">
        <v>0.12245025839580226</v>
      </c>
      <c r="G852" s="450">
        <v>3.6096516693629166</v>
      </c>
      <c r="H852" s="451" t="s">
        <v>797</v>
      </c>
      <c r="HM852" s="102"/>
      <c r="HN852" s="102"/>
      <c r="HO852" s="102"/>
      <c r="HP852" s="102"/>
      <c r="HQ852" s="102"/>
      <c r="HR852" s="102"/>
      <c r="HS852" s="102"/>
      <c r="HT852" s="102"/>
      <c r="HU852" s="102"/>
      <c r="HV852" s="102"/>
      <c r="HW852" s="102"/>
      <c r="HX852" s="102"/>
      <c r="HY852" s="102"/>
      <c r="HZ852" s="102"/>
      <c r="IA852" s="102"/>
      <c r="IB852" s="102"/>
      <c r="IC852" s="102"/>
      <c r="ID852" s="102"/>
      <c r="IE852" s="102"/>
      <c r="IF852" s="102"/>
      <c r="IG852" s="102"/>
      <c r="IH852" s="102"/>
      <c r="II852" s="102"/>
      <c r="IJ852" s="102"/>
      <c r="IK852" s="102"/>
      <c r="IL852" s="102"/>
      <c r="IM852" s="102"/>
      <c r="IN852" s="102"/>
    </row>
    <row r="853" spans="1:248" s="436" customFormat="1" ht="18" customHeight="1">
      <c r="A853" s="350" t="s">
        <v>798</v>
      </c>
      <c r="B853" s="281">
        <v>73833.344558773999</v>
      </c>
      <c r="C853" s="281"/>
      <c r="D853" s="281">
        <v>340346</v>
      </c>
      <c r="E853" s="281">
        <v>303217</v>
      </c>
      <c r="F853" s="450">
        <v>0.12245025839580226</v>
      </c>
      <c r="G853" s="450">
        <v>3.6096516693629166</v>
      </c>
      <c r="H853" s="451"/>
      <c r="HM853" s="102"/>
      <c r="HN853" s="102"/>
      <c r="HO853" s="102"/>
      <c r="HP853" s="102"/>
      <c r="HQ853" s="102"/>
      <c r="HR853" s="102"/>
      <c r="HS853" s="102"/>
      <c r="HT853" s="102"/>
      <c r="HU853" s="102"/>
      <c r="HV853" s="102"/>
      <c r="HW853" s="102"/>
      <c r="HX853" s="102"/>
      <c r="HY853" s="102"/>
      <c r="HZ853" s="102"/>
      <c r="IA853" s="102"/>
      <c r="IB853" s="102"/>
      <c r="IC853" s="102"/>
      <c r="ID853" s="102"/>
      <c r="IE853" s="102"/>
      <c r="IF853" s="102"/>
      <c r="IG853" s="102"/>
      <c r="IH853" s="102"/>
      <c r="II853" s="102"/>
      <c r="IJ853" s="102"/>
      <c r="IK853" s="102"/>
      <c r="IL853" s="102"/>
      <c r="IM853" s="102"/>
      <c r="IN853" s="102"/>
    </row>
    <row r="854" spans="1:248" s="436" customFormat="1" ht="48">
      <c r="A854" s="448" t="s">
        <v>53</v>
      </c>
      <c r="B854" s="458">
        <v>639816.10798633902</v>
      </c>
      <c r="C854" s="458">
        <v>434450</v>
      </c>
      <c r="D854" s="458">
        <v>432257</v>
      </c>
      <c r="E854" s="458">
        <v>415887</v>
      </c>
      <c r="F854" s="450">
        <v>3.93616535260779E-2</v>
      </c>
      <c r="G854" s="450">
        <v>-0.32440431773369904</v>
      </c>
      <c r="H854" s="451" t="s">
        <v>799</v>
      </c>
      <c r="HM854" s="102"/>
      <c r="HN854" s="102"/>
      <c r="HO854" s="102"/>
      <c r="HP854" s="102"/>
      <c r="HQ854" s="102"/>
      <c r="HR854" s="102"/>
      <c r="HS854" s="102"/>
      <c r="HT854" s="102"/>
      <c r="HU854" s="102"/>
      <c r="HV854" s="102"/>
      <c r="HW854" s="102"/>
      <c r="HX854" s="102"/>
      <c r="HY854" s="102"/>
      <c r="HZ854" s="102"/>
      <c r="IA854" s="102"/>
      <c r="IB854" s="102"/>
      <c r="IC854" s="102"/>
      <c r="ID854" s="102"/>
      <c r="IE854" s="102"/>
      <c r="IF854" s="102"/>
      <c r="IG854" s="102"/>
      <c r="IH854" s="102"/>
      <c r="II854" s="102"/>
      <c r="IJ854" s="102"/>
      <c r="IK854" s="102"/>
      <c r="IL854" s="102"/>
      <c r="IM854" s="102"/>
      <c r="IN854" s="102"/>
    </row>
    <row r="855" spans="1:248" s="436" customFormat="1" ht="36">
      <c r="A855" s="448" t="s">
        <v>800</v>
      </c>
      <c r="B855" s="458">
        <v>17368.822</v>
      </c>
      <c r="C855" s="458">
        <v>21049</v>
      </c>
      <c r="D855" s="458">
        <v>21049</v>
      </c>
      <c r="E855" s="458">
        <v>32970</v>
      </c>
      <c r="F855" s="453">
        <v>-0.36157112526539281</v>
      </c>
      <c r="G855" s="450">
        <v>0.21188414505025155</v>
      </c>
      <c r="H855" s="451" t="s">
        <v>801</v>
      </c>
      <c r="HM855" s="102"/>
      <c r="HN855" s="102"/>
      <c r="HO855" s="102"/>
      <c r="HP855" s="102"/>
      <c r="HQ855" s="102"/>
      <c r="HR855" s="102"/>
      <c r="HS855" s="102"/>
      <c r="HT855" s="102"/>
      <c r="HU855" s="102"/>
      <c r="HV855" s="102"/>
      <c r="HW855" s="102"/>
      <c r="HX855" s="102"/>
      <c r="HY855" s="102"/>
      <c r="HZ855" s="102"/>
      <c r="IA855" s="102"/>
      <c r="IB855" s="102"/>
      <c r="IC855" s="102"/>
      <c r="ID855" s="102"/>
      <c r="IE855" s="102"/>
      <c r="IF855" s="102"/>
      <c r="IG855" s="102"/>
      <c r="IH855" s="102"/>
      <c r="II855" s="102"/>
      <c r="IJ855" s="102"/>
      <c r="IK855" s="102"/>
      <c r="IL855" s="102"/>
      <c r="IM855" s="102"/>
      <c r="IN855" s="102"/>
    </row>
    <row r="856" spans="1:248" s="436" customFormat="1" ht="18" customHeight="1">
      <c r="A856" s="350" t="s">
        <v>112</v>
      </c>
      <c r="B856" s="281">
        <v>2239</v>
      </c>
      <c r="C856" s="281"/>
      <c r="D856" s="281">
        <v>3741</v>
      </c>
      <c r="E856" s="281">
        <v>1623</v>
      </c>
      <c r="F856" s="450">
        <v>1.3049907578558226</v>
      </c>
      <c r="G856" s="450">
        <v>0.67083519428316207</v>
      </c>
      <c r="H856" s="451"/>
      <c r="HM856" s="102"/>
      <c r="HN856" s="102"/>
      <c r="HO856" s="102"/>
      <c r="HP856" s="102"/>
      <c r="HQ856" s="102"/>
      <c r="HR856" s="102"/>
      <c r="HS856" s="102"/>
      <c r="HT856" s="102"/>
      <c r="HU856" s="102"/>
      <c r="HV856" s="102"/>
      <c r="HW856" s="102"/>
      <c r="HX856" s="102"/>
      <c r="HY856" s="102"/>
      <c r="HZ856" s="102"/>
      <c r="IA856" s="102"/>
      <c r="IB856" s="102"/>
      <c r="IC856" s="102"/>
      <c r="ID856" s="102"/>
      <c r="IE856" s="102"/>
      <c r="IF856" s="102"/>
      <c r="IG856" s="102"/>
      <c r="IH856" s="102"/>
      <c r="II856" s="102"/>
      <c r="IJ856" s="102"/>
      <c r="IK856" s="102"/>
      <c r="IL856" s="102"/>
      <c r="IM856" s="102"/>
      <c r="IN856" s="102"/>
    </row>
    <row r="857" spans="1:248" s="436" customFormat="1" ht="18" customHeight="1">
      <c r="A857" s="350" t="s">
        <v>113</v>
      </c>
      <c r="B857" s="281">
        <v>106.7</v>
      </c>
      <c r="C857" s="281"/>
      <c r="D857" s="281">
        <v>107</v>
      </c>
      <c r="E857" s="281">
        <v>236</v>
      </c>
      <c r="F857" s="450">
        <v>-0.54661016949152541</v>
      </c>
      <c r="G857" s="450">
        <v>2.81162136832247E-3</v>
      </c>
      <c r="H857" s="451"/>
      <c r="HM857" s="102"/>
      <c r="HN857" s="102"/>
      <c r="HO857" s="102"/>
      <c r="HP857" s="102"/>
      <c r="HQ857" s="102"/>
      <c r="HR857" s="102"/>
      <c r="HS857" s="102"/>
      <c r="HT857" s="102"/>
      <c r="HU857" s="102"/>
      <c r="HV857" s="102"/>
      <c r="HW857" s="102"/>
      <c r="HX857" s="102"/>
      <c r="HY857" s="102"/>
      <c r="HZ857" s="102"/>
      <c r="IA857" s="102"/>
      <c r="IB857" s="102"/>
      <c r="IC857" s="102"/>
      <c r="ID857" s="102"/>
      <c r="IE857" s="102"/>
      <c r="IF857" s="102"/>
      <c r="IG857" s="102"/>
      <c r="IH857" s="102"/>
      <c r="II857" s="102"/>
      <c r="IJ857" s="102"/>
      <c r="IK857" s="102"/>
      <c r="IL857" s="102"/>
      <c r="IM857" s="102"/>
      <c r="IN857" s="102"/>
    </row>
    <row r="858" spans="1:248" s="436" customFormat="1" ht="18" customHeight="1">
      <c r="A858" s="350" t="s">
        <v>114</v>
      </c>
      <c r="B858" s="281">
        <v>0</v>
      </c>
      <c r="C858" s="281"/>
      <c r="D858" s="281">
        <v>0</v>
      </c>
      <c r="E858" s="281">
        <v>0</v>
      </c>
      <c r="F858" s="450"/>
      <c r="G858" s="450"/>
      <c r="H858" s="451"/>
      <c r="HM858" s="102"/>
      <c r="HN858" s="102"/>
      <c r="HO858" s="102"/>
      <c r="HP858" s="102"/>
      <c r="HQ858" s="102"/>
      <c r="HR858" s="102"/>
      <c r="HS858" s="102"/>
      <c r="HT858" s="102"/>
      <c r="HU858" s="102"/>
      <c r="HV858" s="102"/>
      <c r="HW858" s="102"/>
      <c r="HX858" s="102"/>
      <c r="HY858" s="102"/>
      <c r="HZ858" s="102"/>
      <c r="IA858" s="102"/>
      <c r="IB858" s="102"/>
      <c r="IC858" s="102"/>
      <c r="ID858" s="102"/>
      <c r="IE858" s="102"/>
      <c r="IF858" s="102"/>
      <c r="IG858" s="102"/>
      <c r="IH858" s="102"/>
      <c r="II858" s="102"/>
      <c r="IJ858" s="102"/>
      <c r="IK858" s="102"/>
      <c r="IL858" s="102"/>
      <c r="IM858" s="102"/>
      <c r="IN858" s="102"/>
    </row>
    <row r="859" spans="1:248" s="438" customFormat="1" ht="18" customHeight="1">
      <c r="A859" s="350" t="s">
        <v>121</v>
      </c>
      <c r="B859" s="281">
        <v>217</v>
      </c>
      <c r="C859" s="281"/>
      <c r="D859" s="281">
        <v>2875</v>
      </c>
      <c r="E859" s="281">
        <v>2120</v>
      </c>
      <c r="F859" s="450">
        <v>0.35613207547169812</v>
      </c>
      <c r="G859" s="450">
        <v>12.248847926267281</v>
      </c>
      <c r="H859" s="451"/>
    </row>
    <row r="860" spans="1:248" s="436" customFormat="1" ht="18" customHeight="1">
      <c r="A860" s="350" t="s">
        <v>802</v>
      </c>
      <c r="B860" s="281">
        <v>0</v>
      </c>
      <c r="C860" s="281"/>
      <c r="D860" s="281">
        <v>0</v>
      </c>
      <c r="E860" s="281">
        <v>0</v>
      </c>
      <c r="F860" s="450"/>
      <c r="G860" s="450"/>
      <c r="H860" s="451"/>
      <c r="HM860" s="102"/>
      <c r="HN860" s="102"/>
      <c r="HO860" s="102"/>
      <c r="HP860" s="102"/>
      <c r="HQ860" s="102"/>
      <c r="HR860" s="102"/>
      <c r="HS860" s="102"/>
      <c r="HT860" s="102"/>
      <c r="HU860" s="102"/>
      <c r="HV860" s="102"/>
      <c r="HW860" s="102"/>
      <c r="HX860" s="102"/>
      <c r="HY860" s="102"/>
      <c r="HZ860" s="102"/>
      <c r="IA860" s="102"/>
      <c r="IB860" s="102"/>
      <c r="IC860" s="102"/>
      <c r="ID860" s="102"/>
      <c r="IE860" s="102"/>
      <c r="IF860" s="102"/>
      <c r="IG860" s="102"/>
      <c r="IH860" s="102"/>
      <c r="II860" s="102"/>
      <c r="IJ860" s="102"/>
      <c r="IK860" s="102"/>
      <c r="IL860" s="102"/>
      <c r="IM860" s="102"/>
      <c r="IN860" s="102"/>
    </row>
    <row r="861" spans="1:248" s="436" customFormat="1" ht="18" customHeight="1">
      <c r="A861" s="350" t="s">
        <v>803</v>
      </c>
      <c r="B861" s="281">
        <v>902.28</v>
      </c>
      <c r="C861" s="281"/>
      <c r="D861" s="281">
        <v>925</v>
      </c>
      <c r="E861" s="281">
        <v>572</v>
      </c>
      <c r="F861" s="450">
        <v>0.61713286713286708</v>
      </c>
      <c r="G861" s="450">
        <v>2.5180653455689983E-2</v>
      </c>
      <c r="H861" s="451"/>
      <c r="HM861" s="102"/>
      <c r="HN861" s="102"/>
      <c r="HO861" s="102"/>
      <c r="HP861" s="102"/>
      <c r="HQ861" s="102"/>
      <c r="HR861" s="102"/>
      <c r="HS861" s="102"/>
      <c r="HT861" s="102"/>
      <c r="HU861" s="102"/>
      <c r="HV861" s="102"/>
      <c r="HW861" s="102"/>
      <c r="HX861" s="102"/>
      <c r="HY861" s="102"/>
      <c r="HZ861" s="102"/>
      <c r="IA861" s="102"/>
      <c r="IB861" s="102"/>
      <c r="IC861" s="102"/>
      <c r="ID861" s="102"/>
      <c r="IE861" s="102"/>
      <c r="IF861" s="102"/>
      <c r="IG861" s="102"/>
      <c r="IH861" s="102"/>
      <c r="II861" s="102"/>
      <c r="IJ861" s="102"/>
      <c r="IK861" s="102"/>
      <c r="IL861" s="102"/>
      <c r="IM861" s="102"/>
      <c r="IN861" s="102"/>
    </row>
    <row r="862" spans="1:248" s="436" customFormat="1" ht="18" customHeight="1">
      <c r="A862" s="350" t="s">
        <v>804</v>
      </c>
      <c r="B862" s="281">
        <v>1756</v>
      </c>
      <c r="C862" s="281"/>
      <c r="D862" s="281">
        <v>1734</v>
      </c>
      <c r="E862" s="281">
        <v>1881</v>
      </c>
      <c r="F862" s="450">
        <v>-7.8149920255183414E-2</v>
      </c>
      <c r="G862" s="450">
        <v>-1.2528473804100271E-2</v>
      </c>
      <c r="H862" s="451"/>
      <c r="HM862" s="102"/>
      <c r="HN862" s="102"/>
      <c r="HO862" s="102"/>
      <c r="HP862" s="102"/>
      <c r="HQ862" s="102"/>
      <c r="HR862" s="102"/>
      <c r="HS862" s="102"/>
      <c r="HT862" s="102"/>
      <c r="HU862" s="102"/>
      <c r="HV862" s="102"/>
      <c r="HW862" s="102"/>
      <c r="HX862" s="102"/>
      <c r="HY862" s="102"/>
      <c r="HZ862" s="102"/>
      <c r="IA862" s="102"/>
      <c r="IB862" s="102"/>
      <c r="IC862" s="102"/>
      <c r="ID862" s="102"/>
      <c r="IE862" s="102"/>
      <c r="IF862" s="102"/>
      <c r="IG862" s="102"/>
      <c r="IH862" s="102"/>
      <c r="II862" s="102"/>
      <c r="IJ862" s="102"/>
      <c r="IK862" s="102"/>
      <c r="IL862" s="102"/>
      <c r="IM862" s="102"/>
      <c r="IN862" s="102"/>
    </row>
    <row r="863" spans="1:248" s="436" customFormat="1" ht="18" customHeight="1">
      <c r="A863" s="350" t="s">
        <v>805</v>
      </c>
      <c r="B863" s="281">
        <v>680.02</v>
      </c>
      <c r="C863" s="281"/>
      <c r="D863" s="281">
        <v>673</v>
      </c>
      <c r="E863" s="281">
        <v>495</v>
      </c>
      <c r="F863" s="450">
        <v>0.35959595959595969</v>
      </c>
      <c r="G863" s="450">
        <v>-1.0323225787476797E-2</v>
      </c>
      <c r="H863" s="451"/>
      <c r="HM863" s="102"/>
      <c r="HN863" s="102"/>
      <c r="HO863" s="102"/>
      <c r="HP863" s="102"/>
      <c r="HQ863" s="102"/>
      <c r="HR863" s="102"/>
      <c r="HS863" s="102"/>
      <c r="HT863" s="102"/>
      <c r="HU863" s="102"/>
      <c r="HV863" s="102"/>
      <c r="HW863" s="102"/>
      <c r="HX863" s="102"/>
      <c r="HY863" s="102"/>
      <c r="HZ863" s="102"/>
      <c r="IA863" s="102"/>
      <c r="IB863" s="102"/>
      <c r="IC863" s="102"/>
      <c r="ID863" s="102"/>
      <c r="IE863" s="102"/>
      <c r="IF863" s="102"/>
      <c r="IG863" s="102"/>
      <c r="IH863" s="102"/>
      <c r="II863" s="102"/>
      <c r="IJ863" s="102"/>
      <c r="IK863" s="102"/>
      <c r="IL863" s="102"/>
      <c r="IM863" s="102"/>
      <c r="IN863" s="102"/>
    </row>
    <row r="864" spans="1:248" s="436" customFormat="1" ht="18" customHeight="1">
      <c r="A864" s="350" t="s">
        <v>806</v>
      </c>
      <c r="B864" s="281">
        <v>181</v>
      </c>
      <c r="C864" s="281"/>
      <c r="D864" s="281">
        <v>181</v>
      </c>
      <c r="E864" s="281">
        <v>171</v>
      </c>
      <c r="F864" s="450">
        <v>5.8479532163742798E-2</v>
      </c>
      <c r="G864" s="450">
        <v>0</v>
      </c>
      <c r="H864" s="451"/>
      <c r="HM864" s="102"/>
      <c r="HN864" s="102"/>
      <c r="HO864" s="102"/>
      <c r="HP864" s="102"/>
      <c r="HQ864" s="102"/>
      <c r="HR864" s="102"/>
      <c r="HS864" s="102"/>
      <c r="HT864" s="102"/>
      <c r="HU864" s="102"/>
      <c r="HV864" s="102"/>
      <c r="HW864" s="102"/>
      <c r="HX864" s="102"/>
      <c r="HY864" s="102"/>
      <c r="HZ864" s="102"/>
      <c r="IA864" s="102"/>
      <c r="IB864" s="102"/>
      <c r="IC864" s="102"/>
      <c r="ID864" s="102"/>
      <c r="IE864" s="102"/>
      <c r="IF864" s="102"/>
      <c r="IG864" s="102"/>
      <c r="IH864" s="102"/>
      <c r="II864" s="102"/>
      <c r="IJ864" s="102"/>
      <c r="IK864" s="102"/>
      <c r="IL864" s="102"/>
      <c r="IM864" s="102"/>
      <c r="IN864" s="102"/>
    </row>
    <row r="865" spans="1:248" s="436" customFormat="1" ht="18" customHeight="1">
      <c r="A865" s="350" t="s">
        <v>807</v>
      </c>
      <c r="B865" s="281">
        <v>165</v>
      </c>
      <c r="C865" s="281"/>
      <c r="D865" s="281">
        <v>164</v>
      </c>
      <c r="E865" s="281">
        <v>152</v>
      </c>
      <c r="F865" s="450">
        <v>7.8947368421052655E-2</v>
      </c>
      <c r="G865" s="450">
        <v>-6.0606060606060996E-3</v>
      </c>
      <c r="H865" s="451"/>
      <c r="HM865" s="102"/>
      <c r="HN865" s="102"/>
      <c r="HO865" s="102"/>
      <c r="HP865" s="102"/>
      <c r="HQ865" s="102"/>
      <c r="HR865" s="102"/>
      <c r="HS865" s="102"/>
      <c r="HT865" s="102"/>
      <c r="HU865" s="102"/>
      <c r="HV865" s="102"/>
      <c r="HW865" s="102"/>
      <c r="HX865" s="102"/>
      <c r="HY865" s="102"/>
      <c r="HZ865" s="102"/>
      <c r="IA865" s="102"/>
      <c r="IB865" s="102"/>
      <c r="IC865" s="102"/>
      <c r="ID865" s="102"/>
      <c r="IE865" s="102"/>
      <c r="IF865" s="102"/>
      <c r="IG865" s="102"/>
      <c r="IH865" s="102"/>
      <c r="II865" s="102"/>
      <c r="IJ865" s="102"/>
      <c r="IK865" s="102"/>
      <c r="IL865" s="102"/>
      <c r="IM865" s="102"/>
      <c r="IN865" s="102"/>
    </row>
    <row r="866" spans="1:248" s="436" customFormat="1" ht="18" customHeight="1">
      <c r="A866" s="350" t="s">
        <v>808</v>
      </c>
      <c r="B866" s="281">
        <v>269.88</v>
      </c>
      <c r="C866" s="281"/>
      <c r="D866" s="281">
        <v>265</v>
      </c>
      <c r="E866" s="281">
        <v>220</v>
      </c>
      <c r="F866" s="450">
        <v>0.20454545454545459</v>
      </c>
      <c r="G866" s="450">
        <v>-1.8082110567659737E-2</v>
      </c>
      <c r="H866" s="451"/>
      <c r="HM866" s="102"/>
      <c r="HN866" s="102"/>
      <c r="HO866" s="102"/>
      <c r="HP866" s="102"/>
      <c r="HQ866" s="102"/>
      <c r="HR866" s="102"/>
      <c r="HS866" s="102"/>
      <c r="HT866" s="102"/>
      <c r="HU866" s="102"/>
      <c r="HV866" s="102"/>
      <c r="HW866" s="102"/>
      <c r="HX866" s="102"/>
      <c r="HY866" s="102"/>
      <c r="HZ866" s="102"/>
      <c r="IA866" s="102"/>
      <c r="IB866" s="102"/>
      <c r="IC866" s="102"/>
      <c r="ID866" s="102"/>
      <c r="IE866" s="102"/>
      <c r="IF866" s="102"/>
      <c r="IG866" s="102"/>
      <c r="IH866" s="102"/>
      <c r="II866" s="102"/>
      <c r="IJ866" s="102"/>
      <c r="IK866" s="102"/>
      <c r="IL866" s="102"/>
      <c r="IM866" s="102"/>
      <c r="IN866" s="102"/>
    </row>
    <row r="867" spans="1:248" s="436" customFormat="1" ht="18" customHeight="1">
      <c r="A867" s="350" t="s">
        <v>809</v>
      </c>
      <c r="B867" s="281">
        <v>0</v>
      </c>
      <c r="C867" s="281"/>
      <c r="D867" s="281">
        <v>0</v>
      </c>
      <c r="E867" s="281">
        <v>0</v>
      </c>
      <c r="F867" s="450"/>
      <c r="G867" s="450"/>
      <c r="H867" s="451"/>
      <c r="HM867" s="102"/>
      <c r="HN867" s="102"/>
      <c r="HO867" s="102"/>
      <c r="HP867" s="102"/>
      <c r="HQ867" s="102"/>
      <c r="HR867" s="102"/>
      <c r="HS867" s="102"/>
      <c r="HT867" s="102"/>
      <c r="HU867" s="102"/>
      <c r="HV867" s="102"/>
      <c r="HW867" s="102"/>
      <c r="HX867" s="102"/>
      <c r="HY867" s="102"/>
      <c r="HZ867" s="102"/>
      <c r="IA867" s="102"/>
      <c r="IB867" s="102"/>
      <c r="IC867" s="102"/>
      <c r="ID867" s="102"/>
      <c r="IE867" s="102"/>
      <c r="IF867" s="102"/>
      <c r="IG867" s="102"/>
      <c r="IH867" s="102"/>
      <c r="II867" s="102"/>
      <c r="IJ867" s="102"/>
      <c r="IK867" s="102"/>
      <c r="IL867" s="102"/>
      <c r="IM867" s="102"/>
      <c r="IN867" s="102"/>
    </row>
    <row r="868" spans="1:248" s="436" customFormat="1" ht="18" customHeight="1">
      <c r="A868" s="350" t="s">
        <v>810</v>
      </c>
      <c r="B868" s="281">
        <v>0</v>
      </c>
      <c r="C868" s="281"/>
      <c r="D868" s="281">
        <v>0</v>
      </c>
      <c r="E868" s="281">
        <v>0</v>
      </c>
      <c r="F868" s="450"/>
      <c r="G868" s="450"/>
      <c r="H868" s="451"/>
      <c r="HM868" s="102"/>
      <c r="HN868" s="102"/>
      <c r="HO868" s="102"/>
      <c r="HP868" s="102"/>
      <c r="HQ868" s="102"/>
      <c r="HR868" s="102"/>
      <c r="HS868" s="102"/>
      <c r="HT868" s="102"/>
      <c r="HU868" s="102"/>
      <c r="HV868" s="102"/>
      <c r="HW868" s="102"/>
      <c r="HX868" s="102"/>
      <c r="HY868" s="102"/>
      <c r="HZ868" s="102"/>
      <c r="IA868" s="102"/>
      <c r="IB868" s="102"/>
      <c r="IC868" s="102"/>
      <c r="ID868" s="102"/>
      <c r="IE868" s="102"/>
      <c r="IF868" s="102"/>
      <c r="IG868" s="102"/>
      <c r="IH868" s="102"/>
      <c r="II868" s="102"/>
      <c r="IJ868" s="102"/>
      <c r="IK868" s="102"/>
      <c r="IL868" s="102"/>
      <c r="IM868" s="102"/>
      <c r="IN868" s="102"/>
    </row>
    <row r="869" spans="1:248" s="436" customFormat="1" ht="18" customHeight="1">
      <c r="A869" s="350" t="s">
        <v>811</v>
      </c>
      <c r="B869" s="281">
        <v>207.35</v>
      </c>
      <c r="C869" s="281"/>
      <c r="D869" s="281">
        <v>207</v>
      </c>
      <c r="E869" s="281">
        <v>217</v>
      </c>
      <c r="F869" s="450">
        <v>-4.6082949308755783E-2</v>
      </c>
      <c r="G869" s="450">
        <v>-1.6879672052085848E-3</v>
      </c>
      <c r="H869" s="451"/>
      <c r="HM869" s="102"/>
      <c r="HN869" s="102"/>
      <c r="HO869" s="102"/>
      <c r="HP869" s="102"/>
      <c r="HQ869" s="102"/>
      <c r="HR869" s="102"/>
      <c r="HS869" s="102"/>
      <c r="HT869" s="102"/>
      <c r="HU869" s="102"/>
      <c r="HV869" s="102"/>
      <c r="HW869" s="102"/>
      <c r="HX869" s="102"/>
      <c r="HY869" s="102"/>
      <c r="HZ869" s="102"/>
      <c r="IA869" s="102"/>
      <c r="IB869" s="102"/>
      <c r="IC869" s="102"/>
      <c r="ID869" s="102"/>
      <c r="IE869" s="102"/>
      <c r="IF869" s="102"/>
      <c r="IG869" s="102"/>
      <c r="IH869" s="102"/>
      <c r="II869" s="102"/>
      <c r="IJ869" s="102"/>
      <c r="IK869" s="102"/>
      <c r="IL869" s="102"/>
      <c r="IM869" s="102"/>
      <c r="IN869" s="102"/>
    </row>
    <row r="870" spans="1:248" s="436" customFormat="1" ht="18" customHeight="1">
      <c r="A870" s="350" t="s">
        <v>812</v>
      </c>
      <c r="B870" s="281">
        <v>0</v>
      </c>
      <c r="C870" s="281"/>
      <c r="D870" s="281">
        <v>0</v>
      </c>
      <c r="E870" s="281">
        <v>0</v>
      </c>
      <c r="F870" s="450"/>
      <c r="G870" s="450"/>
      <c r="H870" s="460"/>
      <c r="HM870" s="102"/>
      <c r="HN870" s="102"/>
      <c r="HO870" s="102"/>
      <c r="HP870" s="102"/>
      <c r="HQ870" s="102"/>
      <c r="HR870" s="102"/>
      <c r="HS870" s="102"/>
      <c r="HT870" s="102"/>
      <c r="HU870" s="102"/>
      <c r="HV870" s="102"/>
      <c r="HW870" s="102"/>
      <c r="HX870" s="102"/>
      <c r="HY870" s="102"/>
      <c r="HZ870" s="102"/>
      <c r="IA870" s="102"/>
      <c r="IB870" s="102"/>
      <c r="IC870" s="102"/>
      <c r="ID870" s="102"/>
      <c r="IE870" s="102"/>
      <c r="IF870" s="102"/>
      <c r="IG870" s="102"/>
      <c r="IH870" s="102"/>
      <c r="II870" s="102"/>
      <c r="IJ870" s="102"/>
      <c r="IK870" s="102"/>
      <c r="IL870" s="102"/>
      <c r="IM870" s="102"/>
      <c r="IN870" s="102"/>
    </row>
    <row r="871" spans="1:248" s="436" customFormat="1" ht="18" customHeight="1">
      <c r="A871" s="350" t="s">
        <v>813</v>
      </c>
      <c r="B871" s="281">
        <v>0</v>
      </c>
      <c r="C871" s="281"/>
      <c r="D871" s="281">
        <v>0</v>
      </c>
      <c r="E871" s="281">
        <v>0</v>
      </c>
      <c r="F871" s="450"/>
      <c r="G871" s="450"/>
      <c r="H871" s="451"/>
      <c r="HM871" s="102"/>
      <c r="HN871" s="102"/>
      <c r="HO871" s="102"/>
      <c r="HP871" s="102"/>
      <c r="HQ871" s="102"/>
      <c r="HR871" s="102"/>
      <c r="HS871" s="102"/>
      <c r="HT871" s="102"/>
      <c r="HU871" s="102"/>
      <c r="HV871" s="102"/>
      <c r="HW871" s="102"/>
      <c r="HX871" s="102"/>
      <c r="HY871" s="102"/>
      <c r="HZ871" s="102"/>
      <c r="IA871" s="102"/>
      <c r="IB871" s="102"/>
      <c r="IC871" s="102"/>
      <c r="ID871" s="102"/>
      <c r="IE871" s="102"/>
      <c r="IF871" s="102"/>
      <c r="IG871" s="102"/>
      <c r="IH871" s="102"/>
      <c r="II871" s="102"/>
      <c r="IJ871" s="102"/>
      <c r="IK871" s="102"/>
      <c r="IL871" s="102"/>
      <c r="IM871" s="102"/>
      <c r="IN871" s="102"/>
    </row>
    <row r="872" spans="1:248" s="436" customFormat="1" ht="18" customHeight="1">
      <c r="A872" s="350" t="s">
        <v>814</v>
      </c>
      <c r="B872" s="281">
        <v>5941.74</v>
      </c>
      <c r="C872" s="281"/>
      <c r="D872" s="281">
        <v>5881</v>
      </c>
      <c r="E872" s="281">
        <v>4789</v>
      </c>
      <c r="F872" s="450">
        <v>0.22802255168093555</v>
      </c>
      <c r="G872" s="450">
        <v>-1.0222594728143575E-2</v>
      </c>
      <c r="H872" s="451"/>
      <c r="HM872" s="102"/>
      <c r="HN872" s="102"/>
      <c r="HO872" s="102"/>
      <c r="HP872" s="102"/>
      <c r="HQ872" s="102"/>
      <c r="HR872" s="102"/>
      <c r="HS872" s="102"/>
      <c r="HT872" s="102"/>
      <c r="HU872" s="102"/>
      <c r="HV872" s="102"/>
      <c r="HW872" s="102"/>
      <c r="HX872" s="102"/>
      <c r="HY872" s="102"/>
      <c r="HZ872" s="102"/>
      <c r="IA872" s="102"/>
      <c r="IB872" s="102"/>
      <c r="IC872" s="102"/>
      <c r="ID872" s="102"/>
      <c r="IE872" s="102"/>
      <c r="IF872" s="102"/>
      <c r="IG872" s="102"/>
      <c r="IH872" s="102"/>
      <c r="II872" s="102"/>
      <c r="IJ872" s="102"/>
      <c r="IK872" s="102"/>
      <c r="IL872" s="102"/>
      <c r="IM872" s="102"/>
      <c r="IN872" s="102"/>
    </row>
    <row r="873" spans="1:248" s="436" customFormat="1" ht="18" customHeight="1">
      <c r="A873" s="350" t="s">
        <v>815</v>
      </c>
      <c r="B873" s="281">
        <v>0</v>
      </c>
      <c r="C873" s="281"/>
      <c r="D873" s="281">
        <v>0</v>
      </c>
      <c r="E873" s="281">
        <v>0</v>
      </c>
      <c r="F873" s="450"/>
      <c r="G873" s="450"/>
      <c r="H873" s="451"/>
      <c r="HM873" s="102"/>
      <c r="HN873" s="102"/>
      <c r="HO873" s="102"/>
      <c r="HP873" s="102"/>
      <c r="HQ873" s="102"/>
      <c r="HR873" s="102"/>
      <c r="HS873" s="102"/>
      <c r="HT873" s="102"/>
      <c r="HU873" s="102"/>
      <c r="HV873" s="102"/>
      <c r="HW873" s="102"/>
      <c r="HX873" s="102"/>
      <c r="HY873" s="102"/>
      <c r="HZ873" s="102"/>
      <c r="IA873" s="102"/>
      <c r="IB873" s="102"/>
      <c r="IC873" s="102"/>
      <c r="ID873" s="102"/>
      <c r="IE873" s="102"/>
      <c r="IF873" s="102"/>
      <c r="IG873" s="102"/>
      <c r="IH873" s="102"/>
      <c r="II873" s="102"/>
      <c r="IJ873" s="102"/>
      <c r="IK873" s="102"/>
      <c r="IL873" s="102"/>
      <c r="IM873" s="102"/>
      <c r="IN873" s="102"/>
    </row>
    <row r="874" spans="1:248" s="436" customFormat="1" ht="18" customHeight="1">
      <c r="A874" s="350" t="s">
        <v>816</v>
      </c>
      <c r="B874" s="281">
        <v>0</v>
      </c>
      <c r="C874" s="281"/>
      <c r="D874" s="281">
        <v>0</v>
      </c>
      <c r="E874" s="281">
        <v>0</v>
      </c>
      <c r="F874" s="450"/>
      <c r="G874" s="450"/>
      <c r="H874" s="451"/>
      <c r="HM874" s="102"/>
      <c r="HN874" s="102"/>
      <c r="HO874" s="102"/>
      <c r="HP874" s="102"/>
      <c r="HQ874" s="102"/>
      <c r="HR874" s="102"/>
      <c r="HS874" s="102"/>
      <c r="HT874" s="102"/>
      <c r="HU874" s="102"/>
      <c r="HV874" s="102"/>
      <c r="HW874" s="102"/>
      <c r="HX874" s="102"/>
      <c r="HY874" s="102"/>
      <c r="HZ874" s="102"/>
      <c r="IA874" s="102"/>
      <c r="IB874" s="102"/>
      <c r="IC874" s="102"/>
      <c r="ID874" s="102"/>
      <c r="IE874" s="102"/>
      <c r="IF874" s="102"/>
      <c r="IG874" s="102"/>
      <c r="IH874" s="102"/>
      <c r="II874" s="102"/>
      <c r="IJ874" s="102"/>
      <c r="IK874" s="102"/>
      <c r="IL874" s="102"/>
      <c r="IM874" s="102"/>
      <c r="IN874" s="102"/>
    </row>
    <row r="875" spans="1:248" s="436" customFormat="1" ht="18" customHeight="1">
      <c r="A875" s="350" t="s">
        <v>817</v>
      </c>
      <c r="B875" s="467">
        <v>136</v>
      </c>
      <c r="C875" s="281"/>
      <c r="D875" s="281">
        <v>135</v>
      </c>
      <c r="E875" s="281">
        <v>136</v>
      </c>
      <c r="F875" s="450">
        <v>-7.3529411764705621E-3</v>
      </c>
      <c r="G875" s="450">
        <v>-7.3529411764705621E-3</v>
      </c>
      <c r="H875" s="451"/>
      <c r="HM875" s="102"/>
      <c r="HN875" s="102"/>
      <c r="HO875" s="102"/>
      <c r="HP875" s="102"/>
      <c r="HQ875" s="102"/>
      <c r="HR875" s="102"/>
      <c r="HS875" s="102"/>
      <c r="HT875" s="102"/>
      <c r="HU875" s="102"/>
      <c r="HV875" s="102"/>
      <c r="HW875" s="102"/>
      <c r="HX875" s="102"/>
      <c r="HY875" s="102"/>
      <c r="HZ875" s="102"/>
      <c r="IA875" s="102"/>
      <c r="IB875" s="102"/>
      <c r="IC875" s="102"/>
      <c r="ID875" s="102"/>
      <c r="IE875" s="102"/>
      <c r="IF875" s="102"/>
      <c r="IG875" s="102"/>
      <c r="IH875" s="102"/>
      <c r="II875" s="102"/>
      <c r="IJ875" s="102"/>
      <c r="IK875" s="102"/>
      <c r="IL875" s="102"/>
      <c r="IM875" s="102"/>
      <c r="IN875" s="102"/>
    </row>
    <row r="876" spans="1:248" s="436" customFormat="1" ht="18" customHeight="1">
      <c r="A876" s="350" t="s">
        <v>818</v>
      </c>
      <c r="B876" s="467"/>
      <c r="C876" s="467"/>
      <c r="D876" s="467">
        <v>0</v>
      </c>
      <c r="E876" s="467">
        <v>0</v>
      </c>
      <c r="F876" s="450"/>
      <c r="G876" s="450"/>
      <c r="H876" s="451"/>
      <c r="HM876" s="102"/>
      <c r="HN876" s="102"/>
      <c r="HO876" s="102"/>
      <c r="HP876" s="102"/>
      <c r="HQ876" s="102"/>
      <c r="HR876" s="102"/>
      <c r="HS876" s="102"/>
      <c r="HT876" s="102"/>
      <c r="HU876" s="102"/>
      <c r="HV876" s="102"/>
      <c r="HW876" s="102"/>
      <c r="HX876" s="102"/>
      <c r="HY876" s="102"/>
      <c r="HZ876" s="102"/>
      <c r="IA876" s="102"/>
      <c r="IB876" s="102"/>
      <c r="IC876" s="102"/>
      <c r="ID876" s="102"/>
      <c r="IE876" s="102"/>
      <c r="IF876" s="102"/>
      <c r="IG876" s="102"/>
      <c r="IH876" s="102"/>
      <c r="II876" s="102"/>
      <c r="IJ876" s="102"/>
      <c r="IK876" s="102"/>
      <c r="IL876" s="102"/>
      <c r="IM876" s="102"/>
      <c r="IN876" s="102"/>
    </row>
    <row r="877" spans="1:248" s="436" customFormat="1" ht="18" customHeight="1">
      <c r="A877" s="350" t="s">
        <v>819</v>
      </c>
      <c r="B877" s="281">
        <v>0</v>
      </c>
      <c r="C877" s="281"/>
      <c r="D877" s="281">
        <v>674</v>
      </c>
      <c r="E877" s="281">
        <v>1182</v>
      </c>
      <c r="F877" s="450">
        <v>-0.42978003384094754</v>
      </c>
      <c r="G877" s="450"/>
      <c r="H877" s="451"/>
      <c r="HM877" s="102"/>
      <c r="HN877" s="102"/>
      <c r="HO877" s="102"/>
      <c r="HP877" s="102"/>
      <c r="HQ877" s="102"/>
      <c r="HR877" s="102"/>
      <c r="HS877" s="102"/>
      <c r="HT877" s="102"/>
      <c r="HU877" s="102"/>
      <c r="HV877" s="102"/>
      <c r="HW877" s="102"/>
      <c r="HX877" s="102"/>
      <c r="HY877" s="102"/>
      <c r="HZ877" s="102"/>
      <c r="IA877" s="102"/>
      <c r="IB877" s="102"/>
      <c r="IC877" s="102"/>
      <c r="ID877" s="102"/>
      <c r="IE877" s="102"/>
      <c r="IF877" s="102"/>
      <c r="IG877" s="102"/>
      <c r="IH877" s="102"/>
      <c r="II877" s="102"/>
      <c r="IJ877" s="102"/>
      <c r="IK877" s="102"/>
      <c r="IL877" s="102"/>
      <c r="IM877" s="102"/>
      <c r="IN877" s="102"/>
    </row>
    <row r="878" spans="1:248" s="436" customFormat="1" ht="18" customHeight="1">
      <c r="A878" s="350" t="s">
        <v>820</v>
      </c>
      <c r="B878" s="281">
        <v>0</v>
      </c>
      <c r="C878" s="281"/>
      <c r="D878" s="281">
        <v>0</v>
      </c>
      <c r="E878" s="281">
        <v>0</v>
      </c>
      <c r="F878" s="450"/>
      <c r="G878" s="450"/>
      <c r="H878" s="451"/>
      <c r="HM878" s="102"/>
      <c r="HN878" s="102"/>
      <c r="HO878" s="102"/>
      <c r="HP878" s="102"/>
      <c r="HQ878" s="102"/>
      <c r="HR878" s="102"/>
      <c r="HS878" s="102"/>
      <c r="HT878" s="102"/>
      <c r="HU878" s="102"/>
      <c r="HV878" s="102"/>
      <c r="HW878" s="102"/>
      <c r="HX878" s="102"/>
      <c r="HY878" s="102"/>
      <c r="HZ878" s="102"/>
      <c r="IA878" s="102"/>
      <c r="IB878" s="102"/>
      <c r="IC878" s="102"/>
      <c r="ID878" s="102"/>
      <c r="IE878" s="102"/>
      <c r="IF878" s="102"/>
      <c r="IG878" s="102"/>
      <c r="IH878" s="102"/>
      <c r="II878" s="102"/>
      <c r="IJ878" s="102"/>
      <c r="IK878" s="102"/>
      <c r="IL878" s="102"/>
      <c r="IM878" s="102"/>
      <c r="IN878" s="102"/>
    </row>
    <row r="879" spans="1:248" s="436" customFormat="1" ht="18" customHeight="1">
      <c r="A879" s="350" t="s">
        <v>821</v>
      </c>
      <c r="B879" s="281">
        <v>4566.8519999999999</v>
      </c>
      <c r="C879" s="281"/>
      <c r="D879" s="281">
        <v>3487</v>
      </c>
      <c r="E879" s="281">
        <v>19176</v>
      </c>
      <c r="F879" s="450">
        <v>-0.81815811430955354</v>
      </c>
      <c r="G879" s="450">
        <v>-0.23645434535649501</v>
      </c>
      <c r="H879" s="451"/>
      <c r="HM879" s="102"/>
      <c r="HN879" s="102"/>
      <c r="HO879" s="102"/>
      <c r="HP879" s="102"/>
      <c r="HQ879" s="102"/>
      <c r="HR879" s="102"/>
      <c r="HS879" s="102"/>
      <c r="HT879" s="102"/>
      <c r="HU879" s="102"/>
      <c r="HV879" s="102"/>
      <c r="HW879" s="102"/>
      <c r="HX879" s="102"/>
      <c r="HY879" s="102"/>
      <c r="HZ879" s="102"/>
      <c r="IA879" s="102"/>
      <c r="IB879" s="102"/>
      <c r="IC879" s="102"/>
      <c r="ID879" s="102"/>
      <c r="IE879" s="102"/>
      <c r="IF879" s="102"/>
      <c r="IG879" s="102"/>
      <c r="IH879" s="102"/>
      <c r="II879" s="102"/>
      <c r="IJ879" s="102"/>
      <c r="IK879" s="102"/>
      <c r="IL879" s="102"/>
      <c r="IM879" s="102"/>
      <c r="IN879" s="102"/>
    </row>
    <row r="880" spans="1:248" s="436" customFormat="1" ht="36">
      <c r="A880" s="448" t="s">
        <v>822</v>
      </c>
      <c r="B880" s="458">
        <v>26267.380562983999</v>
      </c>
      <c r="C880" s="458">
        <v>17308</v>
      </c>
      <c r="D880" s="458">
        <v>16689</v>
      </c>
      <c r="E880" s="458">
        <v>14826</v>
      </c>
      <c r="F880" s="450">
        <v>0.12565762849048978</v>
      </c>
      <c r="G880" s="450">
        <v>-0.36464924776252172</v>
      </c>
      <c r="H880" s="451" t="s">
        <v>823</v>
      </c>
      <c r="HM880" s="102"/>
      <c r="HN880" s="102"/>
      <c r="HO880" s="102"/>
      <c r="HP880" s="102"/>
      <c r="HQ880" s="102"/>
      <c r="HR880" s="102"/>
      <c r="HS880" s="102"/>
      <c r="HT880" s="102"/>
      <c r="HU880" s="102"/>
      <c r="HV880" s="102"/>
      <c r="HW880" s="102"/>
      <c r="HX880" s="102"/>
      <c r="HY880" s="102"/>
      <c r="HZ880" s="102"/>
      <c r="IA880" s="102"/>
      <c r="IB880" s="102"/>
      <c r="IC880" s="102"/>
      <c r="ID880" s="102"/>
      <c r="IE880" s="102"/>
      <c r="IF880" s="102"/>
      <c r="IG880" s="102"/>
      <c r="IH880" s="102"/>
      <c r="II880" s="102"/>
      <c r="IJ880" s="102"/>
      <c r="IK880" s="102"/>
      <c r="IL880" s="102"/>
      <c r="IM880" s="102"/>
      <c r="IN880" s="102"/>
    </row>
    <row r="881" spans="1:248" s="436" customFormat="1" ht="18" customHeight="1">
      <c r="A881" s="350" t="s">
        <v>112</v>
      </c>
      <c r="B881" s="281">
        <v>1629</v>
      </c>
      <c r="C881" s="281"/>
      <c r="D881" s="281">
        <v>1818</v>
      </c>
      <c r="E881" s="281">
        <v>1648</v>
      </c>
      <c r="F881" s="450">
        <v>0.10315533980582514</v>
      </c>
      <c r="G881" s="450">
        <v>0.11602209944751385</v>
      </c>
      <c r="H881" s="451"/>
      <c r="HM881" s="102"/>
      <c r="HN881" s="102"/>
      <c r="HO881" s="102"/>
      <c r="HP881" s="102"/>
      <c r="HQ881" s="102"/>
      <c r="HR881" s="102"/>
      <c r="HS881" s="102"/>
      <c r="HT881" s="102"/>
      <c r="HU881" s="102"/>
      <c r="HV881" s="102"/>
      <c r="HW881" s="102"/>
      <c r="HX881" s="102"/>
      <c r="HY881" s="102"/>
      <c r="HZ881" s="102"/>
      <c r="IA881" s="102"/>
      <c r="IB881" s="102"/>
      <c r="IC881" s="102"/>
      <c r="ID881" s="102"/>
      <c r="IE881" s="102"/>
      <c r="IF881" s="102"/>
      <c r="IG881" s="102"/>
      <c r="IH881" s="102"/>
      <c r="II881" s="102"/>
      <c r="IJ881" s="102"/>
      <c r="IK881" s="102"/>
      <c r="IL881" s="102"/>
      <c r="IM881" s="102"/>
      <c r="IN881" s="102"/>
    </row>
    <row r="882" spans="1:248" s="436" customFormat="1" ht="18" customHeight="1">
      <c r="A882" s="350" t="s">
        <v>113</v>
      </c>
      <c r="B882" s="281">
        <v>0</v>
      </c>
      <c r="C882" s="281"/>
      <c r="D882" s="281">
        <v>0</v>
      </c>
      <c r="E882" s="281">
        <v>0</v>
      </c>
      <c r="F882" s="450"/>
      <c r="G882" s="450"/>
      <c r="H882" s="451"/>
      <c r="HM882" s="102"/>
      <c r="HN882" s="102"/>
      <c r="HO882" s="102"/>
      <c r="HP882" s="102"/>
      <c r="HQ882" s="102"/>
      <c r="HR882" s="102"/>
      <c r="HS882" s="102"/>
      <c r="HT882" s="102"/>
      <c r="HU882" s="102"/>
      <c r="HV882" s="102"/>
      <c r="HW882" s="102"/>
      <c r="HX882" s="102"/>
      <c r="HY882" s="102"/>
      <c r="HZ882" s="102"/>
      <c r="IA882" s="102"/>
      <c r="IB882" s="102"/>
      <c r="IC882" s="102"/>
      <c r="ID882" s="102"/>
      <c r="IE882" s="102"/>
      <c r="IF882" s="102"/>
      <c r="IG882" s="102"/>
      <c r="IH882" s="102"/>
      <c r="II882" s="102"/>
      <c r="IJ882" s="102"/>
      <c r="IK882" s="102"/>
      <c r="IL882" s="102"/>
      <c r="IM882" s="102"/>
      <c r="IN882" s="102"/>
    </row>
    <row r="883" spans="1:248" s="436" customFormat="1" ht="18" customHeight="1">
      <c r="A883" s="350" t="s">
        <v>114</v>
      </c>
      <c r="B883" s="281">
        <v>0</v>
      </c>
      <c r="C883" s="281"/>
      <c r="D883" s="281">
        <v>0</v>
      </c>
      <c r="E883" s="281">
        <v>0</v>
      </c>
      <c r="F883" s="450"/>
      <c r="G883" s="450"/>
      <c r="H883" s="451"/>
      <c r="HM883" s="102"/>
      <c r="HN883" s="102"/>
      <c r="HO883" s="102"/>
      <c r="HP883" s="102"/>
      <c r="HQ883" s="102"/>
      <c r="HR883" s="102"/>
      <c r="HS883" s="102"/>
      <c r="HT883" s="102"/>
      <c r="HU883" s="102"/>
      <c r="HV883" s="102"/>
      <c r="HW883" s="102"/>
      <c r="HX883" s="102"/>
      <c r="HY883" s="102"/>
      <c r="HZ883" s="102"/>
      <c r="IA883" s="102"/>
      <c r="IB883" s="102"/>
      <c r="IC883" s="102"/>
      <c r="ID883" s="102"/>
      <c r="IE883" s="102"/>
      <c r="IF883" s="102"/>
      <c r="IG883" s="102"/>
      <c r="IH883" s="102"/>
      <c r="II883" s="102"/>
      <c r="IJ883" s="102"/>
      <c r="IK883" s="102"/>
      <c r="IL883" s="102"/>
      <c r="IM883" s="102"/>
      <c r="IN883" s="102"/>
    </row>
    <row r="884" spans="1:248" s="436" customFormat="1" ht="18" customHeight="1">
      <c r="A884" s="350" t="s">
        <v>824</v>
      </c>
      <c r="B884" s="281">
        <v>583</v>
      </c>
      <c r="C884" s="281"/>
      <c r="D884" s="281">
        <v>729</v>
      </c>
      <c r="E884" s="281">
        <v>593</v>
      </c>
      <c r="F884" s="450">
        <v>0.22934232715008429</v>
      </c>
      <c r="G884" s="450">
        <v>0.25042881646655224</v>
      </c>
      <c r="H884" s="451"/>
      <c r="HM884" s="102"/>
      <c r="HN884" s="102"/>
      <c r="HO884" s="102"/>
      <c r="HP884" s="102"/>
      <c r="HQ884" s="102"/>
      <c r="HR884" s="102"/>
      <c r="HS884" s="102"/>
      <c r="HT884" s="102"/>
      <c r="HU884" s="102"/>
      <c r="HV884" s="102"/>
      <c r="HW884" s="102"/>
      <c r="HX884" s="102"/>
      <c r="HY884" s="102"/>
      <c r="HZ884" s="102"/>
      <c r="IA884" s="102"/>
      <c r="IB884" s="102"/>
      <c r="IC884" s="102"/>
      <c r="ID884" s="102"/>
      <c r="IE884" s="102"/>
      <c r="IF884" s="102"/>
      <c r="IG884" s="102"/>
      <c r="IH884" s="102"/>
      <c r="II884" s="102"/>
      <c r="IJ884" s="102"/>
      <c r="IK884" s="102"/>
      <c r="IL884" s="102"/>
      <c r="IM884" s="102"/>
      <c r="IN884" s="102"/>
    </row>
    <row r="885" spans="1:248" s="436" customFormat="1" ht="18" customHeight="1">
      <c r="A885" s="350" t="s">
        <v>825</v>
      </c>
      <c r="B885" s="281">
        <v>47</v>
      </c>
      <c r="C885" s="281"/>
      <c r="D885" s="281">
        <v>0</v>
      </c>
      <c r="E885" s="281">
        <v>47</v>
      </c>
      <c r="F885" s="450">
        <v>-1</v>
      </c>
      <c r="G885" s="450">
        <v>-1</v>
      </c>
      <c r="H885" s="451"/>
      <c r="HM885" s="102"/>
      <c r="HN885" s="102"/>
      <c r="HO885" s="102"/>
      <c r="HP885" s="102"/>
      <c r="HQ885" s="102"/>
      <c r="HR885" s="102"/>
      <c r="HS885" s="102"/>
      <c r="HT885" s="102"/>
      <c r="HU885" s="102"/>
      <c r="HV885" s="102"/>
      <c r="HW885" s="102"/>
      <c r="HX885" s="102"/>
      <c r="HY885" s="102"/>
      <c r="HZ885" s="102"/>
      <c r="IA885" s="102"/>
      <c r="IB885" s="102"/>
      <c r="IC885" s="102"/>
      <c r="ID885" s="102"/>
      <c r="IE885" s="102"/>
      <c r="IF885" s="102"/>
      <c r="IG885" s="102"/>
      <c r="IH885" s="102"/>
      <c r="II885" s="102"/>
      <c r="IJ885" s="102"/>
      <c r="IK885" s="102"/>
      <c r="IL885" s="102"/>
      <c r="IM885" s="102"/>
      <c r="IN885" s="102"/>
    </row>
    <row r="886" spans="1:248" s="436" customFormat="1" ht="18" customHeight="1">
      <c r="A886" s="350" t="s">
        <v>826</v>
      </c>
      <c r="B886" s="281">
        <v>0</v>
      </c>
      <c r="C886" s="281"/>
      <c r="D886" s="281">
        <v>0</v>
      </c>
      <c r="E886" s="281">
        <v>0</v>
      </c>
      <c r="F886" s="450"/>
      <c r="G886" s="450"/>
      <c r="H886" s="451"/>
      <c r="HM886" s="102"/>
      <c r="HN886" s="102"/>
      <c r="HO886" s="102"/>
      <c r="HP886" s="102"/>
      <c r="HQ886" s="102"/>
      <c r="HR886" s="102"/>
      <c r="HS886" s="102"/>
      <c r="HT886" s="102"/>
      <c r="HU886" s="102"/>
      <c r="HV886" s="102"/>
      <c r="HW886" s="102"/>
      <c r="HX886" s="102"/>
      <c r="HY886" s="102"/>
      <c r="HZ886" s="102"/>
      <c r="IA886" s="102"/>
      <c r="IB886" s="102"/>
      <c r="IC886" s="102"/>
      <c r="ID886" s="102"/>
      <c r="IE886" s="102"/>
      <c r="IF886" s="102"/>
      <c r="IG886" s="102"/>
      <c r="IH886" s="102"/>
      <c r="II886" s="102"/>
      <c r="IJ886" s="102"/>
      <c r="IK886" s="102"/>
      <c r="IL886" s="102"/>
      <c r="IM886" s="102"/>
      <c r="IN886" s="102"/>
    </row>
    <row r="887" spans="1:248" s="436" customFormat="1" ht="18" customHeight="1">
      <c r="A887" s="350" t="s">
        <v>827</v>
      </c>
      <c r="B887" s="281">
        <v>1565</v>
      </c>
      <c r="C887" s="281"/>
      <c r="D887" s="281">
        <v>1535</v>
      </c>
      <c r="E887" s="281">
        <v>1366</v>
      </c>
      <c r="F887" s="450">
        <v>0.12371888726207914</v>
      </c>
      <c r="G887" s="450">
        <v>-1.9169329073482455E-2</v>
      </c>
      <c r="H887" s="451"/>
      <c r="HM887" s="102"/>
      <c r="HN887" s="102"/>
      <c r="HO887" s="102"/>
      <c r="HP887" s="102"/>
      <c r="HQ887" s="102"/>
      <c r="HR887" s="102"/>
      <c r="HS887" s="102"/>
      <c r="HT887" s="102"/>
      <c r="HU887" s="102"/>
      <c r="HV887" s="102"/>
      <c r="HW887" s="102"/>
      <c r="HX887" s="102"/>
      <c r="HY887" s="102"/>
      <c r="HZ887" s="102"/>
      <c r="IA887" s="102"/>
      <c r="IB887" s="102"/>
      <c r="IC887" s="102"/>
      <c r="ID887" s="102"/>
      <c r="IE887" s="102"/>
      <c r="IF887" s="102"/>
      <c r="IG887" s="102"/>
      <c r="IH887" s="102"/>
      <c r="II887" s="102"/>
      <c r="IJ887" s="102"/>
      <c r="IK887" s="102"/>
      <c r="IL887" s="102"/>
      <c r="IM887" s="102"/>
      <c r="IN887" s="102"/>
    </row>
    <row r="888" spans="1:248" s="436" customFormat="1" ht="18" customHeight="1">
      <c r="A888" s="350" t="s">
        <v>828</v>
      </c>
      <c r="B888" s="281">
        <v>185.23</v>
      </c>
      <c r="C888" s="281"/>
      <c r="D888" s="281">
        <v>64</v>
      </c>
      <c r="E888" s="281">
        <v>61</v>
      </c>
      <c r="F888" s="450">
        <v>4.9180327868852514E-2</v>
      </c>
      <c r="G888" s="450">
        <v>-0.65448361496517848</v>
      </c>
      <c r="H888" s="451"/>
      <c r="HM888" s="102"/>
      <c r="HN888" s="102"/>
      <c r="HO888" s="102"/>
      <c r="HP888" s="102"/>
      <c r="HQ888" s="102"/>
      <c r="HR888" s="102"/>
      <c r="HS888" s="102"/>
      <c r="HT888" s="102"/>
      <c r="HU888" s="102"/>
      <c r="HV888" s="102"/>
      <c r="HW888" s="102"/>
      <c r="HX888" s="102"/>
      <c r="HY888" s="102"/>
      <c r="HZ888" s="102"/>
      <c r="IA888" s="102"/>
      <c r="IB888" s="102"/>
      <c r="IC888" s="102"/>
      <c r="ID888" s="102"/>
      <c r="IE888" s="102"/>
      <c r="IF888" s="102"/>
      <c r="IG888" s="102"/>
      <c r="IH888" s="102"/>
      <c r="II888" s="102"/>
      <c r="IJ888" s="102"/>
      <c r="IK888" s="102"/>
      <c r="IL888" s="102"/>
      <c r="IM888" s="102"/>
      <c r="IN888" s="102"/>
    </row>
    <row r="889" spans="1:248" s="436" customFormat="1" ht="18" customHeight="1">
      <c r="A889" s="350" t="s">
        <v>829</v>
      </c>
      <c r="B889" s="281">
        <v>9886.6</v>
      </c>
      <c r="C889" s="281"/>
      <c r="D889" s="281">
        <v>5487</v>
      </c>
      <c r="E889" s="281">
        <v>6968</v>
      </c>
      <c r="F889" s="450">
        <v>-0.2125430539609644</v>
      </c>
      <c r="G889" s="450">
        <v>-0.44500637226144479</v>
      </c>
      <c r="H889" s="451"/>
      <c r="HM889" s="102"/>
      <c r="HN889" s="102"/>
      <c r="HO889" s="102"/>
      <c r="HP889" s="102"/>
      <c r="HQ889" s="102"/>
      <c r="HR889" s="102"/>
      <c r="HS889" s="102"/>
      <c r="HT889" s="102"/>
      <c r="HU889" s="102"/>
      <c r="HV889" s="102"/>
      <c r="HW889" s="102"/>
      <c r="HX889" s="102"/>
      <c r="HY889" s="102"/>
      <c r="HZ889" s="102"/>
      <c r="IA889" s="102"/>
      <c r="IB889" s="102"/>
      <c r="IC889" s="102"/>
      <c r="ID889" s="102"/>
      <c r="IE889" s="102"/>
      <c r="IF889" s="102"/>
      <c r="IG889" s="102"/>
      <c r="IH889" s="102"/>
      <c r="II889" s="102"/>
      <c r="IJ889" s="102"/>
      <c r="IK889" s="102"/>
      <c r="IL889" s="102"/>
      <c r="IM889" s="102"/>
      <c r="IN889" s="102"/>
    </row>
    <row r="890" spans="1:248" s="436" customFormat="1" ht="18" customHeight="1">
      <c r="A890" s="350" t="s">
        <v>830</v>
      </c>
      <c r="B890" s="281">
        <v>882</v>
      </c>
      <c r="C890" s="281"/>
      <c r="D890" s="281">
        <v>1152</v>
      </c>
      <c r="E890" s="281">
        <v>770</v>
      </c>
      <c r="F890" s="450">
        <v>0.49610389610389616</v>
      </c>
      <c r="G890" s="450">
        <v>0.30612244897959173</v>
      </c>
      <c r="H890" s="451"/>
      <c r="HM890" s="102"/>
      <c r="HN890" s="102"/>
      <c r="HO890" s="102"/>
      <c r="HP890" s="102"/>
      <c r="HQ890" s="102"/>
      <c r="HR890" s="102"/>
      <c r="HS890" s="102"/>
      <c r="HT890" s="102"/>
      <c r="HU890" s="102"/>
      <c r="HV890" s="102"/>
      <c r="HW890" s="102"/>
      <c r="HX890" s="102"/>
      <c r="HY890" s="102"/>
      <c r="HZ890" s="102"/>
      <c r="IA890" s="102"/>
      <c r="IB890" s="102"/>
      <c r="IC890" s="102"/>
      <c r="ID890" s="102"/>
      <c r="IE890" s="102"/>
      <c r="IF890" s="102"/>
      <c r="IG890" s="102"/>
      <c r="IH890" s="102"/>
      <c r="II890" s="102"/>
      <c r="IJ890" s="102"/>
      <c r="IK890" s="102"/>
      <c r="IL890" s="102"/>
      <c r="IM890" s="102"/>
      <c r="IN890" s="102"/>
    </row>
    <row r="891" spans="1:248" s="436" customFormat="1" ht="18" customHeight="1">
      <c r="A891" s="350" t="s">
        <v>831</v>
      </c>
      <c r="B891" s="281">
        <v>357.31</v>
      </c>
      <c r="C891" s="281"/>
      <c r="D891" s="281">
        <v>226</v>
      </c>
      <c r="E891" s="281">
        <v>47</v>
      </c>
      <c r="F891" s="450">
        <v>3.8085106382978724</v>
      </c>
      <c r="G891" s="450">
        <v>-0.36749601186644654</v>
      </c>
      <c r="H891" s="451"/>
      <c r="HM891" s="102"/>
      <c r="HN891" s="102"/>
      <c r="HO891" s="102"/>
      <c r="HP891" s="102"/>
      <c r="HQ891" s="102"/>
      <c r="HR891" s="102"/>
      <c r="HS891" s="102"/>
      <c r="HT891" s="102"/>
      <c r="HU891" s="102"/>
      <c r="HV891" s="102"/>
      <c r="HW891" s="102"/>
      <c r="HX891" s="102"/>
      <c r="HY891" s="102"/>
      <c r="HZ891" s="102"/>
      <c r="IA891" s="102"/>
      <c r="IB891" s="102"/>
      <c r="IC891" s="102"/>
      <c r="ID891" s="102"/>
      <c r="IE891" s="102"/>
      <c r="IF891" s="102"/>
      <c r="IG891" s="102"/>
      <c r="IH891" s="102"/>
      <c r="II891" s="102"/>
      <c r="IJ891" s="102"/>
      <c r="IK891" s="102"/>
      <c r="IL891" s="102"/>
      <c r="IM891" s="102"/>
      <c r="IN891" s="102"/>
    </row>
    <row r="892" spans="1:248" s="436" customFormat="1" ht="18" customHeight="1">
      <c r="A892" s="350" t="s">
        <v>832</v>
      </c>
      <c r="B892" s="281">
        <v>354.8202</v>
      </c>
      <c r="C892" s="281"/>
      <c r="D892" s="281">
        <v>257</v>
      </c>
      <c r="E892" s="281">
        <v>258</v>
      </c>
      <c r="F892" s="450">
        <v>-3.8759689922480689E-3</v>
      </c>
      <c r="G892" s="450">
        <v>-0.27568949005721766</v>
      </c>
      <c r="H892" s="451"/>
      <c r="HM892" s="102"/>
      <c r="HN892" s="102"/>
      <c r="HO892" s="102"/>
      <c r="HP892" s="102"/>
      <c r="HQ892" s="102"/>
      <c r="HR892" s="102"/>
      <c r="HS892" s="102"/>
      <c r="HT892" s="102"/>
      <c r="HU892" s="102"/>
      <c r="HV892" s="102"/>
      <c r="HW892" s="102"/>
      <c r="HX892" s="102"/>
      <c r="HY892" s="102"/>
      <c r="HZ892" s="102"/>
      <c r="IA892" s="102"/>
      <c r="IB892" s="102"/>
      <c r="IC892" s="102"/>
      <c r="ID892" s="102"/>
      <c r="IE892" s="102"/>
      <c r="IF892" s="102"/>
      <c r="IG892" s="102"/>
      <c r="IH892" s="102"/>
      <c r="II892" s="102"/>
      <c r="IJ892" s="102"/>
      <c r="IK892" s="102"/>
      <c r="IL892" s="102"/>
      <c r="IM892" s="102"/>
      <c r="IN892" s="102"/>
    </row>
    <row r="893" spans="1:248" s="436" customFormat="1" ht="18" customHeight="1">
      <c r="A893" s="350" t="s">
        <v>833</v>
      </c>
      <c r="B893" s="281"/>
      <c r="C893" s="281"/>
      <c r="D893" s="281">
        <v>0</v>
      </c>
      <c r="E893" s="281"/>
      <c r="F893" s="450"/>
      <c r="G893" s="450"/>
      <c r="H893" s="451"/>
      <c r="HM893" s="102"/>
      <c r="HN893" s="102"/>
      <c r="HO893" s="102"/>
      <c r="HP893" s="102"/>
      <c r="HQ893" s="102"/>
      <c r="HR893" s="102"/>
      <c r="HS893" s="102"/>
      <c r="HT893" s="102"/>
      <c r="HU893" s="102"/>
      <c r="HV893" s="102"/>
      <c r="HW893" s="102"/>
      <c r="HX893" s="102"/>
      <c r="HY893" s="102"/>
      <c r="HZ893" s="102"/>
      <c r="IA893" s="102"/>
      <c r="IB893" s="102"/>
      <c r="IC893" s="102"/>
      <c r="ID893" s="102"/>
      <c r="IE893" s="102"/>
      <c r="IF893" s="102"/>
      <c r="IG893" s="102"/>
      <c r="IH893" s="102"/>
      <c r="II893" s="102"/>
      <c r="IJ893" s="102"/>
      <c r="IK893" s="102"/>
      <c r="IL893" s="102"/>
      <c r="IM893" s="102"/>
      <c r="IN893" s="102"/>
    </row>
    <row r="894" spans="1:248" s="436" customFormat="1" ht="18" customHeight="1">
      <c r="A894" s="350" t="s">
        <v>834</v>
      </c>
      <c r="B894" s="281"/>
      <c r="C894" s="281"/>
      <c r="D894" s="281">
        <v>0</v>
      </c>
      <c r="E894" s="281"/>
      <c r="F894" s="450"/>
      <c r="G894" s="450"/>
      <c r="H894" s="451"/>
      <c r="HM894" s="102"/>
      <c r="HN894" s="102"/>
      <c r="HO894" s="102"/>
      <c r="HP894" s="102"/>
      <c r="HQ894" s="102"/>
      <c r="HR894" s="102"/>
      <c r="HS894" s="102"/>
      <c r="HT894" s="102"/>
      <c r="HU894" s="102"/>
      <c r="HV894" s="102"/>
      <c r="HW894" s="102"/>
      <c r="HX894" s="102"/>
      <c r="HY894" s="102"/>
      <c r="HZ894" s="102"/>
      <c r="IA894" s="102"/>
      <c r="IB894" s="102"/>
      <c r="IC894" s="102"/>
      <c r="ID894" s="102"/>
      <c r="IE894" s="102"/>
      <c r="IF894" s="102"/>
      <c r="IG894" s="102"/>
      <c r="IH894" s="102"/>
      <c r="II894" s="102"/>
      <c r="IJ894" s="102"/>
      <c r="IK894" s="102"/>
      <c r="IL894" s="102"/>
      <c r="IM894" s="102"/>
      <c r="IN894" s="102"/>
    </row>
    <row r="895" spans="1:248" s="436" customFormat="1" ht="18" customHeight="1">
      <c r="A895" s="350" t="s">
        <v>835</v>
      </c>
      <c r="B895" s="281"/>
      <c r="C895" s="281"/>
      <c r="D895" s="281">
        <v>0</v>
      </c>
      <c r="E895" s="281"/>
      <c r="F895" s="450"/>
      <c r="G895" s="450"/>
      <c r="H895" s="451"/>
      <c r="HM895" s="102"/>
      <c r="HN895" s="102"/>
      <c r="HO895" s="102"/>
      <c r="HP895" s="102"/>
      <c r="HQ895" s="102"/>
      <c r="HR895" s="102"/>
      <c r="HS895" s="102"/>
      <c r="HT895" s="102"/>
      <c r="HU895" s="102"/>
      <c r="HV895" s="102"/>
      <c r="HW895" s="102"/>
      <c r="HX895" s="102"/>
      <c r="HY895" s="102"/>
      <c r="HZ895" s="102"/>
      <c r="IA895" s="102"/>
      <c r="IB895" s="102"/>
      <c r="IC895" s="102"/>
      <c r="ID895" s="102"/>
      <c r="IE895" s="102"/>
      <c r="IF895" s="102"/>
      <c r="IG895" s="102"/>
      <c r="IH895" s="102"/>
      <c r="II895" s="102"/>
      <c r="IJ895" s="102"/>
      <c r="IK895" s="102"/>
      <c r="IL895" s="102"/>
      <c r="IM895" s="102"/>
      <c r="IN895" s="102"/>
    </row>
    <row r="896" spans="1:248" s="436" customFormat="1" ht="18" customHeight="1">
      <c r="A896" s="350" t="s">
        <v>836</v>
      </c>
      <c r="B896" s="281">
        <v>96</v>
      </c>
      <c r="C896" s="281"/>
      <c r="D896" s="281">
        <v>83</v>
      </c>
      <c r="E896" s="281">
        <v>55</v>
      </c>
      <c r="F896" s="450">
        <v>0.50909090909090904</v>
      </c>
      <c r="G896" s="450">
        <v>-0.13541666666666663</v>
      </c>
      <c r="H896" s="451"/>
      <c r="HM896" s="102"/>
      <c r="HN896" s="102"/>
      <c r="HO896" s="102"/>
      <c r="HP896" s="102"/>
      <c r="HQ896" s="102"/>
      <c r="HR896" s="102"/>
      <c r="HS896" s="102"/>
      <c r="HT896" s="102"/>
      <c r="HU896" s="102"/>
      <c r="HV896" s="102"/>
      <c r="HW896" s="102"/>
      <c r="HX896" s="102"/>
      <c r="HY896" s="102"/>
      <c r="HZ896" s="102"/>
      <c r="IA896" s="102"/>
      <c r="IB896" s="102"/>
      <c r="IC896" s="102"/>
      <c r="ID896" s="102"/>
      <c r="IE896" s="102"/>
      <c r="IF896" s="102"/>
      <c r="IG896" s="102"/>
      <c r="IH896" s="102"/>
      <c r="II896" s="102"/>
      <c r="IJ896" s="102"/>
      <c r="IK896" s="102"/>
      <c r="IL896" s="102"/>
      <c r="IM896" s="102"/>
      <c r="IN896" s="102"/>
    </row>
    <row r="897" spans="1:248" s="436" customFormat="1" ht="18" customHeight="1">
      <c r="A897" s="350" t="s">
        <v>837</v>
      </c>
      <c r="B897" s="281"/>
      <c r="C897" s="281"/>
      <c r="D897" s="281">
        <v>0</v>
      </c>
      <c r="E897" s="281"/>
      <c r="F897" s="450"/>
      <c r="G897" s="450"/>
      <c r="H897" s="451"/>
      <c r="HM897" s="102"/>
      <c r="HN897" s="102"/>
      <c r="HO897" s="102"/>
      <c r="HP897" s="102"/>
      <c r="HQ897" s="102"/>
      <c r="HR897" s="102"/>
      <c r="HS897" s="102"/>
      <c r="HT897" s="102"/>
      <c r="HU897" s="102"/>
      <c r="HV897" s="102"/>
      <c r="HW897" s="102"/>
      <c r="HX897" s="102"/>
      <c r="HY897" s="102"/>
      <c r="HZ897" s="102"/>
      <c r="IA897" s="102"/>
      <c r="IB897" s="102"/>
      <c r="IC897" s="102"/>
      <c r="ID897" s="102"/>
      <c r="IE897" s="102"/>
      <c r="IF897" s="102"/>
      <c r="IG897" s="102"/>
      <c r="IH897" s="102"/>
      <c r="II897" s="102"/>
      <c r="IJ897" s="102"/>
      <c r="IK897" s="102"/>
      <c r="IL897" s="102"/>
      <c r="IM897" s="102"/>
      <c r="IN897" s="102"/>
    </row>
    <row r="898" spans="1:248" s="436" customFormat="1" ht="18" customHeight="1">
      <c r="A898" s="350" t="s">
        <v>838</v>
      </c>
      <c r="B898" s="281"/>
      <c r="C898" s="281"/>
      <c r="D898" s="281">
        <v>0</v>
      </c>
      <c r="E898" s="281"/>
      <c r="F898" s="450"/>
      <c r="G898" s="450"/>
      <c r="H898" s="451"/>
      <c r="HM898" s="102"/>
      <c r="HN898" s="102"/>
      <c r="HO898" s="102"/>
      <c r="HP898" s="102"/>
      <c r="HQ898" s="102"/>
      <c r="HR898" s="102"/>
      <c r="HS898" s="102"/>
      <c r="HT898" s="102"/>
      <c r="HU898" s="102"/>
      <c r="HV898" s="102"/>
      <c r="HW898" s="102"/>
      <c r="HX898" s="102"/>
      <c r="HY898" s="102"/>
      <c r="HZ898" s="102"/>
      <c r="IA898" s="102"/>
      <c r="IB898" s="102"/>
      <c r="IC898" s="102"/>
      <c r="ID898" s="102"/>
      <c r="IE898" s="102"/>
      <c r="IF898" s="102"/>
      <c r="IG898" s="102"/>
      <c r="IH898" s="102"/>
      <c r="II898" s="102"/>
      <c r="IJ898" s="102"/>
      <c r="IK898" s="102"/>
      <c r="IL898" s="102"/>
      <c r="IM898" s="102"/>
      <c r="IN898" s="102"/>
    </row>
    <row r="899" spans="1:248" s="436" customFormat="1" ht="18" customHeight="1">
      <c r="A899" s="350" t="s">
        <v>839</v>
      </c>
      <c r="B899" s="281"/>
      <c r="C899" s="281"/>
      <c r="D899" s="281">
        <v>0</v>
      </c>
      <c r="E899" s="281"/>
      <c r="F899" s="450"/>
      <c r="G899" s="450"/>
      <c r="H899" s="451"/>
      <c r="HM899" s="102"/>
      <c r="HN899" s="102"/>
      <c r="HO899" s="102"/>
      <c r="HP899" s="102"/>
      <c r="HQ899" s="102"/>
      <c r="HR899" s="102"/>
      <c r="HS899" s="102"/>
      <c r="HT899" s="102"/>
      <c r="HU899" s="102"/>
      <c r="HV899" s="102"/>
      <c r="HW899" s="102"/>
      <c r="HX899" s="102"/>
      <c r="HY899" s="102"/>
      <c r="HZ899" s="102"/>
      <c r="IA899" s="102"/>
      <c r="IB899" s="102"/>
      <c r="IC899" s="102"/>
      <c r="ID899" s="102"/>
      <c r="IE899" s="102"/>
      <c r="IF899" s="102"/>
      <c r="IG899" s="102"/>
      <c r="IH899" s="102"/>
      <c r="II899" s="102"/>
      <c r="IJ899" s="102"/>
      <c r="IK899" s="102"/>
      <c r="IL899" s="102"/>
      <c r="IM899" s="102"/>
      <c r="IN899" s="102"/>
    </row>
    <row r="900" spans="1:248" s="436" customFormat="1" ht="18" customHeight="1">
      <c r="A900" s="350" t="s">
        <v>840</v>
      </c>
      <c r="B900" s="281">
        <v>167</v>
      </c>
      <c r="C900" s="281"/>
      <c r="D900" s="281">
        <v>202</v>
      </c>
      <c r="E900" s="281"/>
      <c r="F900" s="450"/>
      <c r="G900" s="450">
        <v>0.20958083832335328</v>
      </c>
      <c r="H900" s="451"/>
      <c r="HM900" s="102"/>
      <c r="HN900" s="102"/>
      <c r="HO900" s="102"/>
      <c r="HP900" s="102"/>
      <c r="HQ900" s="102"/>
      <c r="HR900" s="102"/>
      <c r="HS900" s="102"/>
      <c r="HT900" s="102"/>
      <c r="HU900" s="102"/>
      <c r="HV900" s="102"/>
      <c r="HW900" s="102"/>
      <c r="HX900" s="102"/>
      <c r="HY900" s="102"/>
      <c r="HZ900" s="102"/>
      <c r="IA900" s="102"/>
      <c r="IB900" s="102"/>
      <c r="IC900" s="102"/>
      <c r="ID900" s="102"/>
      <c r="IE900" s="102"/>
      <c r="IF900" s="102"/>
      <c r="IG900" s="102"/>
      <c r="IH900" s="102"/>
      <c r="II900" s="102"/>
      <c r="IJ900" s="102"/>
      <c r="IK900" s="102"/>
      <c r="IL900" s="102"/>
      <c r="IM900" s="102"/>
      <c r="IN900" s="102"/>
    </row>
    <row r="901" spans="1:248" s="436" customFormat="1" ht="18" customHeight="1">
      <c r="A901" s="350" t="s">
        <v>841</v>
      </c>
      <c r="B901" s="281">
        <v>1613.2</v>
      </c>
      <c r="C901" s="281"/>
      <c r="D901" s="281">
        <v>0</v>
      </c>
      <c r="E901" s="281"/>
      <c r="F901" s="450"/>
      <c r="G901" s="450">
        <v>-1</v>
      </c>
      <c r="H901" s="451"/>
      <c r="HM901" s="102"/>
      <c r="HN901" s="102"/>
      <c r="HO901" s="102"/>
      <c r="HP901" s="102"/>
      <c r="HQ901" s="102"/>
      <c r="HR901" s="102"/>
      <c r="HS901" s="102"/>
      <c r="HT901" s="102"/>
      <c r="HU901" s="102"/>
      <c r="HV901" s="102"/>
      <c r="HW901" s="102"/>
      <c r="HX901" s="102"/>
      <c r="HY901" s="102"/>
      <c r="HZ901" s="102"/>
      <c r="IA901" s="102"/>
      <c r="IB901" s="102"/>
      <c r="IC901" s="102"/>
      <c r="ID901" s="102"/>
      <c r="IE901" s="102"/>
      <c r="IF901" s="102"/>
      <c r="IG901" s="102"/>
      <c r="IH901" s="102"/>
      <c r="II901" s="102"/>
      <c r="IJ901" s="102"/>
      <c r="IK901" s="102"/>
      <c r="IL901" s="102"/>
      <c r="IM901" s="102"/>
      <c r="IN901" s="102"/>
    </row>
    <row r="902" spans="1:248" s="436" customFormat="1" ht="18" customHeight="1">
      <c r="A902" s="350" t="s">
        <v>842</v>
      </c>
      <c r="B902" s="281"/>
      <c r="C902" s="281"/>
      <c r="D902" s="281">
        <v>0</v>
      </c>
      <c r="E902" s="281"/>
      <c r="F902" s="450"/>
      <c r="G902" s="450"/>
      <c r="H902" s="451"/>
      <c r="HM902" s="102"/>
      <c r="HN902" s="102"/>
      <c r="HO902" s="102"/>
      <c r="HP902" s="102"/>
      <c r="HQ902" s="102"/>
      <c r="HR902" s="102"/>
      <c r="HS902" s="102"/>
      <c r="HT902" s="102"/>
      <c r="HU902" s="102"/>
      <c r="HV902" s="102"/>
      <c r="HW902" s="102"/>
      <c r="HX902" s="102"/>
      <c r="HY902" s="102"/>
      <c r="HZ902" s="102"/>
      <c r="IA902" s="102"/>
      <c r="IB902" s="102"/>
      <c r="IC902" s="102"/>
      <c r="ID902" s="102"/>
      <c r="IE902" s="102"/>
      <c r="IF902" s="102"/>
      <c r="IG902" s="102"/>
      <c r="IH902" s="102"/>
      <c r="II902" s="102"/>
      <c r="IJ902" s="102"/>
      <c r="IK902" s="102"/>
      <c r="IL902" s="102"/>
      <c r="IM902" s="102"/>
      <c r="IN902" s="102"/>
    </row>
    <row r="903" spans="1:248" s="436" customFormat="1" ht="18" customHeight="1">
      <c r="A903" s="350" t="s">
        <v>843</v>
      </c>
      <c r="B903" s="457"/>
      <c r="C903" s="457"/>
      <c r="D903" s="457">
        <v>0</v>
      </c>
      <c r="E903" s="457"/>
      <c r="F903" s="450"/>
      <c r="G903" s="450"/>
      <c r="H903" s="451"/>
      <c r="HM903" s="102"/>
      <c r="HN903" s="102"/>
      <c r="HO903" s="102"/>
      <c r="HP903" s="102"/>
      <c r="HQ903" s="102"/>
      <c r="HR903" s="102"/>
      <c r="HS903" s="102"/>
      <c r="HT903" s="102"/>
      <c r="HU903" s="102"/>
      <c r="HV903" s="102"/>
      <c r="HW903" s="102"/>
      <c r="HX903" s="102"/>
      <c r="HY903" s="102"/>
      <c r="HZ903" s="102"/>
      <c r="IA903" s="102"/>
      <c r="IB903" s="102"/>
      <c r="IC903" s="102"/>
      <c r="ID903" s="102"/>
      <c r="IE903" s="102"/>
      <c r="IF903" s="102"/>
      <c r="IG903" s="102"/>
      <c r="IH903" s="102"/>
      <c r="II903" s="102"/>
      <c r="IJ903" s="102"/>
      <c r="IK903" s="102"/>
      <c r="IL903" s="102"/>
      <c r="IM903" s="102"/>
      <c r="IN903" s="102"/>
    </row>
    <row r="904" spans="1:248" s="436" customFormat="1" ht="18" customHeight="1">
      <c r="A904" s="350" t="s">
        <v>844</v>
      </c>
      <c r="B904" s="281">
        <v>8901.2203629840005</v>
      </c>
      <c r="C904" s="281"/>
      <c r="D904" s="281">
        <v>5136</v>
      </c>
      <c r="E904" s="281">
        <v>3013</v>
      </c>
      <c r="F904" s="450">
        <v>0.70461334218386984</v>
      </c>
      <c r="G904" s="450">
        <v>-0.42300046616549181</v>
      </c>
      <c r="H904" s="451"/>
      <c r="HM904" s="102"/>
      <c r="HN904" s="102"/>
      <c r="HO904" s="102"/>
      <c r="HP904" s="102"/>
      <c r="HQ904" s="102"/>
      <c r="HR904" s="102"/>
      <c r="HS904" s="102"/>
      <c r="HT904" s="102"/>
      <c r="HU904" s="102"/>
      <c r="HV904" s="102"/>
      <c r="HW904" s="102"/>
      <c r="HX904" s="102"/>
      <c r="HY904" s="102"/>
      <c r="HZ904" s="102"/>
      <c r="IA904" s="102"/>
      <c r="IB904" s="102"/>
      <c r="IC904" s="102"/>
      <c r="ID904" s="102"/>
      <c r="IE904" s="102"/>
      <c r="IF904" s="102"/>
      <c r="IG904" s="102"/>
      <c r="IH904" s="102"/>
      <c r="II904" s="102"/>
      <c r="IJ904" s="102"/>
      <c r="IK904" s="102"/>
      <c r="IL904" s="102"/>
      <c r="IM904" s="102"/>
      <c r="IN904" s="102"/>
    </row>
    <row r="905" spans="1:248" s="436" customFormat="1" ht="48">
      <c r="A905" s="448" t="s">
        <v>845</v>
      </c>
      <c r="B905" s="458">
        <v>569901.90542335506</v>
      </c>
      <c r="C905" s="458">
        <v>361526</v>
      </c>
      <c r="D905" s="458">
        <v>360943</v>
      </c>
      <c r="E905" s="458">
        <v>351316</v>
      </c>
      <c r="F905" s="450">
        <v>2.7402680208131747E-2</v>
      </c>
      <c r="G905" s="450">
        <v>-0.36665767114452563</v>
      </c>
      <c r="H905" s="451" t="s">
        <v>846</v>
      </c>
      <c r="HM905" s="102"/>
      <c r="HN905" s="102"/>
      <c r="HO905" s="102"/>
      <c r="HP905" s="102"/>
      <c r="HQ905" s="102"/>
      <c r="HR905" s="102"/>
      <c r="HS905" s="102"/>
      <c r="HT905" s="102"/>
      <c r="HU905" s="102"/>
      <c r="HV905" s="102"/>
      <c r="HW905" s="102"/>
      <c r="HX905" s="102"/>
      <c r="HY905" s="102"/>
      <c r="HZ905" s="102"/>
      <c r="IA905" s="102"/>
      <c r="IB905" s="102"/>
      <c r="IC905" s="102"/>
      <c r="ID905" s="102"/>
      <c r="IE905" s="102"/>
      <c r="IF905" s="102"/>
      <c r="IG905" s="102"/>
      <c r="IH905" s="102"/>
      <c r="II905" s="102"/>
      <c r="IJ905" s="102"/>
      <c r="IK905" s="102"/>
      <c r="IL905" s="102"/>
      <c r="IM905" s="102"/>
      <c r="IN905" s="102"/>
    </row>
    <row r="906" spans="1:248" s="436" customFormat="1" ht="18" customHeight="1">
      <c r="A906" s="350" t="s">
        <v>112</v>
      </c>
      <c r="B906" s="281">
        <v>500</v>
      </c>
      <c r="C906" s="281"/>
      <c r="D906" s="281">
        <v>964</v>
      </c>
      <c r="E906" s="281">
        <v>3045</v>
      </c>
      <c r="F906" s="450">
        <v>-0.68341543513957315</v>
      </c>
      <c r="G906" s="450">
        <v>0.92799999999999994</v>
      </c>
      <c r="H906" s="461"/>
      <c r="HM906" s="102"/>
      <c r="HN906" s="102"/>
      <c r="HO906" s="102"/>
      <c r="HP906" s="102"/>
      <c r="HQ906" s="102"/>
      <c r="HR906" s="102"/>
      <c r="HS906" s="102"/>
      <c r="HT906" s="102"/>
      <c r="HU906" s="102"/>
      <c r="HV906" s="102"/>
      <c r="HW906" s="102"/>
      <c r="HX906" s="102"/>
      <c r="HY906" s="102"/>
      <c r="HZ906" s="102"/>
      <c r="IA906" s="102"/>
      <c r="IB906" s="102"/>
      <c r="IC906" s="102"/>
      <c r="ID906" s="102"/>
      <c r="IE906" s="102"/>
      <c r="IF906" s="102"/>
      <c r="IG906" s="102"/>
      <c r="IH906" s="102"/>
      <c r="II906" s="102"/>
      <c r="IJ906" s="102"/>
      <c r="IK906" s="102"/>
      <c r="IL906" s="102"/>
      <c r="IM906" s="102"/>
      <c r="IN906" s="102"/>
    </row>
    <row r="907" spans="1:248" s="436" customFormat="1" ht="18" customHeight="1">
      <c r="A907" s="350" t="s">
        <v>113</v>
      </c>
      <c r="B907" s="281">
        <v>0</v>
      </c>
      <c r="C907" s="281"/>
      <c r="D907" s="281">
        <v>0</v>
      </c>
      <c r="E907" s="281">
        <v>0</v>
      </c>
      <c r="F907" s="450"/>
      <c r="G907" s="450"/>
      <c r="H907" s="451"/>
      <c r="HM907" s="102"/>
      <c r="HN907" s="102"/>
      <c r="HO907" s="102"/>
      <c r="HP907" s="102"/>
      <c r="HQ907" s="102"/>
      <c r="HR907" s="102"/>
      <c r="HS907" s="102"/>
      <c r="HT907" s="102"/>
      <c r="HU907" s="102"/>
      <c r="HV907" s="102"/>
      <c r="HW907" s="102"/>
      <c r="HX907" s="102"/>
      <c r="HY907" s="102"/>
      <c r="HZ907" s="102"/>
      <c r="IA907" s="102"/>
      <c r="IB907" s="102"/>
      <c r="IC907" s="102"/>
      <c r="ID907" s="102"/>
      <c r="IE907" s="102"/>
      <c r="IF907" s="102"/>
      <c r="IG907" s="102"/>
      <c r="IH907" s="102"/>
      <c r="II907" s="102"/>
      <c r="IJ907" s="102"/>
      <c r="IK907" s="102"/>
      <c r="IL907" s="102"/>
      <c r="IM907" s="102"/>
      <c r="IN907" s="102"/>
    </row>
    <row r="908" spans="1:248" s="436" customFormat="1" ht="18" customHeight="1">
      <c r="A908" s="350" t="s">
        <v>114</v>
      </c>
      <c r="B908" s="281">
        <v>806.6</v>
      </c>
      <c r="C908" s="281"/>
      <c r="D908" s="281">
        <v>0</v>
      </c>
      <c r="E908" s="281">
        <v>0</v>
      </c>
      <c r="F908" s="450"/>
      <c r="G908" s="450">
        <v>-1</v>
      </c>
      <c r="H908" s="451"/>
      <c r="HM908" s="102"/>
      <c r="HN908" s="102"/>
      <c r="HO908" s="102"/>
      <c r="HP908" s="102"/>
      <c r="HQ908" s="102"/>
      <c r="HR908" s="102"/>
      <c r="HS908" s="102"/>
      <c r="HT908" s="102"/>
      <c r="HU908" s="102"/>
      <c r="HV908" s="102"/>
      <c r="HW908" s="102"/>
      <c r="HX908" s="102"/>
      <c r="HY908" s="102"/>
      <c r="HZ908" s="102"/>
      <c r="IA908" s="102"/>
      <c r="IB908" s="102"/>
      <c r="IC908" s="102"/>
      <c r="ID908" s="102"/>
      <c r="IE908" s="102"/>
      <c r="IF908" s="102"/>
      <c r="IG908" s="102"/>
      <c r="IH908" s="102"/>
      <c r="II908" s="102"/>
      <c r="IJ908" s="102"/>
      <c r="IK908" s="102"/>
      <c r="IL908" s="102"/>
      <c r="IM908" s="102"/>
      <c r="IN908" s="102"/>
    </row>
    <row r="909" spans="1:248" s="436" customFormat="1" ht="18" customHeight="1">
      <c r="A909" s="350" t="s">
        <v>847</v>
      </c>
      <c r="B909" s="281">
        <v>27180.37</v>
      </c>
      <c r="C909" s="281"/>
      <c r="D909" s="281">
        <v>23710</v>
      </c>
      <c r="E909" s="281">
        <v>19976</v>
      </c>
      <c r="F909" s="450">
        <v>0.18692430917100511</v>
      </c>
      <c r="G909" s="450">
        <v>-0.12767927736083062</v>
      </c>
      <c r="H909" s="451"/>
      <c r="HM909" s="102"/>
      <c r="HN909" s="102"/>
      <c r="HO909" s="102"/>
      <c r="HP909" s="102"/>
      <c r="HQ909" s="102"/>
      <c r="HR909" s="102"/>
      <c r="HS909" s="102"/>
      <c r="HT909" s="102"/>
      <c r="HU909" s="102"/>
      <c r="HV909" s="102"/>
      <c r="HW909" s="102"/>
      <c r="HX909" s="102"/>
      <c r="HY909" s="102"/>
      <c r="HZ909" s="102"/>
      <c r="IA909" s="102"/>
      <c r="IB909" s="102"/>
      <c r="IC909" s="102"/>
      <c r="ID909" s="102"/>
      <c r="IE909" s="102"/>
      <c r="IF909" s="102"/>
      <c r="IG909" s="102"/>
      <c r="IH909" s="102"/>
      <c r="II909" s="102"/>
      <c r="IJ909" s="102"/>
      <c r="IK909" s="102"/>
      <c r="IL909" s="102"/>
      <c r="IM909" s="102"/>
      <c r="IN909" s="102"/>
    </row>
    <row r="910" spans="1:248" s="436" customFormat="1" ht="18" customHeight="1">
      <c r="A910" s="350" t="s">
        <v>848</v>
      </c>
      <c r="B910" s="281">
        <v>409301.59582321701</v>
      </c>
      <c r="C910" s="281"/>
      <c r="D910" s="281">
        <v>190675</v>
      </c>
      <c r="E910" s="281">
        <v>155087</v>
      </c>
      <c r="F910" s="450">
        <v>0.22947120003610877</v>
      </c>
      <c r="G910" s="450">
        <v>-0.5341454762312845</v>
      </c>
      <c r="H910" s="451"/>
      <c r="HM910" s="102"/>
      <c r="HN910" s="102"/>
      <c r="HO910" s="102"/>
      <c r="HP910" s="102"/>
      <c r="HQ910" s="102"/>
      <c r="HR910" s="102"/>
      <c r="HS910" s="102"/>
      <c r="HT910" s="102"/>
      <c r="HU910" s="102"/>
      <c r="HV910" s="102"/>
      <c r="HW910" s="102"/>
      <c r="HX910" s="102"/>
      <c r="HY910" s="102"/>
      <c r="HZ910" s="102"/>
      <c r="IA910" s="102"/>
      <c r="IB910" s="102"/>
      <c r="IC910" s="102"/>
      <c r="ID910" s="102"/>
      <c r="IE910" s="102"/>
      <c r="IF910" s="102"/>
      <c r="IG910" s="102"/>
      <c r="IH910" s="102"/>
      <c r="II910" s="102"/>
      <c r="IJ910" s="102"/>
      <c r="IK910" s="102"/>
      <c r="IL910" s="102"/>
      <c r="IM910" s="102"/>
      <c r="IN910" s="102"/>
    </row>
    <row r="911" spans="1:248" s="436" customFormat="1" ht="18" customHeight="1">
      <c r="A911" s="350" t="s">
        <v>849</v>
      </c>
      <c r="B911" s="281">
        <v>57325.9</v>
      </c>
      <c r="C911" s="281"/>
      <c r="D911" s="281">
        <v>62053</v>
      </c>
      <c r="E911" s="281">
        <v>63800</v>
      </c>
      <c r="F911" s="450">
        <v>-2.7382445141065803E-2</v>
      </c>
      <c r="G911" s="450">
        <v>8.2460109653751612E-2</v>
      </c>
      <c r="H911" s="451"/>
      <c r="HM911" s="102"/>
      <c r="HN911" s="102"/>
      <c r="HO911" s="102"/>
      <c r="HP911" s="102"/>
      <c r="HQ911" s="102"/>
      <c r="HR911" s="102"/>
      <c r="HS911" s="102"/>
      <c r="HT911" s="102"/>
      <c r="HU911" s="102"/>
      <c r="HV911" s="102"/>
      <c r="HW911" s="102"/>
      <c r="HX911" s="102"/>
      <c r="HY911" s="102"/>
      <c r="HZ911" s="102"/>
      <c r="IA911" s="102"/>
      <c r="IB911" s="102"/>
      <c r="IC911" s="102"/>
      <c r="ID911" s="102"/>
      <c r="IE911" s="102"/>
      <c r="IF911" s="102"/>
      <c r="IG911" s="102"/>
      <c r="IH911" s="102"/>
      <c r="II911" s="102"/>
      <c r="IJ911" s="102"/>
      <c r="IK911" s="102"/>
      <c r="IL911" s="102"/>
      <c r="IM911" s="102"/>
      <c r="IN911" s="102"/>
    </row>
    <row r="912" spans="1:248" s="436" customFormat="1" ht="18" customHeight="1">
      <c r="A912" s="350" t="s">
        <v>850</v>
      </c>
      <c r="B912" s="281">
        <v>0</v>
      </c>
      <c r="C912" s="281"/>
      <c r="D912" s="281">
        <v>0</v>
      </c>
      <c r="E912" s="281">
        <v>0</v>
      </c>
      <c r="F912" s="450"/>
      <c r="G912" s="450"/>
      <c r="H912" s="451"/>
      <c r="HM912" s="102"/>
      <c r="HN912" s="102"/>
      <c r="HO912" s="102"/>
      <c r="HP912" s="102"/>
      <c r="HQ912" s="102"/>
      <c r="HR912" s="102"/>
      <c r="HS912" s="102"/>
      <c r="HT912" s="102"/>
      <c r="HU912" s="102"/>
      <c r="HV912" s="102"/>
      <c r="HW912" s="102"/>
      <c r="HX912" s="102"/>
      <c r="HY912" s="102"/>
      <c r="HZ912" s="102"/>
      <c r="IA912" s="102"/>
      <c r="IB912" s="102"/>
      <c r="IC912" s="102"/>
      <c r="ID912" s="102"/>
      <c r="IE912" s="102"/>
      <c r="IF912" s="102"/>
      <c r="IG912" s="102"/>
      <c r="IH912" s="102"/>
      <c r="II912" s="102"/>
      <c r="IJ912" s="102"/>
      <c r="IK912" s="102"/>
      <c r="IL912" s="102"/>
      <c r="IM912" s="102"/>
      <c r="IN912" s="102"/>
    </row>
    <row r="913" spans="1:248" s="436" customFormat="1" ht="18" customHeight="1">
      <c r="A913" s="350" t="s">
        <v>851</v>
      </c>
      <c r="B913" s="281">
        <v>0</v>
      </c>
      <c r="C913" s="281"/>
      <c r="D913" s="281">
        <v>0</v>
      </c>
      <c r="E913" s="281">
        <v>0</v>
      </c>
      <c r="F913" s="450"/>
      <c r="G913" s="450"/>
      <c r="H913" s="451"/>
      <c r="HM913" s="102"/>
      <c r="HN913" s="102"/>
      <c r="HO913" s="102"/>
      <c r="HP913" s="102"/>
      <c r="HQ913" s="102"/>
      <c r="HR913" s="102"/>
      <c r="HS913" s="102"/>
      <c r="HT913" s="102"/>
      <c r="HU913" s="102"/>
      <c r="HV913" s="102"/>
      <c r="HW913" s="102"/>
      <c r="HX913" s="102"/>
      <c r="HY913" s="102"/>
      <c r="HZ913" s="102"/>
      <c r="IA913" s="102"/>
      <c r="IB913" s="102"/>
      <c r="IC913" s="102"/>
      <c r="ID913" s="102"/>
      <c r="IE913" s="102"/>
      <c r="IF913" s="102"/>
      <c r="IG913" s="102"/>
      <c r="IH913" s="102"/>
      <c r="II913" s="102"/>
      <c r="IJ913" s="102"/>
      <c r="IK913" s="102"/>
      <c r="IL913" s="102"/>
      <c r="IM913" s="102"/>
      <c r="IN913" s="102"/>
    </row>
    <row r="914" spans="1:248" s="436" customFormat="1" ht="18" customHeight="1">
      <c r="A914" s="350" t="s">
        <v>852</v>
      </c>
      <c r="B914" s="281">
        <v>0</v>
      </c>
      <c r="C914" s="281"/>
      <c r="D914" s="281">
        <v>0</v>
      </c>
      <c r="E914" s="281">
        <v>0</v>
      </c>
      <c r="F914" s="450"/>
      <c r="G914" s="450"/>
      <c r="H914" s="451"/>
      <c r="HM914" s="102"/>
      <c r="HN914" s="102"/>
      <c r="HO914" s="102"/>
      <c r="HP914" s="102"/>
      <c r="HQ914" s="102"/>
      <c r="HR914" s="102"/>
      <c r="HS914" s="102"/>
      <c r="HT914" s="102"/>
      <c r="HU914" s="102"/>
      <c r="HV914" s="102"/>
      <c r="HW914" s="102"/>
      <c r="HX914" s="102"/>
      <c r="HY914" s="102"/>
      <c r="HZ914" s="102"/>
      <c r="IA914" s="102"/>
      <c r="IB914" s="102"/>
      <c r="IC914" s="102"/>
      <c r="ID914" s="102"/>
      <c r="IE914" s="102"/>
      <c r="IF914" s="102"/>
      <c r="IG914" s="102"/>
      <c r="IH914" s="102"/>
      <c r="II914" s="102"/>
      <c r="IJ914" s="102"/>
      <c r="IK914" s="102"/>
      <c r="IL914" s="102"/>
      <c r="IM914" s="102"/>
      <c r="IN914" s="102"/>
    </row>
    <row r="915" spans="1:248" s="436" customFormat="1" ht="18" customHeight="1">
      <c r="A915" s="350" t="s">
        <v>853</v>
      </c>
      <c r="B915" s="281">
        <v>0</v>
      </c>
      <c r="C915" s="281"/>
      <c r="D915" s="281">
        <v>0</v>
      </c>
      <c r="E915" s="281">
        <v>244</v>
      </c>
      <c r="F915" s="450">
        <v>-1</v>
      </c>
      <c r="G915" s="450"/>
      <c r="H915" s="451"/>
      <c r="HM915" s="102"/>
      <c r="HN915" s="102"/>
      <c r="HO915" s="102"/>
      <c r="HP915" s="102"/>
      <c r="HQ915" s="102"/>
      <c r="HR915" s="102"/>
      <c r="HS915" s="102"/>
      <c r="HT915" s="102"/>
      <c r="HU915" s="102"/>
      <c r="HV915" s="102"/>
      <c r="HW915" s="102"/>
      <c r="HX915" s="102"/>
      <c r="HY915" s="102"/>
      <c r="HZ915" s="102"/>
      <c r="IA915" s="102"/>
      <c r="IB915" s="102"/>
      <c r="IC915" s="102"/>
      <c r="ID915" s="102"/>
      <c r="IE915" s="102"/>
      <c r="IF915" s="102"/>
      <c r="IG915" s="102"/>
      <c r="IH915" s="102"/>
      <c r="II915" s="102"/>
      <c r="IJ915" s="102"/>
      <c r="IK915" s="102"/>
      <c r="IL915" s="102"/>
      <c r="IM915" s="102"/>
      <c r="IN915" s="102"/>
    </row>
    <row r="916" spans="1:248" s="436" customFormat="1" ht="18" customHeight="1">
      <c r="A916" s="350" t="s">
        <v>854</v>
      </c>
      <c r="B916" s="281">
        <v>71100.69</v>
      </c>
      <c r="C916" s="281"/>
      <c r="D916" s="281">
        <v>70644</v>
      </c>
      <c r="E916" s="281">
        <v>70448</v>
      </c>
      <c r="F916" s="450">
        <v>2.782193958664525E-3</v>
      </c>
      <c r="G916" s="450">
        <v>-6.423144416741966E-3</v>
      </c>
      <c r="H916" s="451"/>
      <c r="HM916" s="102"/>
      <c r="HN916" s="102"/>
      <c r="HO916" s="102"/>
      <c r="HP916" s="102"/>
      <c r="HQ916" s="102"/>
      <c r="HR916" s="102"/>
      <c r="HS916" s="102"/>
      <c r="HT916" s="102"/>
      <c r="HU916" s="102"/>
      <c r="HV916" s="102"/>
      <c r="HW916" s="102"/>
      <c r="HX916" s="102"/>
      <c r="HY916" s="102"/>
      <c r="HZ916" s="102"/>
      <c r="IA916" s="102"/>
      <c r="IB916" s="102"/>
      <c r="IC916" s="102"/>
      <c r="ID916" s="102"/>
      <c r="IE916" s="102"/>
      <c r="IF916" s="102"/>
      <c r="IG916" s="102"/>
      <c r="IH916" s="102"/>
      <c r="II916" s="102"/>
      <c r="IJ916" s="102"/>
      <c r="IK916" s="102"/>
      <c r="IL916" s="102"/>
      <c r="IM916" s="102"/>
      <c r="IN916" s="102"/>
    </row>
    <row r="917" spans="1:248" s="436" customFormat="1" ht="18" customHeight="1">
      <c r="A917" s="350" t="s">
        <v>855</v>
      </c>
      <c r="B917" s="281">
        <v>0</v>
      </c>
      <c r="C917" s="281"/>
      <c r="D917" s="281">
        <v>28</v>
      </c>
      <c r="E917" s="281">
        <v>68</v>
      </c>
      <c r="F917" s="450">
        <v>-0.58823529411764708</v>
      </c>
      <c r="G917" s="450"/>
      <c r="H917" s="451"/>
      <c r="HM917" s="102"/>
      <c r="HN917" s="102"/>
      <c r="HO917" s="102"/>
      <c r="HP917" s="102"/>
      <c r="HQ917" s="102"/>
      <c r="HR917" s="102"/>
      <c r="HS917" s="102"/>
      <c r="HT917" s="102"/>
      <c r="HU917" s="102"/>
      <c r="HV917" s="102"/>
      <c r="HW917" s="102"/>
      <c r="HX917" s="102"/>
      <c r="HY917" s="102"/>
      <c r="HZ917" s="102"/>
      <c r="IA917" s="102"/>
      <c r="IB917" s="102"/>
      <c r="IC917" s="102"/>
      <c r="ID917" s="102"/>
      <c r="IE917" s="102"/>
      <c r="IF917" s="102"/>
      <c r="IG917" s="102"/>
      <c r="IH917" s="102"/>
      <c r="II917" s="102"/>
      <c r="IJ917" s="102"/>
      <c r="IK917" s="102"/>
      <c r="IL917" s="102"/>
      <c r="IM917" s="102"/>
      <c r="IN917" s="102"/>
    </row>
    <row r="918" spans="1:248" s="436" customFormat="1" ht="18" customHeight="1">
      <c r="A918" s="350" t="s">
        <v>856</v>
      </c>
      <c r="B918" s="281">
        <v>567</v>
      </c>
      <c r="C918" s="281"/>
      <c r="D918" s="281">
        <v>676</v>
      </c>
      <c r="E918" s="281">
        <v>608</v>
      </c>
      <c r="F918" s="450">
        <v>0.11184210526315796</v>
      </c>
      <c r="G918" s="450">
        <v>0.19223985890652551</v>
      </c>
      <c r="H918" s="451"/>
      <c r="HM918" s="102"/>
      <c r="HN918" s="102"/>
      <c r="HO918" s="102"/>
      <c r="HP918" s="102"/>
      <c r="HQ918" s="102"/>
      <c r="HR918" s="102"/>
      <c r="HS918" s="102"/>
      <c r="HT918" s="102"/>
      <c r="HU918" s="102"/>
      <c r="HV918" s="102"/>
      <c r="HW918" s="102"/>
      <c r="HX918" s="102"/>
      <c r="HY918" s="102"/>
      <c r="HZ918" s="102"/>
      <c r="IA918" s="102"/>
      <c r="IB918" s="102"/>
      <c r="IC918" s="102"/>
      <c r="ID918" s="102"/>
      <c r="IE918" s="102"/>
      <c r="IF918" s="102"/>
      <c r="IG918" s="102"/>
      <c r="IH918" s="102"/>
      <c r="II918" s="102"/>
      <c r="IJ918" s="102"/>
      <c r="IK918" s="102"/>
      <c r="IL918" s="102"/>
      <c r="IM918" s="102"/>
      <c r="IN918" s="102"/>
    </row>
    <row r="919" spans="1:248" s="436" customFormat="1" ht="18" customHeight="1">
      <c r="A919" s="350" t="s">
        <v>857</v>
      </c>
      <c r="B919" s="281">
        <v>673</v>
      </c>
      <c r="C919" s="281"/>
      <c r="D919" s="281">
        <v>1926</v>
      </c>
      <c r="E919" s="281">
        <v>6071</v>
      </c>
      <c r="F919" s="450">
        <v>-0.68275407675835942</v>
      </c>
      <c r="G919" s="450">
        <v>1.861812778603269</v>
      </c>
      <c r="H919" s="451"/>
      <c r="HM919" s="102"/>
      <c r="HN919" s="102"/>
      <c r="HO919" s="102"/>
      <c r="HP919" s="102"/>
      <c r="HQ919" s="102"/>
      <c r="HR919" s="102"/>
      <c r="HS919" s="102"/>
      <c r="HT919" s="102"/>
      <c r="HU919" s="102"/>
      <c r="HV919" s="102"/>
      <c r="HW919" s="102"/>
      <c r="HX919" s="102"/>
      <c r="HY919" s="102"/>
      <c r="HZ919" s="102"/>
      <c r="IA919" s="102"/>
      <c r="IB919" s="102"/>
      <c r="IC919" s="102"/>
      <c r="ID919" s="102"/>
      <c r="IE919" s="102"/>
      <c r="IF919" s="102"/>
      <c r="IG919" s="102"/>
      <c r="IH919" s="102"/>
      <c r="II919" s="102"/>
      <c r="IJ919" s="102"/>
      <c r="IK919" s="102"/>
      <c r="IL919" s="102"/>
      <c r="IM919" s="102"/>
      <c r="IN919" s="102"/>
    </row>
    <row r="920" spans="1:248" s="436" customFormat="1" ht="18" customHeight="1">
      <c r="A920" s="350" t="s">
        <v>858</v>
      </c>
      <c r="B920" s="281"/>
      <c r="C920" s="281"/>
      <c r="D920" s="281">
        <v>0</v>
      </c>
      <c r="E920" s="281"/>
      <c r="F920" s="450"/>
      <c r="G920" s="450"/>
      <c r="H920" s="451"/>
      <c r="HM920" s="102"/>
      <c r="HN920" s="102"/>
      <c r="HO920" s="102"/>
      <c r="HP920" s="102"/>
      <c r="HQ920" s="102"/>
      <c r="HR920" s="102"/>
      <c r="HS920" s="102"/>
      <c r="HT920" s="102"/>
      <c r="HU920" s="102"/>
      <c r="HV920" s="102"/>
      <c r="HW920" s="102"/>
      <c r="HX920" s="102"/>
      <c r="HY920" s="102"/>
      <c r="HZ920" s="102"/>
      <c r="IA920" s="102"/>
      <c r="IB920" s="102"/>
      <c r="IC920" s="102"/>
      <c r="ID920" s="102"/>
      <c r="IE920" s="102"/>
      <c r="IF920" s="102"/>
      <c r="IG920" s="102"/>
      <c r="IH920" s="102"/>
      <c r="II920" s="102"/>
      <c r="IJ920" s="102"/>
      <c r="IK920" s="102"/>
      <c r="IL920" s="102"/>
      <c r="IM920" s="102"/>
      <c r="IN920" s="102"/>
    </row>
    <row r="921" spans="1:248" s="436" customFormat="1" ht="18" customHeight="1">
      <c r="A921" s="350" t="s">
        <v>859</v>
      </c>
      <c r="B921" s="281"/>
      <c r="C921" s="281"/>
      <c r="D921" s="281">
        <v>0</v>
      </c>
      <c r="E921" s="281"/>
      <c r="F921" s="450"/>
      <c r="G921" s="450"/>
      <c r="H921" s="451"/>
      <c r="HM921" s="102"/>
      <c r="HN921" s="102"/>
      <c r="HO921" s="102"/>
      <c r="HP921" s="102"/>
      <c r="HQ921" s="102"/>
      <c r="HR921" s="102"/>
      <c r="HS921" s="102"/>
      <c r="HT921" s="102"/>
      <c r="HU921" s="102"/>
      <c r="HV921" s="102"/>
      <c r="HW921" s="102"/>
      <c r="HX921" s="102"/>
      <c r="HY921" s="102"/>
      <c r="HZ921" s="102"/>
      <c r="IA921" s="102"/>
      <c r="IB921" s="102"/>
      <c r="IC921" s="102"/>
      <c r="ID921" s="102"/>
      <c r="IE921" s="102"/>
      <c r="IF921" s="102"/>
      <c r="IG921" s="102"/>
      <c r="IH921" s="102"/>
      <c r="II921" s="102"/>
      <c r="IJ921" s="102"/>
      <c r="IK921" s="102"/>
      <c r="IL921" s="102"/>
      <c r="IM921" s="102"/>
      <c r="IN921" s="102"/>
    </row>
    <row r="922" spans="1:248" s="436" customFormat="1" ht="18" customHeight="1">
      <c r="A922" s="350" t="s">
        <v>860</v>
      </c>
      <c r="B922" s="281"/>
      <c r="C922" s="281"/>
      <c r="D922" s="281">
        <v>0</v>
      </c>
      <c r="E922" s="281"/>
      <c r="F922" s="450"/>
      <c r="G922" s="450"/>
      <c r="H922" s="451"/>
      <c r="HM922" s="102"/>
      <c r="HN922" s="102"/>
      <c r="HO922" s="102"/>
      <c r="HP922" s="102"/>
      <c r="HQ922" s="102"/>
      <c r="HR922" s="102"/>
      <c r="HS922" s="102"/>
      <c r="HT922" s="102"/>
      <c r="HU922" s="102"/>
      <c r="HV922" s="102"/>
      <c r="HW922" s="102"/>
      <c r="HX922" s="102"/>
      <c r="HY922" s="102"/>
      <c r="HZ922" s="102"/>
      <c r="IA922" s="102"/>
      <c r="IB922" s="102"/>
      <c r="IC922" s="102"/>
      <c r="ID922" s="102"/>
      <c r="IE922" s="102"/>
      <c r="IF922" s="102"/>
      <c r="IG922" s="102"/>
      <c r="IH922" s="102"/>
      <c r="II922" s="102"/>
      <c r="IJ922" s="102"/>
      <c r="IK922" s="102"/>
      <c r="IL922" s="102"/>
      <c r="IM922" s="102"/>
      <c r="IN922" s="102"/>
    </row>
    <row r="923" spans="1:248" s="436" customFormat="1" ht="18" customHeight="1">
      <c r="A923" s="350" t="s">
        <v>861</v>
      </c>
      <c r="B923" s="281"/>
      <c r="C923" s="281"/>
      <c r="D923" s="281">
        <v>0</v>
      </c>
      <c r="E923" s="281"/>
      <c r="F923" s="450"/>
      <c r="G923" s="450"/>
      <c r="H923" s="451"/>
      <c r="HM923" s="102"/>
      <c r="HN923" s="102"/>
      <c r="HO923" s="102"/>
      <c r="HP923" s="102"/>
      <c r="HQ923" s="102"/>
      <c r="HR923" s="102"/>
      <c r="HS923" s="102"/>
      <c r="HT923" s="102"/>
      <c r="HU923" s="102"/>
      <c r="HV923" s="102"/>
      <c r="HW923" s="102"/>
      <c r="HX923" s="102"/>
      <c r="HY923" s="102"/>
      <c r="HZ923" s="102"/>
      <c r="IA923" s="102"/>
      <c r="IB923" s="102"/>
      <c r="IC923" s="102"/>
      <c r="ID923" s="102"/>
      <c r="IE923" s="102"/>
      <c r="IF923" s="102"/>
      <c r="IG923" s="102"/>
      <c r="IH923" s="102"/>
      <c r="II923" s="102"/>
      <c r="IJ923" s="102"/>
      <c r="IK923" s="102"/>
      <c r="IL923" s="102"/>
      <c r="IM923" s="102"/>
      <c r="IN923" s="102"/>
    </row>
    <row r="924" spans="1:248" s="436" customFormat="1" ht="18" customHeight="1">
      <c r="A924" s="350" t="s">
        <v>862</v>
      </c>
      <c r="B924" s="281"/>
      <c r="C924" s="281"/>
      <c r="D924" s="281">
        <v>0</v>
      </c>
      <c r="E924" s="281"/>
      <c r="F924" s="450"/>
      <c r="G924" s="450"/>
      <c r="H924" s="451"/>
      <c r="HM924" s="102"/>
      <c r="HN924" s="102"/>
      <c r="HO924" s="102"/>
      <c r="HP924" s="102"/>
      <c r="HQ924" s="102"/>
      <c r="HR924" s="102"/>
      <c r="HS924" s="102"/>
      <c r="HT924" s="102"/>
      <c r="HU924" s="102"/>
      <c r="HV924" s="102"/>
      <c r="HW924" s="102"/>
      <c r="HX924" s="102"/>
      <c r="HY924" s="102"/>
      <c r="HZ924" s="102"/>
      <c r="IA924" s="102"/>
      <c r="IB924" s="102"/>
      <c r="IC924" s="102"/>
      <c r="ID924" s="102"/>
      <c r="IE924" s="102"/>
      <c r="IF924" s="102"/>
      <c r="IG924" s="102"/>
      <c r="IH924" s="102"/>
      <c r="II924" s="102"/>
      <c r="IJ924" s="102"/>
      <c r="IK924" s="102"/>
      <c r="IL924" s="102"/>
      <c r="IM924" s="102"/>
      <c r="IN924" s="102"/>
    </row>
    <row r="925" spans="1:248" s="436" customFormat="1" ht="18" customHeight="1">
      <c r="A925" s="350" t="s">
        <v>863</v>
      </c>
      <c r="B925" s="281"/>
      <c r="C925" s="281"/>
      <c r="D925" s="281">
        <v>0</v>
      </c>
      <c r="E925" s="281"/>
      <c r="F925" s="450"/>
      <c r="G925" s="450"/>
      <c r="H925" s="451"/>
      <c r="HM925" s="102"/>
      <c r="HN925" s="102"/>
      <c r="HO925" s="102"/>
      <c r="HP925" s="102"/>
      <c r="HQ925" s="102"/>
      <c r="HR925" s="102"/>
      <c r="HS925" s="102"/>
      <c r="HT925" s="102"/>
      <c r="HU925" s="102"/>
      <c r="HV925" s="102"/>
      <c r="HW925" s="102"/>
      <c r="HX925" s="102"/>
      <c r="HY925" s="102"/>
      <c r="HZ925" s="102"/>
      <c r="IA925" s="102"/>
      <c r="IB925" s="102"/>
      <c r="IC925" s="102"/>
      <c r="ID925" s="102"/>
      <c r="IE925" s="102"/>
      <c r="IF925" s="102"/>
      <c r="IG925" s="102"/>
      <c r="IH925" s="102"/>
      <c r="II925" s="102"/>
      <c r="IJ925" s="102"/>
      <c r="IK925" s="102"/>
      <c r="IL925" s="102"/>
      <c r="IM925" s="102"/>
      <c r="IN925" s="102"/>
    </row>
    <row r="926" spans="1:248" s="436" customFormat="1" ht="18" customHeight="1">
      <c r="A926" s="350" t="s">
        <v>864</v>
      </c>
      <c r="B926" s="281"/>
      <c r="C926" s="281"/>
      <c r="D926" s="281">
        <v>0</v>
      </c>
      <c r="E926" s="281"/>
      <c r="F926" s="450"/>
      <c r="G926" s="450"/>
      <c r="H926" s="451"/>
      <c r="HM926" s="102"/>
      <c r="HN926" s="102"/>
      <c r="HO926" s="102"/>
      <c r="HP926" s="102"/>
      <c r="HQ926" s="102"/>
      <c r="HR926" s="102"/>
      <c r="HS926" s="102"/>
      <c r="HT926" s="102"/>
      <c r="HU926" s="102"/>
      <c r="HV926" s="102"/>
      <c r="HW926" s="102"/>
      <c r="HX926" s="102"/>
      <c r="HY926" s="102"/>
      <c r="HZ926" s="102"/>
      <c r="IA926" s="102"/>
      <c r="IB926" s="102"/>
      <c r="IC926" s="102"/>
      <c r="ID926" s="102"/>
      <c r="IE926" s="102"/>
      <c r="IF926" s="102"/>
      <c r="IG926" s="102"/>
      <c r="IH926" s="102"/>
      <c r="II926" s="102"/>
      <c r="IJ926" s="102"/>
      <c r="IK926" s="102"/>
      <c r="IL926" s="102"/>
      <c r="IM926" s="102"/>
      <c r="IN926" s="102"/>
    </row>
    <row r="927" spans="1:248" s="436" customFormat="1" ht="18" customHeight="1">
      <c r="A927" s="350" t="s">
        <v>836</v>
      </c>
      <c r="B927" s="281"/>
      <c r="C927" s="281"/>
      <c r="D927" s="281">
        <v>1000</v>
      </c>
      <c r="E927" s="281"/>
      <c r="F927" s="450"/>
      <c r="G927" s="450"/>
      <c r="H927" s="451"/>
      <c r="HM927" s="102"/>
      <c r="HN927" s="102"/>
      <c r="HO927" s="102"/>
      <c r="HP927" s="102"/>
      <c r="HQ927" s="102"/>
      <c r="HR927" s="102"/>
      <c r="HS927" s="102"/>
      <c r="HT927" s="102"/>
      <c r="HU927" s="102"/>
      <c r="HV927" s="102"/>
      <c r="HW927" s="102"/>
      <c r="HX927" s="102"/>
      <c r="HY927" s="102"/>
      <c r="HZ927" s="102"/>
      <c r="IA927" s="102"/>
      <c r="IB927" s="102"/>
      <c r="IC927" s="102"/>
      <c r="ID927" s="102"/>
      <c r="IE927" s="102"/>
      <c r="IF927" s="102"/>
      <c r="IG927" s="102"/>
      <c r="IH927" s="102"/>
      <c r="II927" s="102"/>
      <c r="IJ927" s="102"/>
      <c r="IK927" s="102"/>
      <c r="IL927" s="102"/>
      <c r="IM927" s="102"/>
      <c r="IN927" s="102"/>
    </row>
    <row r="928" spans="1:248" s="436" customFormat="1" ht="18" customHeight="1">
      <c r="A928" s="350" t="s">
        <v>865</v>
      </c>
      <c r="B928" s="281"/>
      <c r="C928" s="281"/>
      <c r="D928" s="281">
        <v>0</v>
      </c>
      <c r="E928" s="281"/>
      <c r="F928" s="450"/>
      <c r="G928" s="450"/>
      <c r="H928" s="451"/>
      <c r="HM928" s="102"/>
      <c r="HN928" s="102"/>
      <c r="HO928" s="102"/>
      <c r="HP928" s="102"/>
      <c r="HQ928" s="102"/>
      <c r="HR928" s="102"/>
      <c r="HS928" s="102"/>
      <c r="HT928" s="102"/>
      <c r="HU928" s="102"/>
      <c r="HV928" s="102"/>
      <c r="HW928" s="102"/>
      <c r="HX928" s="102"/>
      <c r="HY928" s="102"/>
      <c r="HZ928" s="102"/>
      <c r="IA928" s="102"/>
      <c r="IB928" s="102"/>
      <c r="IC928" s="102"/>
      <c r="ID928" s="102"/>
      <c r="IE928" s="102"/>
      <c r="IF928" s="102"/>
      <c r="IG928" s="102"/>
      <c r="IH928" s="102"/>
      <c r="II928" s="102"/>
      <c r="IJ928" s="102"/>
      <c r="IK928" s="102"/>
      <c r="IL928" s="102"/>
      <c r="IM928" s="102"/>
      <c r="IN928" s="102"/>
    </row>
    <row r="929" spans="1:248" s="436" customFormat="1" ht="18" customHeight="1">
      <c r="A929" s="350" t="s">
        <v>866</v>
      </c>
      <c r="B929" s="281"/>
      <c r="C929" s="281"/>
      <c r="D929" s="281">
        <v>0</v>
      </c>
      <c r="E929" s="281"/>
      <c r="F929" s="450"/>
      <c r="G929" s="450"/>
      <c r="H929" s="451"/>
      <c r="HM929" s="102"/>
      <c r="HN929" s="102"/>
      <c r="HO929" s="102"/>
      <c r="HP929" s="102"/>
      <c r="HQ929" s="102"/>
      <c r="HR929" s="102"/>
      <c r="HS929" s="102"/>
      <c r="HT929" s="102"/>
      <c r="HU929" s="102"/>
      <c r="HV929" s="102"/>
      <c r="HW929" s="102"/>
      <c r="HX929" s="102"/>
      <c r="HY929" s="102"/>
      <c r="HZ929" s="102"/>
      <c r="IA929" s="102"/>
      <c r="IB929" s="102"/>
      <c r="IC929" s="102"/>
      <c r="ID929" s="102"/>
      <c r="IE929" s="102"/>
      <c r="IF929" s="102"/>
      <c r="IG929" s="102"/>
      <c r="IH929" s="102"/>
      <c r="II929" s="102"/>
      <c r="IJ929" s="102"/>
      <c r="IK929" s="102"/>
      <c r="IL929" s="102"/>
      <c r="IM929" s="102"/>
      <c r="IN929" s="102"/>
    </row>
    <row r="930" spans="1:248" s="436" customFormat="1" ht="18" customHeight="1">
      <c r="A930" s="350" t="s">
        <v>867</v>
      </c>
      <c r="B930" s="281">
        <v>2446.749600138</v>
      </c>
      <c r="C930" s="281"/>
      <c r="D930" s="281">
        <v>9267</v>
      </c>
      <c r="E930" s="281">
        <v>31969</v>
      </c>
      <c r="F930" s="450">
        <v>-0.71012543401420125</v>
      </c>
      <c r="G930" s="450">
        <v>2.787473797677265</v>
      </c>
      <c r="H930" s="451"/>
      <c r="HM930" s="102"/>
      <c r="HN930" s="102"/>
      <c r="HO930" s="102"/>
      <c r="HP930" s="102"/>
      <c r="HQ930" s="102"/>
      <c r="HR930" s="102"/>
      <c r="HS930" s="102"/>
      <c r="HT930" s="102"/>
      <c r="HU930" s="102"/>
      <c r="HV930" s="102"/>
      <c r="HW930" s="102"/>
      <c r="HX930" s="102"/>
      <c r="HY930" s="102"/>
      <c r="HZ930" s="102"/>
      <c r="IA930" s="102"/>
      <c r="IB930" s="102"/>
      <c r="IC930" s="102"/>
      <c r="ID930" s="102"/>
      <c r="IE930" s="102"/>
      <c r="IF930" s="102"/>
      <c r="IG930" s="102"/>
      <c r="IH930" s="102"/>
      <c r="II930" s="102"/>
      <c r="IJ930" s="102"/>
      <c r="IK930" s="102"/>
      <c r="IL930" s="102"/>
      <c r="IM930" s="102"/>
      <c r="IN930" s="102"/>
    </row>
    <row r="931" spans="1:248" s="436" customFormat="1" ht="18" customHeight="1">
      <c r="A931" s="448" t="s">
        <v>868</v>
      </c>
      <c r="B931" s="458"/>
      <c r="C931" s="458"/>
      <c r="D931" s="458">
        <v>0</v>
      </c>
      <c r="E931" s="458"/>
      <c r="F931" s="450"/>
      <c r="G931" s="450"/>
      <c r="H931" s="451"/>
      <c r="HM931" s="102"/>
      <c r="HN931" s="102"/>
      <c r="HO931" s="102"/>
      <c r="HP931" s="102"/>
      <c r="HQ931" s="102"/>
      <c r="HR931" s="102"/>
      <c r="HS931" s="102"/>
      <c r="HT931" s="102"/>
      <c r="HU931" s="102"/>
      <c r="HV931" s="102"/>
      <c r="HW931" s="102"/>
      <c r="HX931" s="102"/>
      <c r="HY931" s="102"/>
      <c r="HZ931" s="102"/>
      <c r="IA931" s="102"/>
      <c r="IB931" s="102"/>
      <c r="IC931" s="102"/>
      <c r="ID931" s="102"/>
      <c r="IE931" s="102"/>
      <c r="IF931" s="102"/>
      <c r="IG931" s="102"/>
      <c r="IH931" s="102"/>
      <c r="II931" s="102"/>
      <c r="IJ931" s="102"/>
      <c r="IK931" s="102"/>
      <c r="IL931" s="102"/>
      <c r="IM931" s="102"/>
      <c r="IN931" s="102"/>
    </row>
    <row r="932" spans="1:248" s="436" customFormat="1" ht="18" customHeight="1">
      <c r="A932" s="350" t="s">
        <v>112</v>
      </c>
      <c r="B932" s="281"/>
      <c r="C932" s="281"/>
      <c r="D932" s="281">
        <v>0</v>
      </c>
      <c r="E932" s="281"/>
      <c r="F932" s="450"/>
      <c r="G932" s="450"/>
      <c r="H932" s="468"/>
      <c r="HM932" s="102"/>
      <c r="HN932" s="102"/>
      <c r="HO932" s="102"/>
      <c r="HP932" s="102"/>
      <c r="HQ932" s="102"/>
      <c r="HR932" s="102"/>
      <c r="HS932" s="102"/>
      <c r="HT932" s="102"/>
      <c r="HU932" s="102"/>
      <c r="HV932" s="102"/>
      <c r="HW932" s="102"/>
      <c r="HX932" s="102"/>
      <c r="HY932" s="102"/>
      <c r="HZ932" s="102"/>
      <c r="IA932" s="102"/>
      <c r="IB932" s="102"/>
      <c r="IC932" s="102"/>
      <c r="ID932" s="102"/>
      <c r="IE932" s="102"/>
      <c r="IF932" s="102"/>
      <c r="IG932" s="102"/>
      <c r="IH932" s="102"/>
      <c r="II932" s="102"/>
      <c r="IJ932" s="102"/>
      <c r="IK932" s="102"/>
      <c r="IL932" s="102"/>
      <c r="IM932" s="102"/>
      <c r="IN932" s="102"/>
    </row>
    <row r="933" spans="1:248" s="436" customFormat="1" ht="18" customHeight="1">
      <c r="A933" s="350" t="s">
        <v>113</v>
      </c>
      <c r="B933" s="281"/>
      <c r="C933" s="281"/>
      <c r="D933" s="281">
        <v>0</v>
      </c>
      <c r="E933" s="281"/>
      <c r="F933" s="450"/>
      <c r="G933" s="450"/>
      <c r="H933" s="451"/>
      <c r="HM933" s="102"/>
      <c r="HN933" s="102"/>
      <c r="HO933" s="102"/>
      <c r="HP933" s="102"/>
      <c r="HQ933" s="102"/>
      <c r="HR933" s="102"/>
      <c r="HS933" s="102"/>
      <c r="HT933" s="102"/>
      <c r="HU933" s="102"/>
      <c r="HV933" s="102"/>
      <c r="HW933" s="102"/>
      <c r="HX933" s="102"/>
      <c r="HY933" s="102"/>
      <c r="HZ933" s="102"/>
      <c r="IA933" s="102"/>
      <c r="IB933" s="102"/>
      <c r="IC933" s="102"/>
      <c r="ID933" s="102"/>
      <c r="IE933" s="102"/>
      <c r="IF933" s="102"/>
      <c r="IG933" s="102"/>
      <c r="IH933" s="102"/>
      <c r="II933" s="102"/>
      <c r="IJ933" s="102"/>
      <c r="IK933" s="102"/>
      <c r="IL933" s="102"/>
      <c r="IM933" s="102"/>
      <c r="IN933" s="102"/>
    </row>
    <row r="934" spans="1:248" s="436" customFormat="1" ht="18" customHeight="1">
      <c r="A934" s="350" t="s">
        <v>114</v>
      </c>
      <c r="B934" s="281"/>
      <c r="C934" s="281"/>
      <c r="D934" s="281">
        <v>0</v>
      </c>
      <c r="E934" s="281"/>
      <c r="F934" s="450"/>
      <c r="G934" s="450"/>
      <c r="H934" s="451"/>
      <c r="HM934" s="102"/>
      <c r="HN934" s="102"/>
      <c r="HO934" s="102"/>
      <c r="HP934" s="102"/>
      <c r="HQ934" s="102"/>
      <c r="HR934" s="102"/>
      <c r="HS934" s="102"/>
      <c r="HT934" s="102"/>
      <c r="HU934" s="102"/>
      <c r="HV934" s="102"/>
      <c r="HW934" s="102"/>
      <c r="HX934" s="102"/>
      <c r="HY934" s="102"/>
      <c r="HZ934" s="102"/>
      <c r="IA934" s="102"/>
      <c r="IB934" s="102"/>
      <c r="IC934" s="102"/>
      <c r="ID934" s="102"/>
      <c r="IE934" s="102"/>
      <c r="IF934" s="102"/>
      <c r="IG934" s="102"/>
      <c r="IH934" s="102"/>
      <c r="II934" s="102"/>
      <c r="IJ934" s="102"/>
      <c r="IK934" s="102"/>
      <c r="IL934" s="102"/>
      <c r="IM934" s="102"/>
      <c r="IN934" s="102"/>
    </row>
    <row r="935" spans="1:248" s="436" customFormat="1" ht="18" customHeight="1">
      <c r="A935" s="350" t="s">
        <v>869</v>
      </c>
      <c r="B935" s="281"/>
      <c r="C935" s="281"/>
      <c r="D935" s="281">
        <v>0</v>
      </c>
      <c r="E935" s="281"/>
      <c r="F935" s="450"/>
      <c r="G935" s="450"/>
      <c r="H935" s="451"/>
      <c r="HM935" s="102"/>
      <c r="HN935" s="102"/>
      <c r="HO935" s="102"/>
      <c r="HP935" s="102"/>
      <c r="HQ935" s="102"/>
      <c r="HR935" s="102"/>
      <c r="HS935" s="102"/>
      <c r="HT935" s="102"/>
      <c r="HU935" s="102"/>
      <c r="HV935" s="102"/>
      <c r="HW935" s="102"/>
      <c r="HX935" s="102"/>
      <c r="HY935" s="102"/>
      <c r="HZ935" s="102"/>
      <c r="IA935" s="102"/>
      <c r="IB935" s="102"/>
      <c r="IC935" s="102"/>
      <c r="ID935" s="102"/>
      <c r="IE935" s="102"/>
      <c r="IF935" s="102"/>
      <c r="IG935" s="102"/>
      <c r="IH935" s="102"/>
      <c r="II935" s="102"/>
      <c r="IJ935" s="102"/>
      <c r="IK935" s="102"/>
      <c r="IL935" s="102"/>
      <c r="IM935" s="102"/>
      <c r="IN935" s="102"/>
    </row>
    <row r="936" spans="1:248" s="436" customFormat="1" ht="18" customHeight="1">
      <c r="A936" s="350" t="s">
        <v>870</v>
      </c>
      <c r="B936" s="281"/>
      <c r="C936" s="281"/>
      <c r="D936" s="281">
        <v>0</v>
      </c>
      <c r="E936" s="281"/>
      <c r="F936" s="450"/>
      <c r="G936" s="450"/>
      <c r="H936" s="451"/>
      <c r="HM936" s="102"/>
      <c r="HN936" s="102"/>
      <c r="HO936" s="102"/>
      <c r="HP936" s="102"/>
      <c r="HQ936" s="102"/>
      <c r="HR936" s="102"/>
      <c r="HS936" s="102"/>
      <c r="HT936" s="102"/>
      <c r="HU936" s="102"/>
      <c r="HV936" s="102"/>
      <c r="HW936" s="102"/>
      <c r="HX936" s="102"/>
      <c r="HY936" s="102"/>
      <c r="HZ936" s="102"/>
      <c r="IA936" s="102"/>
      <c r="IB936" s="102"/>
      <c r="IC936" s="102"/>
      <c r="ID936" s="102"/>
      <c r="IE936" s="102"/>
      <c r="IF936" s="102"/>
      <c r="IG936" s="102"/>
      <c r="IH936" s="102"/>
      <c r="II936" s="102"/>
      <c r="IJ936" s="102"/>
      <c r="IK936" s="102"/>
      <c r="IL936" s="102"/>
      <c r="IM936" s="102"/>
      <c r="IN936" s="102"/>
    </row>
    <row r="937" spans="1:248" s="436" customFormat="1" ht="18" customHeight="1">
      <c r="A937" s="350" t="s">
        <v>871</v>
      </c>
      <c r="B937" s="281"/>
      <c r="C937" s="281"/>
      <c r="D937" s="281">
        <v>0</v>
      </c>
      <c r="E937" s="281"/>
      <c r="F937" s="450"/>
      <c r="G937" s="450"/>
      <c r="H937" s="451"/>
      <c r="HM937" s="102"/>
      <c r="HN937" s="102"/>
      <c r="HO937" s="102"/>
      <c r="HP937" s="102"/>
      <c r="HQ937" s="102"/>
      <c r="HR937" s="102"/>
      <c r="HS937" s="102"/>
      <c r="HT937" s="102"/>
      <c r="HU937" s="102"/>
      <c r="HV937" s="102"/>
      <c r="HW937" s="102"/>
      <c r="HX937" s="102"/>
      <c r="HY937" s="102"/>
      <c r="HZ937" s="102"/>
      <c r="IA937" s="102"/>
      <c r="IB937" s="102"/>
      <c r="IC937" s="102"/>
      <c r="ID937" s="102"/>
      <c r="IE937" s="102"/>
      <c r="IF937" s="102"/>
      <c r="IG937" s="102"/>
      <c r="IH937" s="102"/>
      <c r="II937" s="102"/>
      <c r="IJ937" s="102"/>
      <c r="IK937" s="102"/>
      <c r="IL937" s="102"/>
      <c r="IM937" s="102"/>
      <c r="IN937" s="102"/>
    </row>
    <row r="938" spans="1:248" s="436" customFormat="1" ht="18" customHeight="1">
      <c r="A938" s="350" t="s">
        <v>872</v>
      </c>
      <c r="B938" s="281"/>
      <c r="C938" s="281"/>
      <c r="D938" s="281">
        <v>0</v>
      </c>
      <c r="E938" s="281"/>
      <c r="F938" s="450"/>
      <c r="G938" s="450"/>
      <c r="H938" s="451"/>
      <c r="HM938" s="102"/>
      <c r="HN938" s="102"/>
      <c r="HO938" s="102"/>
      <c r="HP938" s="102"/>
      <c r="HQ938" s="102"/>
      <c r="HR938" s="102"/>
      <c r="HS938" s="102"/>
      <c r="HT938" s="102"/>
      <c r="HU938" s="102"/>
      <c r="HV938" s="102"/>
      <c r="HW938" s="102"/>
      <c r="HX938" s="102"/>
      <c r="HY938" s="102"/>
      <c r="HZ938" s="102"/>
      <c r="IA938" s="102"/>
      <c r="IB938" s="102"/>
      <c r="IC938" s="102"/>
      <c r="ID938" s="102"/>
      <c r="IE938" s="102"/>
      <c r="IF938" s="102"/>
      <c r="IG938" s="102"/>
      <c r="IH938" s="102"/>
      <c r="II938" s="102"/>
      <c r="IJ938" s="102"/>
      <c r="IK938" s="102"/>
      <c r="IL938" s="102"/>
      <c r="IM938" s="102"/>
      <c r="IN938" s="102"/>
    </row>
    <row r="939" spans="1:248" s="436" customFormat="1" ht="18" customHeight="1">
      <c r="A939" s="350" t="s">
        <v>873</v>
      </c>
      <c r="B939" s="281"/>
      <c r="C939" s="281"/>
      <c r="D939" s="281">
        <v>0</v>
      </c>
      <c r="E939" s="281"/>
      <c r="F939" s="450"/>
      <c r="G939" s="450"/>
      <c r="H939" s="451"/>
      <c r="HM939" s="102"/>
      <c r="HN939" s="102"/>
      <c r="HO939" s="102"/>
      <c r="HP939" s="102"/>
      <c r="HQ939" s="102"/>
      <c r="HR939" s="102"/>
      <c r="HS939" s="102"/>
      <c r="HT939" s="102"/>
      <c r="HU939" s="102"/>
      <c r="HV939" s="102"/>
      <c r="HW939" s="102"/>
      <c r="HX939" s="102"/>
      <c r="HY939" s="102"/>
      <c r="HZ939" s="102"/>
      <c r="IA939" s="102"/>
      <c r="IB939" s="102"/>
      <c r="IC939" s="102"/>
      <c r="ID939" s="102"/>
      <c r="IE939" s="102"/>
      <c r="IF939" s="102"/>
      <c r="IG939" s="102"/>
      <c r="IH939" s="102"/>
      <c r="II939" s="102"/>
      <c r="IJ939" s="102"/>
      <c r="IK939" s="102"/>
      <c r="IL939" s="102"/>
      <c r="IM939" s="102"/>
      <c r="IN939" s="102"/>
    </row>
    <row r="940" spans="1:248" s="436" customFormat="1" ht="18" customHeight="1">
      <c r="A940" s="350" t="s">
        <v>874</v>
      </c>
      <c r="B940" s="281"/>
      <c r="C940" s="281"/>
      <c r="D940" s="281">
        <v>0</v>
      </c>
      <c r="E940" s="281"/>
      <c r="F940" s="450"/>
      <c r="G940" s="450"/>
      <c r="H940" s="451"/>
      <c r="HM940" s="102"/>
      <c r="HN940" s="102"/>
      <c r="HO940" s="102"/>
      <c r="HP940" s="102"/>
      <c r="HQ940" s="102"/>
      <c r="HR940" s="102"/>
      <c r="HS940" s="102"/>
      <c r="HT940" s="102"/>
      <c r="HU940" s="102"/>
      <c r="HV940" s="102"/>
      <c r="HW940" s="102"/>
      <c r="HX940" s="102"/>
      <c r="HY940" s="102"/>
      <c r="HZ940" s="102"/>
      <c r="IA940" s="102"/>
      <c r="IB940" s="102"/>
      <c r="IC940" s="102"/>
      <c r="ID940" s="102"/>
      <c r="IE940" s="102"/>
      <c r="IF940" s="102"/>
      <c r="IG940" s="102"/>
      <c r="IH940" s="102"/>
      <c r="II940" s="102"/>
      <c r="IJ940" s="102"/>
      <c r="IK940" s="102"/>
      <c r="IL940" s="102"/>
      <c r="IM940" s="102"/>
      <c r="IN940" s="102"/>
    </row>
    <row r="941" spans="1:248" s="436" customFormat="1" ht="18" customHeight="1">
      <c r="A941" s="350" t="s">
        <v>875</v>
      </c>
      <c r="B941" s="281"/>
      <c r="C941" s="281"/>
      <c r="D941" s="281">
        <v>0</v>
      </c>
      <c r="E941" s="281"/>
      <c r="F941" s="450"/>
      <c r="G941" s="450"/>
      <c r="H941" s="451"/>
      <c r="HM941" s="102"/>
      <c r="HN941" s="102"/>
      <c r="HO941" s="102"/>
      <c r="HP941" s="102"/>
      <c r="HQ941" s="102"/>
      <c r="HR941" s="102"/>
      <c r="HS941" s="102"/>
      <c r="HT941" s="102"/>
      <c r="HU941" s="102"/>
      <c r="HV941" s="102"/>
      <c r="HW941" s="102"/>
      <c r="HX941" s="102"/>
      <c r="HY941" s="102"/>
      <c r="HZ941" s="102"/>
      <c r="IA941" s="102"/>
      <c r="IB941" s="102"/>
      <c r="IC941" s="102"/>
      <c r="ID941" s="102"/>
      <c r="IE941" s="102"/>
      <c r="IF941" s="102"/>
      <c r="IG941" s="102"/>
      <c r="IH941" s="102"/>
      <c r="II941" s="102"/>
      <c r="IJ941" s="102"/>
      <c r="IK941" s="102"/>
      <c r="IL941" s="102"/>
      <c r="IM941" s="102"/>
      <c r="IN941" s="102"/>
    </row>
    <row r="942" spans="1:248" s="436" customFormat="1" ht="18" customHeight="1">
      <c r="A942" s="448" t="s">
        <v>876</v>
      </c>
      <c r="B942" s="458"/>
      <c r="C942" s="458">
        <v>18</v>
      </c>
      <c r="D942" s="458">
        <v>18</v>
      </c>
      <c r="E942" s="458">
        <v>20</v>
      </c>
      <c r="F942" s="450">
        <v>-9.9999999999999978E-2</v>
      </c>
      <c r="G942" s="450"/>
      <c r="H942" s="451"/>
      <c r="HM942" s="102"/>
      <c r="HN942" s="102"/>
      <c r="HO942" s="102"/>
      <c r="HP942" s="102"/>
      <c r="HQ942" s="102"/>
      <c r="HR942" s="102"/>
      <c r="HS942" s="102"/>
      <c r="HT942" s="102"/>
      <c r="HU942" s="102"/>
      <c r="HV942" s="102"/>
      <c r="HW942" s="102"/>
      <c r="HX942" s="102"/>
      <c r="HY942" s="102"/>
      <c r="HZ942" s="102"/>
      <c r="IA942" s="102"/>
      <c r="IB942" s="102"/>
      <c r="IC942" s="102"/>
      <c r="ID942" s="102"/>
      <c r="IE942" s="102"/>
      <c r="IF942" s="102"/>
      <c r="IG942" s="102"/>
      <c r="IH942" s="102"/>
      <c r="II942" s="102"/>
      <c r="IJ942" s="102"/>
      <c r="IK942" s="102"/>
      <c r="IL942" s="102"/>
      <c r="IM942" s="102"/>
      <c r="IN942" s="102"/>
    </row>
    <row r="943" spans="1:248" s="436" customFormat="1" ht="18" customHeight="1">
      <c r="A943" s="350" t="s">
        <v>112</v>
      </c>
      <c r="B943" s="281"/>
      <c r="C943" s="281"/>
      <c r="D943" s="281">
        <v>0</v>
      </c>
      <c r="E943" s="281"/>
      <c r="F943" s="450"/>
      <c r="G943" s="450"/>
      <c r="H943" s="451"/>
      <c r="HM943" s="102"/>
      <c r="HN943" s="102"/>
      <c r="HO943" s="102"/>
      <c r="HP943" s="102"/>
      <c r="HQ943" s="102"/>
      <c r="HR943" s="102"/>
      <c r="HS943" s="102"/>
      <c r="HT943" s="102"/>
      <c r="HU943" s="102"/>
      <c r="HV943" s="102"/>
      <c r="HW943" s="102"/>
      <c r="HX943" s="102"/>
      <c r="HY943" s="102"/>
      <c r="HZ943" s="102"/>
      <c r="IA943" s="102"/>
      <c r="IB943" s="102"/>
      <c r="IC943" s="102"/>
      <c r="ID943" s="102"/>
      <c r="IE943" s="102"/>
      <c r="IF943" s="102"/>
      <c r="IG943" s="102"/>
      <c r="IH943" s="102"/>
      <c r="II943" s="102"/>
      <c r="IJ943" s="102"/>
      <c r="IK943" s="102"/>
      <c r="IL943" s="102"/>
      <c r="IM943" s="102"/>
      <c r="IN943" s="102"/>
    </row>
    <row r="944" spans="1:248" s="436" customFormat="1" ht="18" customHeight="1">
      <c r="A944" s="350" t="s">
        <v>113</v>
      </c>
      <c r="B944" s="281"/>
      <c r="C944" s="281"/>
      <c r="D944" s="281">
        <v>0</v>
      </c>
      <c r="E944" s="281"/>
      <c r="F944" s="450"/>
      <c r="G944" s="450"/>
      <c r="H944" s="475"/>
      <c r="HM944" s="102"/>
      <c r="HN944" s="102"/>
      <c r="HO944" s="102"/>
      <c r="HP944" s="102"/>
      <c r="HQ944" s="102"/>
      <c r="HR944" s="102"/>
      <c r="HS944" s="102"/>
      <c r="HT944" s="102"/>
      <c r="HU944" s="102"/>
      <c r="HV944" s="102"/>
      <c r="HW944" s="102"/>
      <c r="HX944" s="102"/>
      <c r="HY944" s="102"/>
      <c r="HZ944" s="102"/>
      <c r="IA944" s="102"/>
      <c r="IB944" s="102"/>
      <c r="IC944" s="102"/>
      <c r="ID944" s="102"/>
      <c r="IE944" s="102"/>
      <c r="IF944" s="102"/>
      <c r="IG944" s="102"/>
      <c r="IH944" s="102"/>
      <c r="II944" s="102"/>
      <c r="IJ944" s="102"/>
      <c r="IK944" s="102"/>
      <c r="IL944" s="102"/>
      <c r="IM944" s="102"/>
      <c r="IN944" s="102"/>
    </row>
    <row r="945" spans="1:248" s="436" customFormat="1" ht="18" customHeight="1">
      <c r="A945" s="350" t="s">
        <v>114</v>
      </c>
      <c r="B945" s="281"/>
      <c r="C945" s="281"/>
      <c r="D945" s="281">
        <v>0</v>
      </c>
      <c r="E945" s="281"/>
      <c r="F945" s="450"/>
      <c r="G945" s="450"/>
      <c r="H945" s="451"/>
      <c r="HM945" s="102"/>
      <c r="HN945" s="102"/>
      <c r="HO945" s="102"/>
      <c r="HP945" s="102"/>
      <c r="HQ945" s="102"/>
      <c r="HR945" s="102"/>
      <c r="HS945" s="102"/>
      <c r="HT945" s="102"/>
      <c r="HU945" s="102"/>
      <c r="HV945" s="102"/>
      <c r="HW945" s="102"/>
      <c r="HX945" s="102"/>
      <c r="HY945" s="102"/>
      <c r="HZ945" s="102"/>
      <c r="IA945" s="102"/>
      <c r="IB945" s="102"/>
      <c r="IC945" s="102"/>
      <c r="ID945" s="102"/>
      <c r="IE945" s="102"/>
      <c r="IF945" s="102"/>
      <c r="IG945" s="102"/>
      <c r="IH945" s="102"/>
      <c r="II945" s="102"/>
      <c r="IJ945" s="102"/>
      <c r="IK945" s="102"/>
      <c r="IL945" s="102"/>
      <c r="IM945" s="102"/>
      <c r="IN945" s="102"/>
    </row>
    <row r="946" spans="1:248" s="436" customFormat="1" ht="18" customHeight="1">
      <c r="A946" s="350" t="s">
        <v>877</v>
      </c>
      <c r="B946" s="281"/>
      <c r="C946" s="281"/>
      <c r="D946" s="281">
        <v>0</v>
      </c>
      <c r="E946" s="281"/>
      <c r="F946" s="450"/>
      <c r="G946" s="450"/>
      <c r="H946" s="451"/>
      <c r="HM946" s="102"/>
      <c r="HN946" s="102"/>
      <c r="HO946" s="102"/>
      <c r="HP946" s="102"/>
      <c r="HQ946" s="102"/>
      <c r="HR946" s="102"/>
      <c r="HS946" s="102"/>
      <c r="HT946" s="102"/>
      <c r="HU946" s="102"/>
      <c r="HV946" s="102"/>
      <c r="HW946" s="102"/>
      <c r="HX946" s="102"/>
      <c r="HY946" s="102"/>
      <c r="HZ946" s="102"/>
      <c r="IA946" s="102"/>
      <c r="IB946" s="102"/>
      <c r="IC946" s="102"/>
      <c r="ID946" s="102"/>
      <c r="IE946" s="102"/>
      <c r="IF946" s="102"/>
      <c r="IG946" s="102"/>
      <c r="IH946" s="102"/>
      <c r="II946" s="102"/>
      <c r="IJ946" s="102"/>
      <c r="IK946" s="102"/>
      <c r="IL946" s="102"/>
      <c r="IM946" s="102"/>
      <c r="IN946" s="102"/>
    </row>
    <row r="947" spans="1:248" s="436" customFormat="1" ht="18" customHeight="1">
      <c r="A947" s="350" t="s">
        <v>878</v>
      </c>
      <c r="B947" s="281"/>
      <c r="C947" s="281"/>
      <c r="D947" s="281">
        <v>0</v>
      </c>
      <c r="E947" s="281"/>
      <c r="F947" s="450"/>
      <c r="G947" s="450"/>
      <c r="H947" s="451"/>
      <c r="HM947" s="102"/>
      <c r="HN947" s="102"/>
      <c r="HO947" s="102"/>
      <c r="HP947" s="102"/>
      <c r="HQ947" s="102"/>
      <c r="HR947" s="102"/>
      <c r="HS947" s="102"/>
      <c r="HT947" s="102"/>
      <c r="HU947" s="102"/>
      <c r="HV947" s="102"/>
      <c r="HW947" s="102"/>
      <c r="HX947" s="102"/>
      <c r="HY947" s="102"/>
      <c r="HZ947" s="102"/>
      <c r="IA947" s="102"/>
      <c r="IB947" s="102"/>
      <c r="IC947" s="102"/>
      <c r="ID947" s="102"/>
      <c r="IE947" s="102"/>
      <c r="IF947" s="102"/>
      <c r="IG947" s="102"/>
      <c r="IH947" s="102"/>
      <c r="II947" s="102"/>
      <c r="IJ947" s="102"/>
      <c r="IK947" s="102"/>
      <c r="IL947" s="102"/>
      <c r="IM947" s="102"/>
      <c r="IN947" s="102"/>
    </row>
    <row r="948" spans="1:248" s="436" customFormat="1" ht="18" customHeight="1">
      <c r="A948" s="350" t="s">
        <v>879</v>
      </c>
      <c r="B948" s="281"/>
      <c r="C948" s="281"/>
      <c r="D948" s="281">
        <v>0</v>
      </c>
      <c r="E948" s="281"/>
      <c r="F948" s="450"/>
      <c r="G948" s="450"/>
      <c r="H948" s="451"/>
      <c r="HM948" s="102"/>
      <c r="HN948" s="102"/>
      <c r="HO948" s="102"/>
      <c r="HP948" s="102"/>
      <c r="HQ948" s="102"/>
      <c r="HR948" s="102"/>
      <c r="HS948" s="102"/>
      <c r="HT948" s="102"/>
      <c r="HU948" s="102"/>
      <c r="HV948" s="102"/>
      <c r="HW948" s="102"/>
      <c r="HX948" s="102"/>
      <c r="HY948" s="102"/>
      <c r="HZ948" s="102"/>
      <c r="IA948" s="102"/>
      <c r="IB948" s="102"/>
      <c r="IC948" s="102"/>
      <c r="ID948" s="102"/>
      <c r="IE948" s="102"/>
      <c r="IF948" s="102"/>
      <c r="IG948" s="102"/>
      <c r="IH948" s="102"/>
      <c r="II948" s="102"/>
      <c r="IJ948" s="102"/>
      <c r="IK948" s="102"/>
      <c r="IL948" s="102"/>
      <c r="IM948" s="102"/>
      <c r="IN948" s="102"/>
    </row>
    <row r="949" spans="1:248" s="436" customFormat="1" ht="18" customHeight="1">
      <c r="A949" s="350" t="s">
        <v>880</v>
      </c>
      <c r="B949" s="281"/>
      <c r="C949" s="281"/>
      <c r="D949" s="281">
        <v>0</v>
      </c>
      <c r="E949" s="281"/>
      <c r="F949" s="450"/>
      <c r="G949" s="450"/>
      <c r="H949" s="451"/>
      <c r="HM949" s="102"/>
      <c r="HN949" s="102"/>
      <c r="HO949" s="102"/>
      <c r="HP949" s="102"/>
      <c r="HQ949" s="102"/>
      <c r="HR949" s="102"/>
      <c r="HS949" s="102"/>
      <c r="HT949" s="102"/>
      <c r="HU949" s="102"/>
      <c r="HV949" s="102"/>
      <c r="HW949" s="102"/>
      <c r="HX949" s="102"/>
      <c r="HY949" s="102"/>
      <c r="HZ949" s="102"/>
      <c r="IA949" s="102"/>
      <c r="IB949" s="102"/>
      <c r="IC949" s="102"/>
      <c r="ID949" s="102"/>
      <c r="IE949" s="102"/>
      <c r="IF949" s="102"/>
      <c r="IG949" s="102"/>
      <c r="IH949" s="102"/>
      <c r="II949" s="102"/>
      <c r="IJ949" s="102"/>
      <c r="IK949" s="102"/>
      <c r="IL949" s="102"/>
      <c r="IM949" s="102"/>
      <c r="IN949" s="102"/>
    </row>
    <row r="950" spans="1:248" s="436" customFormat="1" ht="18" customHeight="1">
      <c r="A950" s="350" t="s">
        <v>881</v>
      </c>
      <c r="B950" s="281"/>
      <c r="C950" s="281"/>
      <c r="D950" s="281">
        <v>0</v>
      </c>
      <c r="E950" s="281"/>
      <c r="F950" s="450"/>
      <c r="G950" s="450"/>
      <c r="H950" s="451"/>
      <c r="HM950" s="102"/>
      <c r="HN950" s="102"/>
      <c r="HO950" s="102"/>
      <c r="HP950" s="102"/>
      <c r="HQ950" s="102"/>
      <c r="HR950" s="102"/>
      <c r="HS950" s="102"/>
      <c r="HT950" s="102"/>
      <c r="HU950" s="102"/>
      <c r="HV950" s="102"/>
      <c r="HW950" s="102"/>
      <c r="HX950" s="102"/>
      <c r="HY950" s="102"/>
      <c r="HZ950" s="102"/>
      <c r="IA950" s="102"/>
      <c r="IB950" s="102"/>
      <c r="IC950" s="102"/>
      <c r="ID950" s="102"/>
      <c r="IE950" s="102"/>
      <c r="IF950" s="102"/>
      <c r="IG950" s="102"/>
      <c r="IH950" s="102"/>
      <c r="II950" s="102"/>
      <c r="IJ950" s="102"/>
      <c r="IK950" s="102"/>
      <c r="IL950" s="102"/>
      <c r="IM950" s="102"/>
      <c r="IN950" s="102"/>
    </row>
    <row r="951" spans="1:248" s="436" customFormat="1" ht="18" customHeight="1">
      <c r="A951" s="350" t="s">
        <v>882</v>
      </c>
      <c r="B951" s="281"/>
      <c r="C951" s="281"/>
      <c r="D951" s="281">
        <v>0</v>
      </c>
      <c r="E951" s="281"/>
      <c r="F951" s="450"/>
      <c r="G951" s="450"/>
      <c r="H951" s="451"/>
      <c r="HM951" s="102"/>
      <c r="HN951" s="102"/>
      <c r="HO951" s="102"/>
      <c r="HP951" s="102"/>
      <c r="HQ951" s="102"/>
      <c r="HR951" s="102"/>
      <c r="HS951" s="102"/>
      <c r="HT951" s="102"/>
      <c r="HU951" s="102"/>
      <c r="HV951" s="102"/>
      <c r="HW951" s="102"/>
      <c r="HX951" s="102"/>
      <c r="HY951" s="102"/>
      <c r="HZ951" s="102"/>
      <c r="IA951" s="102"/>
      <c r="IB951" s="102"/>
      <c r="IC951" s="102"/>
      <c r="ID951" s="102"/>
      <c r="IE951" s="102"/>
      <c r="IF951" s="102"/>
      <c r="IG951" s="102"/>
      <c r="IH951" s="102"/>
      <c r="II951" s="102"/>
      <c r="IJ951" s="102"/>
      <c r="IK951" s="102"/>
      <c r="IL951" s="102"/>
      <c r="IM951" s="102"/>
      <c r="IN951" s="102"/>
    </row>
    <row r="952" spans="1:248" s="436" customFormat="1" ht="18" customHeight="1">
      <c r="A952" s="350" t="s">
        <v>883</v>
      </c>
      <c r="B952" s="281"/>
      <c r="C952" s="281"/>
      <c r="D952" s="281">
        <v>18</v>
      </c>
      <c r="E952" s="281">
        <v>20</v>
      </c>
      <c r="F952" s="450">
        <v>-9.9999999999999978E-2</v>
      </c>
      <c r="G952" s="450"/>
      <c r="H952" s="451"/>
      <c r="HM952" s="102"/>
      <c r="HN952" s="102"/>
      <c r="HO952" s="102"/>
      <c r="HP952" s="102"/>
      <c r="HQ952" s="102"/>
      <c r="HR952" s="102"/>
      <c r="HS952" s="102"/>
      <c r="HT952" s="102"/>
      <c r="HU952" s="102"/>
      <c r="HV952" s="102"/>
      <c r="HW952" s="102"/>
      <c r="HX952" s="102"/>
      <c r="HY952" s="102"/>
      <c r="HZ952" s="102"/>
      <c r="IA952" s="102"/>
      <c r="IB952" s="102"/>
      <c r="IC952" s="102"/>
      <c r="ID952" s="102"/>
      <c r="IE952" s="102"/>
      <c r="IF952" s="102"/>
      <c r="IG952" s="102"/>
      <c r="IH952" s="102"/>
      <c r="II952" s="102"/>
      <c r="IJ952" s="102"/>
      <c r="IK952" s="102"/>
      <c r="IL952" s="102"/>
      <c r="IM952" s="102"/>
      <c r="IN952" s="102"/>
    </row>
    <row r="953" spans="1:248" s="436" customFormat="1" ht="18" customHeight="1">
      <c r="A953" s="448" t="s">
        <v>884</v>
      </c>
      <c r="B953" s="458"/>
      <c r="C953" s="458"/>
      <c r="D953" s="458">
        <v>0</v>
      </c>
      <c r="E953" s="458"/>
      <c r="F953" s="450"/>
      <c r="G953" s="450"/>
      <c r="H953" s="451"/>
      <c r="HM953" s="102"/>
      <c r="HN953" s="102"/>
      <c r="HO953" s="102"/>
      <c r="HP953" s="102"/>
      <c r="HQ953" s="102"/>
      <c r="HR953" s="102"/>
      <c r="HS953" s="102"/>
      <c r="HT953" s="102"/>
      <c r="HU953" s="102"/>
      <c r="HV953" s="102"/>
      <c r="HW953" s="102"/>
      <c r="HX953" s="102"/>
      <c r="HY953" s="102"/>
      <c r="HZ953" s="102"/>
      <c r="IA953" s="102"/>
      <c r="IB953" s="102"/>
      <c r="IC953" s="102"/>
      <c r="ID953" s="102"/>
      <c r="IE953" s="102"/>
      <c r="IF953" s="102"/>
      <c r="IG953" s="102"/>
      <c r="IH953" s="102"/>
      <c r="II953" s="102"/>
      <c r="IJ953" s="102"/>
      <c r="IK953" s="102"/>
      <c r="IL953" s="102"/>
      <c r="IM953" s="102"/>
      <c r="IN953" s="102"/>
    </row>
    <row r="954" spans="1:248" s="436" customFormat="1" ht="18" customHeight="1">
      <c r="A954" s="350" t="s">
        <v>428</v>
      </c>
      <c r="B954" s="281"/>
      <c r="C954" s="281"/>
      <c r="D954" s="281">
        <v>0</v>
      </c>
      <c r="E954" s="281"/>
      <c r="F954" s="450"/>
      <c r="G954" s="450"/>
      <c r="H954" s="451"/>
      <c r="HM954" s="102"/>
      <c r="HN954" s="102"/>
      <c r="HO954" s="102"/>
      <c r="HP954" s="102"/>
      <c r="HQ954" s="102"/>
      <c r="HR954" s="102"/>
      <c r="HS954" s="102"/>
      <c r="HT954" s="102"/>
      <c r="HU954" s="102"/>
      <c r="HV954" s="102"/>
      <c r="HW954" s="102"/>
      <c r="HX954" s="102"/>
      <c r="HY954" s="102"/>
      <c r="HZ954" s="102"/>
      <c r="IA954" s="102"/>
      <c r="IB954" s="102"/>
      <c r="IC954" s="102"/>
      <c r="ID954" s="102"/>
      <c r="IE954" s="102"/>
      <c r="IF954" s="102"/>
      <c r="IG954" s="102"/>
      <c r="IH954" s="102"/>
      <c r="II954" s="102"/>
      <c r="IJ954" s="102"/>
      <c r="IK954" s="102"/>
      <c r="IL954" s="102"/>
      <c r="IM954" s="102"/>
      <c r="IN954" s="102"/>
    </row>
    <row r="955" spans="1:248" s="436" customFormat="1" ht="18" customHeight="1">
      <c r="A955" s="350" t="s">
        <v>885</v>
      </c>
      <c r="B955" s="281"/>
      <c r="C955" s="281"/>
      <c r="D955" s="281">
        <v>0</v>
      </c>
      <c r="E955" s="281"/>
      <c r="F955" s="450"/>
      <c r="G955" s="450"/>
      <c r="H955" s="451"/>
      <c r="HM955" s="102"/>
      <c r="HN955" s="102"/>
      <c r="HO955" s="102"/>
      <c r="HP955" s="102"/>
      <c r="HQ955" s="102"/>
      <c r="HR955" s="102"/>
      <c r="HS955" s="102"/>
      <c r="HT955" s="102"/>
      <c r="HU955" s="102"/>
      <c r="HV955" s="102"/>
      <c r="HW955" s="102"/>
      <c r="HX955" s="102"/>
      <c r="HY955" s="102"/>
      <c r="HZ955" s="102"/>
      <c r="IA955" s="102"/>
      <c r="IB955" s="102"/>
      <c r="IC955" s="102"/>
      <c r="ID955" s="102"/>
      <c r="IE955" s="102"/>
      <c r="IF955" s="102"/>
      <c r="IG955" s="102"/>
      <c r="IH955" s="102"/>
      <c r="II955" s="102"/>
      <c r="IJ955" s="102"/>
      <c r="IK955" s="102"/>
      <c r="IL955" s="102"/>
      <c r="IM955" s="102"/>
      <c r="IN955" s="102"/>
    </row>
    <row r="956" spans="1:248" s="436" customFormat="1" ht="18" customHeight="1">
      <c r="A956" s="350" t="s">
        <v>886</v>
      </c>
      <c r="B956" s="281"/>
      <c r="C956" s="281"/>
      <c r="D956" s="281">
        <v>0</v>
      </c>
      <c r="E956" s="281"/>
      <c r="F956" s="450"/>
      <c r="G956" s="450"/>
      <c r="H956" s="451"/>
      <c r="HM956" s="102"/>
      <c r="HN956" s="102"/>
      <c r="HO956" s="102"/>
      <c r="HP956" s="102"/>
      <c r="HQ956" s="102"/>
      <c r="HR956" s="102"/>
      <c r="HS956" s="102"/>
      <c r="HT956" s="102"/>
      <c r="HU956" s="102"/>
      <c r="HV956" s="102"/>
      <c r="HW956" s="102"/>
      <c r="HX956" s="102"/>
      <c r="HY956" s="102"/>
      <c r="HZ956" s="102"/>
      <c r="IA956" s="102"/>
      <c r="IB956" s="102"/>
      <c r="IC956" s="102"/>
      <c r="ID956" s="102"/>
      <c r="IE956" s="102"/>
      <c r="IF956" s="102"/>
      <c r="IG956" s="102"/>
      <c r="IH956" s="102"/>
      <c r="II956" s="102"/>
      <c r="IJ956" s="102"/>
      <c r="IK956" s="102"/>
      <c r="IL956" s="102"/>
      <c r="IM956" s="102"/>
      <c r="IN956" s="102"/>
    </row>
    <row r="957" spans="1:248" s="436" customFormat="1" ht="18" customHeight="1">
      <c r="A957" s="350" t="s">
        <v>887</v>
      </c>
      <c r="B957" s="281"/>
      <c r="C957" s="281"/>
      <c r="D957" s="281">
        <v>0</v>
      </c>
      <c r="E957" s="281"/>
      <c r="F957" s="450"/>
      <c r="G957" s="450"/>
      <c r="H957" s="451"/>
      <c r="HM957" s="102"/>
      <c r="HN957" s="102"/>
      <c r="HO957" s="102"/>
      <c r="HP957" s="102"/>
      <c r="HQ957" s="102"/>
      <c r="HR957" s="102"/>
      <c r="HS957" s="102"/>
      <c r="HT957" s="102"/>
      <c r="HU957" s="102"/>
      <c r="HV957" s="102"/>
      <c r="HW957" s="102"/>
      <c r="HX957" s="102"/>
      <c r="HY957" s="102"/>
      <c r="HZ957" s="102"/>
      <c r="IA957" s="102"/>
      <c r="IB957" s="102"/>
      <c r="IC957" s="102"/>
      <c r="ID957" s="102"/>
      <c r="IE957" s="102"/>
      <c r="IF957" s="102"/>
      <c r="IG957" s="102"/>
      <c r="IH957" s="102"/>
      <c r="II957" s="102"/>
      <c r="IJ957" s="102"/>
      <c r="IK957" s="102"/>
      <c r="IL957" s="102"/>
      <c r="IM957" s="102"/>
      <c r="IN957" s="102"/>
    </row>
    <row r="958" spans="1:248" s="436" customFormat="1" ht="18" customHeight="1">
      <c r="A958" s="350" t="s">
        <v>888</v>
      </c>
      <c r="B958" s="281"/>
      <c r="C958" s="281"/>
      <c r="D958" s="281">
        <v>0</v>
      </c>
      <c r="E958" s="281"/>
      <c r="F958" s="450"/>
      <c r="G958" s="450"/>
      <c r="H958" s="451"/>
      <c r="HM958" s="102"/>
      <c r="HN958" s="102"/>
      <c r="HO958" s="102"/>
      <c r="HP958" s="102"/>
      <c r="HQ958" s="102"/>
      <c r="HR958" s="102"/>
      <c r="HS958" s="102"/>
      <c r="HT958" s="102"/>
      <c r="HU958" s="102"/>
      <c r="HV958" s="102"/>
      <c r="HW958" s="102"/>
      <c r="HX958" s="102"/>
      <c r="HY958" s="102"/>
      <c r="HZ958" s="102"/>
      <c r="IA958" s="102"/>
      <c r="IB958" s="102"/>
      <c r="IC958" s="102"/>
      <c r="ID958" s="102"/>
      <c r="IE958" s="102"/>
      <c r="IF958" s="102"/>
      <c r="IG958" s="102"/>
      <c r="IH958" s="102"/>
      <c r="II958" s="102"/>
      <c r="IJ958" s="102"/>
      <c r="IK958" s="102"/>
      <c r="IL958" s="102"/>
      <c r="IM958" s="102"/>
      <c r="IN958" s="102"/>
    </row>
    <row r="959" spans="1:248" s="436" customFormat="1" ht="18" customHeight="1">
      <c r="A959" s="448" t="s">
        <v>889</v>
      </c>
      <c r="B959" s="458"/>
      <c r="C959" s="458"/>
      <c r="D959" s="458">
        <v>0</v>
      </c>
      <c r="E959" s="458"/>
      <c r="F959" s="450"/>
      <c r="G959" s="450"/>
      <c r="H959" s="451"/>
      <c r="HM959" s="102"/>
      <c r="HN959" s="102"/>
      <c r="HO959" s="102"/>
      <c r="HP959" s="102"/>
      <c r="HQ959" s="102"/>
      <c r="HR959" s="102"/>
      <c r="HS959" s="102"/>
      <c r="HT959" s="102"/>
      <c r="HU959" s="102"/>
      <c r="HV959" s="102"/>
      <c r="HW959" s="102"/>
      <c r="HX959" s="102"/>
      <c r="HY959" s="102"/>
      <c r="HZ959" s="102"/>
      <c r="IA959" s="102"/>
      <c r="IB959" s="102"/>
      <c r="IC959" s="102"/>
      <c r="ID959" s="102"/>
      <c r="IE959" s="102"/>
      <c r="IF959" s="102"/>
      <c r="IG959" s="102"/>
      <c r="IH959" s="102"/>
      <c r="II959" s="102"/>
      <c r="IJ959" s="102"/>
      <c r="IK959" s="102"/>
      <c r="IL959" s="102"/>
      <c r="IM959" s="102"/>
      <c r="IN959" s="102"/>
    </row>
    <row r="960" spans="1:248" s="436" customFormat="1" ht="18" customHeight="1">
      <c r="A960" s="350" t="s">
        <v>890</v>
      </c>
      <c r="B960" s="281"/>
      <c r="C960" s="281"/>
      <c r="D960" s="281">
        <v>0</v>
      </c>
      <c r="E960" s="281"/>
      <c r="F960" s="450"/>
      <c r="G960" s="450"/>
      <c r="H960" s="451"/>
      <c r="HM960" s="102"/>
      <c r="HN960" s="102"/>
      <c r="HO960" s="102"/>
      <c r="HP960" s="102"/>
      <c r="HQ960" s="102"/>
      <c r="HR960" s="102"/>
      <c r="HS960" s="102"/>
      <c r="HT960" s="102"/>
      <c r="HU960" s="102"/>
      <c r="HV960" s="102"/>
      <c r="HW960" s="102"/>
      <c r="HX960" s="102"/>
      <c r="HY960" s="102"/>
      <c r="HZ960" s="102"/>
      <c r="IA960" s="102"/>
      <c r="IB960" s="102"/>
      <c r="IC960" s="102"/>
      <c r="ID960" s="102"/>
      <c r="IE960" s="102"/>
      <c r="IF960" s="102"/>
      <c r="IG960" s="102"/>
      <c r="IH960" s="102"/>
      <c r="II960" s="102"/>
      <c r="IJ960" s="102"/>
      <c r="IK960" s="102"/>
      <c r="IL960" s="102"/>
      <c r="IM960" s="102"/>
      <c r="IN960" s="102"/>
    </row>
    <row r="961" spans="1:248" s="436" customFormat="1" ht="18" customHeight="1">
      <c r="A961" s="350" t="s">
        <v>891</v>
      </c>
      <c r="B961" s="281"/>
      <c r="C961" s="281"/>
      <c r="D961" s="281">
        <v>0</v>
      </c>
      <c r="E961" s="281"/>
      <c r="F961" s="450"/>
      <c r="G961" s="450"/>
      <c r="H961" s="451"/>
      <c r="HM961" s="102"/>
      <c r="HN961" s="102"/>
      <c r="HO961" s="102"/>
      <c r="HP961" s="102"/>
      <c r="HQ961" s="102"/>
      <c r="HR961" s="102"/>
      <c r="HS961" s="102"/>
      <c r="HT961" s="102"/>
      <c r="HU961" s="102"/>
      <c r="HV961" s="102"/>
      <c r="HW961" s="102"/>
      <c r="HX961" s="102"/>
      <c r="HY961" s="102"/>
      <c r="HZ961" s="102"/>
      <c r="IA961" s="102"/>
      <c r="IB961" s="102"/>
      <c r="IC961" s="102"/>
      <c r="ID961" s="102"/>
      <c r="IE961" s="102"/>
      <c r="IF961" s="102"/>
      <c r="IG961" s="102"/>
      <c r="IH961" s="102"/>
      <c r="II961" s="102"/>
      <c r="IJ961" s="102"/>
      <c r="IK961" s="102"/>
      <c r="IL961" s="102"/>
      <c r="IM961" s="102"/>
      <c r="IN961" s="102"/>
    </row>
    <row r="962" spans="1:248" s="436" customFormat="1" ht="18" customHeight="1">
      <c r="A962" s="350" t="s">
        <v>892</v>
      </c>
      <c r="B962" s="281"/>
      <c r="C962" s="281"/>
      <c r="D962" s="281">
        <v>0</v>
      </c>
      <c r="E962" s="281"/>
      <c r="F962" s="450"/>
      <c r="G962" s="450"/>
      <c r="H962" s="451"/>
      <c r="HM962" s="102"/>
      <c r="HN962" s="102"/>
      <c r="HO962" s="102"/>
      <c r="HP962" s="102"/>
      <c r="HQ962" s="102"/>
      <c r="HR962" s="102"/>
      <c r="HS962" s="102"/>
      <c r="HT962" s="102"/>
      <c r="HU962" s="102"/>
      <c r="HV962" s="102"/>
      <c r="HW962" s="102"/>
      <c r="HX962" s="102"/>
      <c r="HY962" s="102"/>
      <c r="HZ962" s="102"/>
      <c r="IA962" s="102"/>
      <c r="IB962" s="102"/>
      <c r="IC962" s="102"/>
      <c r="ID962" s="102"/>
      <c r="IE962" s="102"/>
      <c r="IF962" s="102"/>
      <c r="IG962" s="102"/>
      <c r="IH962" s="102"/>
      <c r="II962" s="102"/>
      <c r="IJ962" s="102"/>
      <c r="IK962" s="102"/>
      <c r="IL962" s="102"/>
      <c r="IM962" s="102"/>
      <c r="IN962" s="102"/>
    </row>
    <row r="963" spans="1:248" s="438" customFormat="1" ht="18" customHeight="1">
      <c r="A963" s="350" t="s">
        <v>893</v>
      </c>
      <c r="B963" s="281"/>
      <c r="C963" s="281"/>
      <c r="D963" s="281">
        <v>0</v>
      </c>
      <c r="E963" s="281"/>
      <c r="F963" s="450"/>
      <c r="G963" s="450"/>
      <c r="H963" s="451"/>
    </row>
    <row r="964" spans="1:248" s="436" customFormat="1" ht="18" customHeight="1">
      <c r="A964" s="350" t="s">
        <v>894</v>
      </c>
      <c r="B964" s="281"/>
      <c r="C964" s="281"/>
      <c r="D964" s="281">
        <v>0</v>
      </c>
      <c r="E964" s="281"/>
      <c r="F964" s="450"/>
      <c r="G964" s="450"/>
      <c r="H964" s="451"/>
      <c r="HM964" s="102"/>
      <c r="HN964" s="102"/>
      <c r="HO964" s="102"/>
      <c r="HP964" s="102"/>
      <c r="HQ964" s="102"/>
      <c r="HR964" s="102"/>
      <c r="HS964" s="102"/>
      <c r="HT964" s="102"/>
      <c r="HU964" s="102"/>
      <c r="HV964" s="102"/>
      <c r="HW964" s="102"/>
      <c r="HX964" s="102"/>
      <c r="HY964" s="102"/>
      <c r="HZ964" s="102"/>
      <c r="IA964" s="102"/>
      <c r="IB964" s="102"/>
      <c r="IC964" s="102"/>
      <c r="ID964" s="102"/>
      <c r="IE964" s="102"/>
      <c r="IF964" s="102"/>
      <c r="IG964" s="102"/>
      <c r="IH964" s="102"/>
      <c r="II964" s="102"/>
      <c r="IJ964" s="102"/>
      <c r="IK964" s="102"/>
      <c r="IL964" s="102"/>
      <c r="IM964" s="102"/>
      <c r="IN964" s="102"/>
    </row>
    <row r="965" spans="1:248" s="436" customFormat="1" ht="18" customHeight="1">
      <c r="A965" s="350" t="s">
        <v>895</v>
      </c>
      <c r="B965" s="281"/>
      <c r="C965" s="281"/>
      <c r="D965" s="281">
        <v>0</v>
      </c>
      <c r="E965" s="281"/>
      <c r="F965" s="450"/>
      <c r="G965" s="450"/>
      <c r="H965" s="451"/>
      <c r="HM965" s="102"/>
      <c r="HN965" s="102"/>
      <c r="HO965" s="102"/>
      <c r="HP965" s="102"/>
      <c r="HQ965" s="102"/>
      <c r="HR965" s="102"/>
      <c r="HS965" s="102"/>
      <c r="HT965" s="102"/>
      <c r="HU965" s="102"/>
      <c r="HV965" s="102"/>
      <c r="HW965" s="102"/>
      <c r="HX965" s="102"/>
      <c r="HY965" s="102"/>
      <c r="HZ965" s="102"/>
      <c r="IA965" s="102"/>
      <c r="IB965" s="102"/>
      <c r="IC965" s="102"/>
      <c r="ID965" s="102"/>
      <c r="IE965" s="102"/>
      <c r="IF965" s="102"/>
      <c r="IG965" s="102"/>
      <c r="IH965" s="102"/>
      <c r="II965" s="102"/>
      <c r="IJ965" s="102"/>
      <c r="IK965" s="102"/>
      <c r="IL965" s="102"/>
      <c r="IM965" s="102"/>
      <c r="IN965" s="102"/>
    </row>
    <row r="966" spans="1:248" s="436" customFormat="1" ht="18" customHeight="1">
      <c r="A966" s="448" t="s">
        <v>896</v>
      </c>
      <c r="B966" s="458">
        <v>728</v>
      </c>
      <c r="C966" s="458">
        <v>1680</v>
      </c>
      <c r="D966" s="458">
        <v>689</v>
      </c>
      <c r="E966" s="458"/>
      <c r="F966" s="450"/>
      <c r="G966" s="450">
        <v>-5.3571428571428603E-2</v>
      </c>
      <c r="H966" s="451"/>
      <c r="HM966" s="102"/>
      <c r="HN966" s="102"/>
      <c r="HO966" s="102"/>
      <c r="HP966" s="102"/>
      <c r="HQ966" s="102"/>
      <c r="HR966" s="102"/>
      <c r="HS966" s="102"/>
      <c r="HT966" s="102"/>
      <c r="HU966" s="102"/>
      <c r="HV966" s="102"/>
      <c r="HW966" s="102"/>
      <c r="HX966" s="102"/>
      <c r="HY966" s="102"/>
      <c r="HZ966" s="102"/>
      <c r="IA966" s="102"/>
      <c r="IB966" s="102"/>
      <c r="IC966" s="102"/>
      <c r="ID966" s="102"/>
      <c r="IE966" s="102"/>
      <c r="IF966" s="102"/>
      <c r="IG966" s="102"/>
      <c r="IH966" s="102"/>
      <c r="II966" s="102"/>
      <c r="IJ966" s="102"/>
      <c r="IK966" s="102"/>
      <c r="IL966" s="102"/>
      <c r="IM966" s="102"/>
      <c r="IN966" s="102"/>
    </row>
    <row r="967" spans="1:248" s="436" customFormat="1" ht="18" customHeight="1">
      <c r="A967" s="350" t="s">
        <v>897</v>
      </c>
      <c r="B967" s="457">
        <v>0</v>
      </c>
      <c r="C967" s="457"/>
      <c r="D967" s="457">
        <v>0</v>
      </c>
      <c r="E967" s="457"/>
      <c r="F967" s="450"/>
      <c r="G967" s="450"/>
      <c r="H967" s="451"/>
      <c r="HM967" s="102"/>
      <c r="HN967" s="102"/>
      <c r="HO967" s="102"/>
      <c r="HP967" s="102"/>
      <c r="HQ967" s="102"/>
      <c r="HR967" s="102"/>
      <c r="HS967" s="102"/>
      <c r="HT967" s="102"/>
      <c r="HU967" s="102"/>
      <c r="HV967" s="102"/>
      <c r="HW967" s="102"/>
      <c r="HX967" s="102"/>
      <c r="HY967" s="102"/>
      <c r="HZ967" s="102"/>
      <c r="IA967" s="102"/>
      <c r="IB967" s="102"/>
      <c r="IC967" s="102"/>
      <c r="ID967" s="102"/>
      <c r="IE967" s="102"/>
      <c r="IF967" s="102"/>
      <c r="IG967" s="102"/>
      <c r="IH967" s="102"/>
      <c r="II967" s="102"/>
      <c r="IJ967" s="102"/>
      <c r="IK967" s="102"/>
      <c r="IL967" s="102"/>
      <c r="IM967" s="102"/>
      <c r="IN967" s="102"/>
    </row>
    <row r="968" spans="1:248" s="436" customFormat="1" ht="18" customHeight="1">
      <c r="A968" s="350" t="s">
        <v>898</v>
      </c>
      <c r="B968" s="281">
        <v>0</v>
      </c>
      <c r="C968" s="281"/>
      <c r="D968" s="281">
        <v>0</v>
      </c>
      <c r="E968" s="281"/>
      <c r="F968" s="450"/>
      <c r="G968" s="450"/>
      <c r="H968" s="451"/>
      <c r="HM968" s="102"/>
      <c r="HN968" s="102"/>
      <c r="HO968" s="102"/>
      <c r="HP968" s="102"/>
      <c r="HQ968" s="102"/>
      <c r="HR968" s="102"/>
      <c r="HS968" s="102"/>
      <c r="HT968" s="102"/>
      <c r="HU968" s="102"/>
      <c r="HV968" s="102"/>
      <c r="HW968" s="102"/>
      <c r="HX968" s="102"/>
      <c r="HY968" s="102"/>
      <c r="HZ968" s="102"/>
      <c r="IA968" s="102"/>
      <c r="IB968" s="102"/>
      <c r="IC968" s="102"/>
      <c r="ID968" s="102"/>
      <c r="IE968" s="102"/>
      <c r="IF968" s="102"/>
      <c r="IG968" s="102"/>
      <c r="IH968" s="102"/>
      <c r="II968" s="102"/>
      <c r="IJ968" s="102"/>
      <c r="IK968" s="102"/>
      <c r="IL968" s="102"/>
      <c r="IM968" s="102"/>
      <c r="IN968" s="102"/>
    </row>
    <row r="969" spans="1:248" s="436" customFormat="1" ht="18" customHeight="1">
      <c r="A969" s="350" t="s">
        <v>899</v>
      </c>
      <c r="B969" s="281">
        <v>0</v>
      </c>
      <c r="C969" s="281"/>
      <c r="D969" s="281">
        <v>0</v>
      </c>
      <c r="E969" s="281"/>
      <c r="F969" s="450"/>
      <c r="G969" s="450"/>
      <c r="H969" s="451"/>
      <c r="HM969" s="102"/>
      <c r="HN969" s="102"/>
      <c r="HO969" s="102"/>
      <c r="HP969" s="102"/>
      <c r="HQ969" s="102"/>
      <c r="HR969" s="102"/>
      <c r="HS969" s="102"/>
      <c r="HT969" s="102"/>
      <c r="HU969" s="102"/>
      <c r="HV969" s="102"/>
      <c r="HW969" s="102"/>
      <c r="HX969" s="102"/>
      <c r="HY969" s="102"/>
      <c r="HZ969" s="102"/>
      <c r="IA969" s="102"/>
      <c r="IB969" s="102"/>
      <c r="IC969" s="102"/>
      <c r="ID969" s="102"/>
      <c r="IE969" s="102"/>
      <c r="IF969" s="102"/>
      <c r="IG969" s="102"/>
      <c r="IH969" s="102"/>
      <c r="II969" s="102"/>
      <c r="IJ969" s="102"/>
      <c r="IK969" s="102"/>
      <c r="IL969" s="102"/>
      <c r="IM969" s="102"/>
      <c r="IN969" s="102"/>
    </row>
    <row r="970" spans="1:248" s="436" customFormat="1" ht="18" customHeight="1">
      <c r="A970" s="350" t="s">
        <v>900</v>
      </c>
      <c r="B970" s="281">
        <v>728</v>
      </c>
      <c r="C970" s="281"/>
      <c r="D970" s="281">
        <v>689</v>
      </c>
      <c r="E970" s="281"/>
      <c r="F970" s="450"/>
      <c r="G970" s="450">
        <v>-5.3571428571428603E-2</v>
      </c>
      <c r="H970" s="461"/>
      <c r="HM970" s="102"/>
      <c r="HN970" s="102"/>
      <c r="HO970" s="102"/>
      <c r="HP970" s="102"/>
      <c r="HQ970" s="102"/>
      <c r="HR970" s="102"/>
      <c r="HS970" s="102"/>
      <c r="HT970" s="102"/>
      <c r="HU970" s="102"/>
      <c r="HV970" s="102"/>
      <c r="HW970" s="102"/>
      <c r="HX970" s="102"/>
      <c r="HY970" s="102"/>
      <c r="HZ970" s="102"/>
      <c r="IA970" s="102"/>
      <c r="IB970" s="102"/>
      <c r="IC970" s="102"/>
      <c r="ID970" s="102"/>
      <c r="IE970" s="102"/>
      <c r="IF970" s="102"/>
      <c r="IG970" s="102"/>
      <c r="IH970" s="102"/>
      <c r="II970" s="102"/>
      <c r="IJ970" s="102"/>
      <c r="IK970" s="102"/>
      <c r="IL970" s="102"/>
      <c r="IM970" s="102"/>
      <c r="IN970" s="102"/>
    </row>
    <row r="971" spans="1:248" s="436" customFormat="1" ht="18" customHeight="1">
      <c r="A971" s="350" t="s">
        <v>901</v>
      </c>
      <c r="B971" s="281"/>
      <c r="C971" s="281"/>
      <c r="D971" s="281">
        <v>0</v>
      </c>
      <c r="E971" s="281"/>
      <c r="F971" s="450"/>
      <c r="G971" s="450"/>
      <c r="H971" s="451"/>
      <c r="HM971" s="102"/>
      <c r="HN971" s="102"/>
      <c r="HO971" s="102"/>
      <c r="HP971" s="102"/>
      <c r="HQ971" s="102"/>
      <c r="HR971" s="102"/>
      <c r="HS971" s="102"/>
      <c r="HT971" s="102"/>
      <c r="HU971" s="102"/>
      <c r="HV971" s="102"/>
      <c r="HW971" s="102"/>
      <c r="HX971" s="102"/>
      <c r="HY971" s="102"/>
      <c r="HZ971" s="102"/>
      <c r="IA971" s="102"/>
      <c r="IB971" s="102"/>
      <c r="IC971" s="102"/>
      <c r="ID971" s="102"/>
      <c r="IE971" s="102"/>
      <c r="IF971" s="102"/>
      <c r="IG971" s="102"/>
      <c r="IH971" s="102"/>
      <c r="II971" s="102"/>
      <c r="IJ971" s="102"/>
      <c r="IK971" s="102"/>
      <c r="IL971" s="102"/>
      <c r="IM971" s="102"/>
      <c r="IN971" s="102"/>
    </row>
    <row r="972" spans="1:248" s="436" customFormat="1" ht="18" customHeight="1">
      <c r="A972" s="350" t="s">
        <v>902</v>
      </c>
      <c r="B972" s="281"/>
      <c r="C972" s="281"/>
      <c r="D972" s="281">
        <v>0</v>
      </c>
      <c r="E972" s="281"/>
      <c r="F972" s="450"/>
      <c r="G972" s="450"/>
      <c r="H972" s="451"/>
      <c r="HM972" s="102"/>
      <c r="HN972" s="102"/>
      <c r="HO972" s="102"/>
      <c r="HP972" s="102"/>
      <c r="HQ972" s="102"/>
      <c r="HR972" s="102"/>
      <c r="HS972" s="102"/>
      <c r="HT972" s="102"/>
      <c r="HU972" s="102"/>
      <c r="HV972" s="102"/>
      <c r="HW972" s="102"/>
      <c r="HX972" s="102"/>
      <c r="HY972" s="102"/>
      <c r="HZ972" s="102"/>
      <c r="IA972" s="102"/>
      <c r="IB972" s="102"/>
      <c r="IC972" s="102"/>
      <c r="ID972" s="102"/>
      <c r="IE972" s="102"/>
      <c r="IF972" s="102"/>
      <c r="IG972" s="102"/>
      <c r="IH972" s="102"/>
      <c r="II972" s="102"/>
      <c r="IJ972" s="102"/>
      <c r="IK972" s="102"/>
      <c r="IL972" s="102"/>
      <c r="IM972" s="102"/>
      <c r="IN972" s="102"/>
    </row>
    <row r="973" spans="1:248" s="436" customFormat="1" ht="18" customHeight="1">
      <c r="A973" s="448" t="s">
        <v>903</v>
      </c>
      <c r="B973" s="458"/>
      <c r="C973" s="458"/>
      <c r="D973" s="458">
        <v>0</v>
      </c>
      <c r="E973" s="458"/>
      <c r="F973" s="450"/>
      <c r="G973" s="450"/>
      <c r="H973" s="451"/>
      <c r="HM973" s="102"/>
      <c r="HN973" s="102"/>
      <c r="HO973" s="102"/>
      <c r="HP973" s="102"/>
      <c r="HQ973" s="102"/>
      <c r="HR973" s="102"/>
      <c r="HS973" s="102"/>
      <c r="HT973" s="102"/>
      <c r="HU973" s="102"/>
      <c r="HV973" s="102"/>
      <c r="HW973" s="102"/>
      <c r="HX973" s="102"/>
      <c r="HY973" s="102"/>
      <c r="HZ973" s="102"/>
      <c r="IA973" s="102"/>
      <c r="IB973" s="102"/>
      <c r="IC973" s="102"/>
      <c r="ID973" s="102"/>
      <c r="IE973" s="102"/>
      <c r="IF973" s="102"/>
      <c r="IG973" s="102"/>
      <c r="IH973" s="102"/>
      <c r="II973" s="102"/>
      <c r="IJ973" s="102"/>
      <c r="IK973" s="102"/>
      <c r="IL973" s="102"/>
      <c r="IM973" s="102"/>
      <c r="IN973" s="102"/>
    </row>
    <row r="974" spans="1:248" s="436" customFormat="1" ht="18" customHeight="1">
      <c r="A974" s="350" t="s">
        <v>904</v>
      </c>
      <c r="B974" s="281"/>
      <c r="C974" s="281"/>
      <c r="D974" s="281">
        <v>0</v>
      </c>
      <c r="E974" s="281"/>
      <c r="F974" s="450"/>
      <c r="G974" s="450"/>
      <c r="H974" s="451"/>
      <c r="HM974" s="102"/>
      <c r="HN974" s="102"/>
      <c r="HO974" s="102"/>
      <c r="HP974" s="102"/>
      <c r="HQ974" s="102"/>
      <c r="HR974" s="102"/>
      <c r="HS974" s="102"/>
      <c r="HT974" s="102"/>
      <c r="HU974" s="102"/>
      <c r="HV974" s="102"/>
      <c r="HW974" s="102"/>
      <c r="HX974" s="102"/>
      <c r="HY974" s="102"/>
      <c r="HZ974" s="102"/>
      <c r="IA974" s="102"/>
      <c r="IB974" s="102"/>
      <c r="IC974" s="102"/>
      <c r="ID974" s="102"/>
      <c r="IE974" s="102"/>
      <c r="IF974" s="102"/>
      <c r="IG974" s="102"/>
      <c r="IH974" s="102"/>
      <c r="II974" s="102"/>
      <c r="IJ974" s="102"/>
      <c r="IK974" s="102"/>
      <c r="IL974" s="102"/>
      <c r="IM974" s="102"/>
      <c r="IN974" s="102"/>
    </row>
    <row r="975" spans="1:248" s="436" customFormat="1" ht="18" customHeight="1">
      <c r="A975" s="350" t="s">
        <v>905</v>
      </c>
      <c r="B975" s="281"/>
      <c r="C975" s="281"/>
      <c r="D975" s="281">
        <v>0</v>
      </c>
      <c r="E975" s="281"/>
      <c r="F975" s="450"/>
      <c r="G975" s="450"/>
      <c r="H975" s="451"/>
      <c r="HM975" s="102"/>
      <c r="HN975" s="102"/>
      <c r="HO975" s="102"/>
      <c r="HP975" s="102"/>
      <c r="HQ975" s="102"/>
      <c r="HR975" s="102"/>
      <c r="HS975" s="102"/>
      <c r="HT975" s="102"/>
      <c r="HU975" s="102"/>
      <c r="HV975" s="102"/>
      <c r="HW975" s="102"/>
      <c r="HX975" s="102"/>
      <c r="HY975" s="102"/>
      <c r="HZ975" s="102"/>
      <c r="IA975" s="102"/>
      <c r="IB975" s="102"/>
      <c r="IC975" s="102"/>
      <c r="ID975" s="102"/>
      <c r="IE975" s="102"/>
      <c r="IF975" s="102"/>
      <c r="IG975" s="102"/>
      <c r="IH975" s="102"/>
      <c r="II975" s="102"/>
      <c r="IJ975" s="102"/>
      <c r="IK975" s="102"/>
      <c r="IL975" s="102"/>
      <c r="IM975" s="102"/>
      <c r="IN975" s="102"/>
    </row>
    <row r="976" spans="1:248" s="436" customFormat="1" ht="60">
      <c r="A976" s="448" t="s">
        <v>906</v>
      </c>
      <c r="B976" s="458">
        <v>25550</v>
      </c>
      <c r="C976" s="458">
        <v>32869</v>
      </c>
      <c r="D976" s="458">
        <v>32869</v>
      </c>
      <c r="E976" s="458">
        <v>16755</v>
      </c>
      <c r="F976" s="453">
        <v>0.9617427633542226</v>
      </c>
      <c r="G976" s="450">
        <v>0.2864579256360078</v>
      </c>
      <c r="H976" s="451" t="s">
        <v>907</v>
      </c>
      <c r="HM976" s="102"/>
      <c r="HN976" s="102"/>
      <c r="HO976" s="102"/>
      <c r="HP976" s="102"/>
      <c r="HQ976" s="102"/>
      <c r="HR976" s="102"/>
      <c r="HS976" s="102"/>
      <c r="HT976" s="102"/>
      <c r="HU976" s="102"/>
      <c r="HV976" s="102"/>
      <c r="HW976" s="102"/>
      <c r="HX976" s="102"/>
      <c r="HY976" s="102"/>
      <c r="HZ976" s="102"/>
      <c r="IA976" s="102"/>
      <c r="IB976" s="102"/>
      <c r="IC976" s="102"/>
      <c r="ID976" s="102"/>
      <c r="IE976" s="102"/>
      <c r="IF976" s="102"/>
      <c r="IG976" s="102"/>
      <c r="IH976" s="102"/>
      <c r="II976" s="102"/>
      <c r="IJ976" s="102"/>
      <c r="IK976" s="102"/>
      <c r="IL976" s="102"/>
      <c r="IM976" s="102"/>
      <c r="IN976" s="102"/>
    </row>
    <row r="977" spans="1:248" s="436" customFormat="1" ht="18" customHeight="1">
      <c r="A977" s="350" t="s">
        <v>908</v>
      </c>
      <c r="B977" s="281">
        <v>0</v>
      </c>
      <c r="C977" s="281"/>
      <c r="D977" s="281">
        <v>0</v>
      </c>
      <c r="E977" s="281">
        <v>0</v>
      </c>
      <c r="F977" s="450"/>
      <c r="G977" s="450"/>
      <c r="H977" s="451"/>
      <c r="HM977" s="102"/>
      <c r="HN977" s="102"/>
      <c r="HO977" s="102"/>
      <c r="HP977" s="102"/>
      <c r="HQ977" s="102"/>
      <c r="HR977" s="102"/>
      <c r="HS977" s="102"/>
      <c r="HT977" s="102"/>
      <c r="HU977" s="102"/>
      <c r="HV977" s="102"/>
      <c r="HW977" s="102"/>
      <c r="HX977" s="102"/>
      <c r="HY977" s="102"/>
      <c r="HZ977" s="102"/>
      <c r="IA977" s="102"/>
      <c r="IB977" s="102"/>
      <c r="IC977" s="102"/>
      <c r="ID977" s="102"/>
      <c r="IE977" s="102"/>
      <c r="IF977" s="102"/>
      <c r="IG977" s="102"/>
      <c r="IH977" s="102"/>
      <c r="II977" s="102"/>
      <c r="IJ977" s="102"/>
      <c r="IK977" s="102"/>
      <c r="IL977" s="102"/>
      <c r="IM977" s="102"/>
      <c r="IN977" s="102"/>
    </row>
    <row r="978" spans="1:248" s="436" customFormat="1" ht="18" customHeight="1">
      <c r="A978" s="350" t="s">
        <v>909</v>
      </c>
      <c r="B978" s="281">
        <v>25550</v>
      </c>
      <c r="C978" s="281"/>
      <c r="D978" s="281">
        <v>32869</v>
      </c>
      <c r="E978" s="281">
        <v>16755</v>
      </c>
      <c r="F978" s="450">
        <v>0.9617427633542226</v>
      </c>
      <c r="G978" s="450">
        <v>0.2864579256360078</v>
      </c>
      <c r="H978" s="451"/>
      <c r="HM978" s="102"/>
      <c r="HN978" s="102"/>
      <c r="HO978" s="102"/>
      <c r="HP978" s="102"/>
      <c r="HQ978" s="102"/>
      <c r="HR978" s="102"/>
      <c r="HS978" s="102"/>
      <c r="HT978" s="102"/>
      <c r="HU978" s="102"/>
      <c r="HV978" s="102"/>
      <c r="HW978" s="102"/>
      <c r="HX978" s="102"/>
      <c r="HY978" s="102"/>
      <c r="HZ978" s="102"/>
      <c r="IA978" s="102"/>
      <c r="IB978" s="102"/>
      <c r="IC978" s="102"/>
      <c r="ID978" s="102"/>
      <c r="IE978" s="102"/>
      <c r="IF978" s="102"/>
      <c r="IG978" s="102"/>
      <c r="IH978" s="102"/>
      <c r="II978" s="102"/>
      <c r="IJ978" s="102"/>
      <c r="IK978" s="102"/>
      <c r="IL978" s="102"/>
      <c r="IM978" s="102"/>
      <c r="IN978" s="102"/>
    </row>
    <row r="979" spans="1:248" s="436" customFormat="1" ht="48">
      <c r="A979" s="448" t="s">
        <v>55</v>
      </c>
      <c r="B979" s="458">
        <v>2020175.6498670611</v>
      </c>
      <c r="C979" s="458">
        <v>1224426</v>
      </c>
      <c r="D979" s="458">
        <v>1219971</v>
      </c>
      <c r="E979" s="458">
        <v>2189790</v>
      </c>
      <c r="F979" s="453">
        <v>-0.4428821941830039</v>
      </c>
      <c r="G979" s="450">
        <v>-0.39610647218706896</v>
      </c>
      <c r="H979" s="451" t="s">
        <v>910</v>
      </c>
      <c r="HM979" s="102"/>
      <c r="HN979" s="102"/>
      <c r="HO979" s="102"/>
      <c r="HP979" s="102"/>
      <c r="HQ979" s="102"/>
      <c r="HR979" s="102"/>
      <c r="HS979" s="102"/>
      <c r="HT979" s="102"/>
      <c r="HU979" s="102"/>
      <c r="HV979" s="102"/>
      <c r="HW979" s="102"/>
      <c r="HX979" s="102"/>
      <c r="HY979" s="102"/>
      <c r="HZ979" s="102"/>
      <c r="IA979" s="102"/>
      <c r="IB979" s="102"/>
      <c r="IC979" s="102"/>
      <c r="ID979" s="102"/>
      <c r="IE979" s="102"/>
      <c r="IF979" s="102"/>
      <c r="IG979" s="102"/>
      <c r="IH979" s="102"/>
      <c r="II979" s="102"/>
      <c r="IJ979" s="102"/>
      <c r="IK979" s="102"/>
      <c r="IL979" s="102"/>
      <c r="IM979" s="102"/>
      <c r="IN979" s="102"/>
    </row>
    <row r="980" spans="1:248" s="436" customFormat="1" ht="48">
      <c r="A980" s="448" t="s">
        <v>911</v>
      </c>
      <c r="B980" s="458">
        <v>815149.83806706115</v>
      </c>
      <c r="C980" s="458">
        <v>502395</v>
      </c>
      <c r="D980" s="458">
        <v>497940</v>
      </c>
      <c r="E980" s="458">
        <v>401507</v>
      </c>
      <c r="F980" s="450">
        <v>0.24017763077605125</v>
      </c>
      <c r="G980" s="450">
        <v>-0.38914298114718482</v>
      </c>
      <c r="H980" s="451" t="s">
        <v>912</v>
      </c>
      <c r="HM980" s="102"/>
      <c r="HN980" s="102"/>
      <c r="HO980" s="102"/>
      <c r="HP980" s="102"/>
      <c r="HQ980" s="102"/>
      <c r="HR980" s="102"/>
      <c r="HS980" s="102"/>
      <c r="HT980" s="102"/>
      <c r="HU980" s="102"/>
      <c r="HV980" s="102"/>
      <c r="HW980" s="102"/>
      <c r="HX980" s="102"/>
      <c r="HY980" s="102"/>
      <c r="HZ980" s="102"/>
      <c r="IA980" s="102"/>
      <c r="IB980" s="102"/>
      <c r="IC980" s="102"/>
      <c r="ID980" s="102"/>
      <c r="IE980" s="102"/>
      <c r="IF980" s="102"/>
      <c r="IG980" s="102"/>
      <c r="IH980" s="102"/>
      <c r="II980" s="102"/>
      <c r="IJ980" s="102"/>
      <c r="IK980" s="102"/>
      <c r="IL980" s="102"/>
      <c r="IM980" s="102"/>
      <c r="IN980" s="102"/>
    </row>
    <row r="981" spans="1:248" s="436" customFormat="1" ht="18" customHeight="1">
      <c r="A981" s="350" t="s">
        <v>112</v>
      </c>
      <c r="B981" s="281">
        <v>45366.97</v>
      </c>
      <c r="C981" s="281"/>
      <c r="D981" s="281">
        <v>48101</v>
      </c>
      <c r="E981" s="281">
        <v>42506</v>
      </c>
      <c r="F981" s="450">
        <v>0.1316284759798616</v>
      </c>
      <c r="G981" s="450">
        <v>6.0264769721231071E-2</v>
      </c>
      <c r="H981" s="460"/>
      <c r="HM981" s="102"/>
      <c r="HN981" s="102"/>
      <c r="HO981" s="102"/>
      <c r="HP981" s="102"/>
      <c r="HQ981" s="102"/>
      <c r="HR981" s="102"/>
      <c r="HS981" s="102"/>
      <c r="HT981" s="102"/>
      <c r="HU981" s="102"/>
      <c r="HV981" s="102"/>
      <c r="HW981" s="102"/>
      <c r="HX981" s="102"/>
      <c r="HY981" s="102"/>
      <c r="HZ981" s="102"/>
      <c r="IA981" s="102"/>
      <c r="IB981" s="102"/>
      <c r="IC981" s="102"/>
      <c r="ID981" s="102"/>
      <c r="IE981" s="102"/>
      <c r="IF981" s="102"/>
      <c r="IG981" s="102"/>
      <c r="IH981" s="102"/>
      <c r="II981" s="102"/>
      <c r="IJ981" s="102"/>
      <c r="IK981" s="102"/>
      <c r="IL981" s="102"/>
      <c r="IM981" s="102"/>
      <c r="IN981" s="102"/>
    </row>
    <row r="982" spans="1:248" s="436" customFormat="1" ht="18" customHeight="1">
      <c r="A982" s="350" t="s">
        <v>113</v>
      </c>
      <c r="B982" s="281">
        <v>0</v>
      </c>
      <c r="C982" s="281"/>
      <c r="D982" s="281">
        <v>0</v>
      </c>
      <c r="E982" s="281">
        <v>0</v>
      </c>
      <c r="F982" s="450"/>
      <c r="G982" s="450"/>
      <c r="H982" s="451"/>
      <c r="HM982" s="102"/>
      <c r="HN982" s="102"/>
      <c r="HO982" s="102"/>
      <c r="HP982" s="102"/>
      <c r="HQ982" s="102"/>
      <c r="HR982" s="102"/>
      <c r="HS982" s="102"/>
      <c r="HT982" s="102"/>
      <c r="HU982" s="102"/>
      <c r="HV982" s="102"/>
      <c r="HW982" s="102"/>
      <c r="HX982" s="102"/>
      <c r="HY982" s="102"/>
      <c r="HZ982" s="102"/>
      <c r="IA982" s="102"/>
      <c r="IB982" s="102"/>
      <c r="IC982" s="102"/>
      <c r="ID982" s="102"/>
      <c r="IE982" s="102"/>
      <c r="IF982" s="102"/>
      <c r="IG982" s="102"/>
      <c r="IH982" s="102"/>
      <c r="II982" s="102"/>
      <c r="IJ982" s="102"/>
      <c r="IK982" s="102"/>
      <c r="IL982" s="102"/>
      <c r="IM982" s="102"/>
      <c r="IN982" s="102"/>
    </row>
    <row r="983" spans="1:248" s="436" customFormat="1" ht="18" customHeight="1">
      <c r="A983" s="350" t="s">
        <v>114</v>
      </c>
      <c r="B983" s="281">
        <v>0</v>
      </c>
      <c r="C983" s="281"/>
      <c r="D983" s="281">
        <v>0</v>
      </c>
      <c r="E983" s="281">
        <v>0</v>
      </c>
      <c r="F983" s="450"/>
      <c r="G983" s="450"/>
      <c r="H983" s="451"/>
      <c r="HM983" s="102"/>
      <c r="HN983" s="102"/>
      <c r="HO983" s="102"/>
      <c r="HP983" s="102"/>
      <c r="HQ983" s="102"/>
      <c r="HR983" s="102"/>
      <c r="HS983" s="102"/>
      <c r="HT983" s="102"/>
      <c r="HU983" s="102"/>
      <c r="HV983" s="102"/>
      <c r="HW983" s="102"/>
      <c r="HX983" s="102"/>
      <c r="HY983" s="102"/>
      <c r="HZ983" s="102"/>
      <c r="IA983" s="102"/>
      <c r="IB983" s="102"/>
      <c r="IC983" s="102"/>
      <c r="ID983" s="102"/>
      <c r="IE983" s="102"/>
      <c r="IF983" s="102"/>
      <c r="IG983" s="102"/>
      <c r="IH983" s="102"/>
      <c r="II983" s="102"/>
      <c r="IJ983" s="102"/>
      <c r="IK983" s="102"/>
      <c r="IL983" s="102"/>
      <c r="IM983" s="102"/>
      <c r="IN983" s="102"/>
    </row>
    <row r="984" spans="1:248" s="436" customFormat="1" ht="18" customHeight="1">
      <c r="A984" s="350" t="s">
        <v>913</v>
      </c>
      <c r="B984" s="281">
        <v>3426.943522908</v>
      </c>
      <c r="C984" s="281"/>
      <c r="D984" s="281">
        <v>5743</v>
      </c>
      <c r="E984" s="281">
        <v>10060</v>
      </c>
      <c r="F984" s="450">
        <v>-0.42912524850894629</v>
      </c>
      <c r="G984" s="450">
        <v>0.67583736399795269</v>
      </c>
      <c r="H984" s="451"/>
      <c r="HM984" s="102"/>
      <c r="HN984" s="102"/>
      <c r="HO984" s="102"/>
      <c r="HP984" s="102"/>
      <c r="HQ984" s="102"/>
      <c r="HR984" s="102"/>
      <c r="HS984" s="102"/>
      <c r="HT984" s="102"/>
      <c r="HU984" s="102"/>
      <c r="HV984" s="102"/>
      <c r="HW984" s="102"/>
      <c r="HX984" s="102"/>
      <c r="HY984" s="102"/>
      <c r="HZ984" s="102"/>
      <c r="IA984" s="102"/>
      <c r="IB984" s="102"/>
      <c r="IC984" s="102"/>
      <c r="ID984" s="102"/>
      <c r="IE984" s="102"/>
      <c r="IF984" s="102"/>
      <c r="IG984" s="102"/>
      <c r="IH984" s="102"/>
      <c r="II984" s="102"/>
      <c r="IJ984" s="102"/>
      <c r="IK984" s="102"/>
      <c r="IL984" s="102"/>
      <c r="IM984" s="102"/>
      <c r="IN984" s="102"/>
    </row>
    <row r="985" spans="1:248" s="436" customFormat="1" ht="18" customHeight="1">
      <c r="A985" s="350" t="s">
        <v>914</v>
      </c>
      <c r="B985" s="281">
        <v>220389.12857340201</v>
      </c>
      <c r="C985" s="281"/>
      <c r="D985" s="281">
        <v>259160</v>
      </c>
      <c r="E985" s="281">
        <v>221060</v>
      </c>
      <c r="F985" s="450">
        <v>0.17235139781054909</v>
      </c>
      <c r="G985" s="450">
        <v>0.17592007227200912</v>
      </c>
      <c r="H985" s="451"/>
      <c r="HM985" s="102"/>
      <c r="HN985" s="102"/>
      <c r="HO985" s="102"/>
      <c r="HP985" s="102"/>
      <c r="HQ985" s="102"/>
      <c r="HR985" s="102"/>
      <c r="HS985" s="102"/>
      <c r="HT985" s="102"/>
      <c r="HU985" s="102"/>
      <c r="HV985" s="102"/>
      <c r="HW985" s="102"/>
      <c r="HX985" s="102"/>
      <c r="HY985" s="102"/>
      <c r="HZ985" s="102"/>
      <c r="IA985" s="102"/>
      <c r="IB985" s="102"/>
      <c r="IC985" s="102"/>
      <c r="ID985" s="102"/>
      <c r="IE985" s="102"/>
      <c r="IF985" s="102"/>
      <c r="IG985" s="102"/>
      <c r="IH985" s="102"/>
      <c r="II985" s="102"/>
      <c r="IJ985" s="102"/>
      <c r="IK985" s="102"/>
      <c r="IL985" s="102"/>
      <c r="IM985" s="102"/>
      <c r="IN985" s="102"/>
    </row>
    <row r="986" spans="1:248" s="436" customFormat="1" ht="18" customHeight="1">
      <c r="A986" s="350" t="s">
        <v>915</v>
      </c>
      <c r="B986" s="281">
        <v>9763.58</v>
      </c>
      <c r="C986" s="281"/>
      <c r="D986" s="281">
        <v>18642</v>
      </c>
      <c r="E986" s="281">
        <v>15310</v>
      </c>
      <c r="F986" s="450">
        <v>0.21763553233180932</v>
      </c>
      <c r="G986" s="450">
        <v>0.90934063120289887</v>
      </c>
      <c r="H986" s="451"/>
      <c r="HM986" s="102"/>
      <c r="HN986" s="102"/>
      <c r="HO986" s="102"/>
      <c r="HP986" s="102"/>
      <c r="HQ986" s="102"/>
      <c r="HR986" s="102"/>
      <c r="HS986" s="102"/>
      <c r="HT986" s="102"/>
      <c r="HU986" s="102"/>
      <c r="HV986" s="102"/>
      <c r="HW986" s="102"/>
      <c r="HX986" s="102"/>
      <c r="HY986" s="102"/>
      <c r="HZ986" s="102"/>
      <c r="IA986" s="102"/>
      <c r="IB986" s="102"/>
      <c r="IC986" s="102"/>
      <c r="ID986" s="102"/>
      <c r="IE986" s="102"/>
      <c r="IF986" s="102"/>
      <c r="IG986" s="102"/>
      <c r="IH986" s="102"/>
      <c r="II986" s="102"/>
      <c r="IJ986" s="102"/>
      <c r="IK986" s="102"/>
      <c r="IL986" s="102"/>
      <c r="IM986" s="102"/>
      <c r="IN986" s="102"/>
    </row>
    <row r="987" spans="1:248" s="436" customFormat="1" ht="18" customHeight="1">
      <c r="A987" s="350" t="s">
        <v>916</v>
      </c>
      <c r="B987" s="281">
        <v>2452.4499999999998</v>
      </c>
      <c r="C987" s="281"/>
      <c r="D987" s="281">
        <v>2894</v>
      </c>
      <c r="E987" s="281">
        <v>2064</v>
      </c>
      <c r="F987" s="450">
        <v>0.40213178294573648</v>
      </c>
      <c r="G987" s="450">
        <v>0.18004444535056785</v>
      </c>
      <c r="H987" s="451"/>
      <c r="HM987" s="102"/>
      <c r="HN987" s="102"/>
      <c r="HO987" s="102"/>
      <c r="HP987" s="102"/>
      <c r="HQ987" s="102"/>
      <c r="HR987" s="102"/>
      <c r="HS987" s="102"/>
      <c r="HT987" s="102"/>
      <c r="HU987" s="102"/>
      <c r="HV987" s="102"/>
      <c r="HW987" s="102"/>
      <c r="HX987" s="102"/>
      <c r="HY987" s="102"/>
      <c r="HZ987" s="102"/>
      <c r="IA987" s="102"/>
      <c r="IB987" s="102"/>
      <c r="IC987" s="102"/>
      <c r="ID987" s="102"/>
      <c r="IE987" s="102"/>
      <c r="IF987" s="102"/>
      <c r="IG987" s="102"/>
      <c r="IH987" s="102"/>
      <c r="II987" s="102"/>
      <c r="IJ987" s="102"/>
      <c r="IK987" s="102"/>
      <c r="IL987" s="102"/>
      <c r="IM987" s="102"/>
      <c r="IN987" s="102"/>
    </row>
    <row r="988" spans="1:248" s="436" customFormat="1" ht="18" customHeight="1">
      <c r="A988" s="350" t="s">
        <v>917</v>
      </c>
      <c r="B988" s="281">
        <v>0</v>
      </c>
      <c r="C988" s="281"/>
      <c r="D988" s="281">
        <v>0</v>
      </c>
      <c r="E988" s="281">
        <v>0</v>
      </c>
      <c r="F988" s="450"/>
      <c r="G988" s="450"/>
      <c r="H988" s="451"/>
      <c r="HM988" s="102"/>
      <c r="HN988" s="102"/>
      <c r="HO988" s="102"/>
      <c r="HP988" s="102"/>
      <c r="HQ988" s="102"/>
      <c r="HR988" s="102"/>
      <c r="HS988" s="102"/>
      <c r="HT988" s="102"/>
      <c r="HU988" s="102"/>
      <c r="HV988" s="102"/>
      <c r="HW988" s="102"/>
      <c r="HX988" s="102"/>
      <c r="HY988" s="102"/>
      <c r="HZ988" s="102"/>
      <c r="IA988" s="102"/>
      <c r="IB988" s="102"/>
      <c r="IC988" s="102"/>
      <c r="ID988" s="102"/>
      <c r="IE988" s="102"/>
      <c r="IF988" s="102"/>
      <c r="IG988" s="102"/>
      <c r="IH988" s="102"/>
      <c r="II988" s="102"/>
      <c r="IJ988" s="102"/>
      <c r="IK988" s="102"/>
      <c r="IL988" s="102"/>
      <c r="IM988" s="102"/>
      <c r="IN988" s="102"/>
    </row>
    <row r="989" spans="1:248" s="436" customFormat="1" ht="18" customHeight="1">
      <c r="A989" s="350" t="s">
        <v>918</v>
      </c>
      <c r="B989" s="281">
        <v>326815.28000000003</v>
      </c>
      <c r="C989" s="281"/>
      <c r="D989" s="281">
        <v>61935</v>
      </c>
      <c r="E989" s="281">
        <v>31836</v>
      </c>
      <c r="F989" s="450">
        <v>0.94543912551828124</v>
      </c>
      <c r="G989" s="450">
        <v>-0.81048927700075712</v>
      </c>
      <c r="H989" s="451"/>
      <c r="HM989" s="102"/>
      <c r="HN989" s="102"/>
      <c r="HO989" s="102"/>
      <c r="HP989" s="102"/>
      <c r="HQ989" s="102"/>
      <c r="HR989" s="102"/>
      <c r="HS989" s="102"/>
      <c r="HT989" s="102"/>
      <c r="HU989" s="102"/>
      <c r="HV989" s="102"/>
      <c r="HW989" s="102"/>
      <c r="HX989" s="102"/>
      <c r="HY989" s="102"/>
      <c r="HZ989" s="102"/>
      <c r="IA989" s="102"/>
      <c r="IB989" s="102"/>
      <c r="IC989" s="102"/>
      <c r="ID989" s="102"/>
      <c r="IE989" s="102"/>
      <c r="IF989" s="102"/>
      <c r="IG989" s="102"/>
      <c r="IH989" s="102"/>
      <c r="II989" s="102"/>
      <c r="IJ989" s="102"/>
      <c r="IK989" s="102"/>
      <c r="IL989" s="102"/>
      <c r="IM989" s="102"/>
      <c r="IN989" s="102"/>
    </row>
    <row r="990" spans="1:248" s="436" customFormat="1" ht="18" customHeight="1">
      <c r="A990" s="350" t="s">
        <v>919</v>
      </c>
      <c r="B990" s="281">
        <v>1173.67</v>
      </c>
      <c r="C990" s="281"/>
      <c r="D990" s="281">
        <v>4946</v>
      </c>
      <c r="E990" s="281">
        <v>7385</v>
      </c>
      <c r="F990" s="450">
        <v>-0.33026404874746107</v>
      </c>
      <c r="G990" s="450">
        <v>3.2141317406085186</v>
      </c>
      <c r="H990" s="451"/>
      <c r="HM990" s="102"/>
      <c r="HN990" s="102"/>
      <c r="HO990" s="102"/>
      <c r="HP990" s="102"/>
      <c r="HQ990" s="102"/>
      <c r="HR990" s="102"/>
      <c r="HS990" s="102"/>
      <c r="HT990" s="102"/>
      <c r="HU990" s="102"/>
      <c r="HV990" s="102"/>
      <c r="HW990" s="102"/>
      <c r="HX990" s="102"/>
      <c r="HY990" s="102"/>
      <c r="HZ990" s="102"/>
      <c r="IA990" s="102"/>
      <c r="IB990" s="102"/>
      <c r="IC990" s="102"/>
      <c r="ID990" s="102"/>
      <c r="IE990" s="102"/>
      <c r="IF990" s="102"/>
      <c r="IG990" s="102"/>
      <c r="IH990" s="102"/>
      <c r="II990" s="102"/>
      <c r="IJ990" s="102"/>
      <c r="IK990" s="102"/>
      <c r="IL990" s="102"/>
      <c r="IM990" s="102"/>
      <c r="IN990" s="102"/>
    </row>
    <row r="991" spans="1:248" s="436" customFormat="1" ht="18" customHeight="1">
      <c r="A991" s="350" t="s">
        <v>920</v>
      </c>
      <c r="B991" s="281"/>
      <c r="C991" s="281"/>
      <c r="D991" s="281">
        <v>0</v>
      </c>
      <c r="E991" s="281">
        <v>0</v>
      </c>
      <c r="F991" s="450"/>
      <c r="G991" s="450"/>
      <c r="H991" s="451"/>
      <c r="HM991" s="102"/>
      <c r="HN991" s="102"/>
      <c r="HO991" s="102"/>
      <c r="HP991" s="102"/>
      <c r="HQ991" s="102"/>
      <c r="HR991" s="102"/>
      <c r="HS991" s="102"/>
      <c r="HT991" s="102"/>
      <c r="HU991" s="102"/>
      <c r="HV991" s="102"/>
      <c r="HW991" s="102"/>
      <c r="HX991" s="102"/>
      <c r="HY991" s="102"/>
      <c r="HZ991" s="102"/>
      <c r="IA991" s="102"/>
      <c r="IB991" s="102"/>
      <c r="IC991" s="102"/>
      <c r="ID991" s="102"/>
      <c r="IE991" s="102"/>
      <c r="IF991" s="102"/>
      <c r="IG991" s="102"/>
      <c r="IH991" s="102"/>
      <c r="II991" s="102"/>
      <c r="IJ991" s="102"/>
      <c r="IK991" s="102"/>
      <c r="IL991" s="102"/>
      <c r="IM991" s="102"/>
      <c r="IN991" s="102"/>
    </row>
    <row r="992" spans="1:248" s="436" customFormat="1" ht="18" customHeight="1">
      <c r="A992" s="350" t="s">
        <v>921</v>
      </c>
      <c r="B992" s="281"/>
      <c r="C992" s="281"/>
      <c r="D992" s="281">
        <v>0</v>
      </c>
      <c r="E992" s="281">
        <v>25971</v>
      </c>
      <c r="F992" s="450">
        <v>-1</v>
      </c>
      <c r="G992" s="450"/>
      <c r="H992" s="451"/>
      <c r="HM992" s="102"/>
      <c r="HN992" s="102"/>
      <c r="HO992" s="102"/>
      <c r="HP992" s="102"/>
      <c r="HQ992" s="102"/>
      <c r="HR992" s="102"/>
      <c r="HS992" s="102"/>
      <c r="HT992" s="102"/>
      <c r="HU992" s="102"/>
      <c r="HV992" s="102"/>
      <c r="HW992" s="102"/>
      <c r="HX992" s="102"/>
      <c r="HY992" s="102"/>
      <c r="HZ992" s="102"/>
      <c r="IA992" s="102"/>
      <c r="IB992" s="102"/>
      <c r="IC992" s="102"/>
      <c r="ID992" s="102"/>
      <c r="IE992" s="102"/>
      <c r="IF992" s="102"/>
      <c r="IG992" s="102"/>
      <c r="IH992" s="102"/>
      <c r="II992" s="102"/>
      <c r="IJ992" s="102"/>
      <c r="IK992" s="102"/>
      <c r="IL992" s="102"/>
      <c r="IM992" s="102"/>
      <c r="IN992" s="102"/>
    </row>
    <row r="993" spans="1:248" s="436" customFormat="1" ht="18" customHeight="1">
      <c r="A993" s="350" t="s">
        <v>922</v>
      </c>
      <c r="B993" s="281"/>
      <c r="C993" s="281"/>
      <c r="D993" s="281">
        <v>0</v>
      </c>
      <c r="E993" s="281">
        <v>0</v>
      </c>
      <c r="F993" s="450"/>
      <c r="G993" s="450"/>
      <c r="H993" s="451"/>
      <c r="HM993" s="102"/>
      <c r="HN993" s="102"/>
      <c r="HO993" s="102"/>
      <c r="HP993" s="102"/>
      <c r="HQ993" s="102"/>
      <c r="HR993" s="102"/>
      <c r="HS993" s="102"/>
      <c r="HT993" s="102"/>
      <c r="HU993" s="102"/>
      <c r="HV993" s="102"/>
      <c r="HW993" s="102"/>
      <c r="HX993" s="102"/>
      <c r="HY993" s="102"/>
      <c r="HZ993" s="102"/>
      <c r="IA993" s="102"/>
      <c r="IB993" s="102"/>
      <c r="IC993" s="102"/>
      <c r="ID993" s="102"/>
      <c r="IE993" s="102"/>
      <c r="IF993" s="102"/>
      <c r="IG993" s="102"/>
      <c r="IH993" s="102"/>
      <c r="II993" s="102"/>
      <c r="IJ993" s="102"/>
      <c r="IK993" s="102"/>
      <c r="IL993" s="102"/>
      <c r="IM993" s="102"/>
      <c r="IN993" s="102"/>
    </row>
    <row r="994" spans="1:248" s="436" customFormat="1" ht="18" customHeight="1">
      <c r="A994" s="350" t="s">
        <v>923</v>
      </c>
      <c r="B994" s="281"/>
      <c r="C994" s="281"/>
      <c r="D994" s="281">
        <v>0</v>
      </c>
      <c r="E994" s="281">
        <v>0</v>
      </c>
      <c r="F994" s="450"/>
      <c r="G994" s="450"/>
      <c r="H994" s="451"/>
      <c r="HM994" s="102"/>
      <c r="HN994" s="102"/>
      <c r="HO994" s="102"/>
      <c r="HP994" s="102"/>
      <c r="HQ994" s="102"/>
      <c r="HR994" s="102"/>
      <c r="HS994" s="102"/>
      <c r="HT994" s="102"/>
      <c r="HU994" s="102"/>
      <c r="HV994" s="102"/>
      <c r="HW994" s="102"/>
      <c r="HX994" s="102"/>
      <c r="HY994" s="102"/>
      <c r="HZ994" s="102"/>
      <c r="IA994" s="102"/>
      <c r="IB994" s="102"/>
      <c r="IC994" s="102"/>
      <c r="ID994" s="102"/>
      <c r="IE994" s="102"/>
      <c r="IF994" s="102"/>
      <c r="IG994" s="102"/>
      <c r="IH994" s="102"/>
      <c r="II994" s="102"/>
      <c r="IJ994" s="102"/>
      <c r="IK994" s="102"/>
      <c r="IL994" s="102"/>
      <c r="IM994" s="102"/>
      <c r="IN994" s="102"/>
    </row>
    <row r="995" spans="1:248" s="436" customFormat="1" ht="18" customHeight="1">
      <c r="A995" s="350" t="s">
        <v>924</v>
      </c>
      <c r="B995" s="281"/>
      <c r="C995" s="281"/>
      <c r="D995" s="281">
        <v>0</v>
      </c>
      <c r="E995" s="281">
        <v>0</v>
      </c>
      <c r="F995" s="450"/>
      <c r="G995" s="450"/>
      <c r="H995" s="451"/>
      <c r="HM995" s="102"/>
      <c r="HN995" s="102"/>
      <c r="HO995" s="102"/>
      <c r="HP995" s="102"/>
      <c r="HQ995" s="102"/>
      <c r="HR995" s="102"/>
      <c r="HS995" s="102"/>
      <c r="HT995" s="102"/>
      <c r="HU995" s="102"/>
      <c r="HV995" s="102"/>
      <c r="HW995" s="102"/>
      <c r="HX995" s="102"/>
      <c r="HY995" s="102"/>
      <c r="HZ995" s="102"/>
      <c r="IA995" s="102"/>
      <c r="IB995" s="102"/>
      <c r="IC995" s="102"/>
      <c r="ID995" s="102"/>
      <c r="IE995" s="102"/>
      <c r="IF995" s="102"/>
      <c r="IG995" s="102"/>
      <c r="IH995" s="102"/>
      <c r="II995" s="102"/>
      <c r="IJ995" s="102"/>
      <c r="IK995" s="102"/>
      <c r="IL995" s="102"/>
      <c r="IM995" s="102"/>
      <c r="IN995" s="102"/>
    </row>
    <row r="996" spans="1:248" s="436" customFormat="1" ht="18" customHeight="1">
      <c r="A996" s="350" t="s">
        <v>925</v>
      </c>
      <c r="B996" s="281"/>
      <c r="C996" s="281"/>
      <c r="D996" s="281">
        <v>0</v>
      </c>
      <c r="E996" s="281">
        <v>0</v>
      </c>
      <c r="F996" s="450"/>
      <c r="G996" s="450"/>
      <c r="H996" s="451"/>
      <c r="HM996" s="102"/>
      <c r="HN996" s="102"/>
      <c r="HO996" s="102"/>
      <c r="HP996" s="102"/>
      <c r="HQ996" s="102"/>
      <c r="HR996" s="102"/>
      <c r="HS996" s="102"/>
      <c r="HT996" s="102"/>
      <c r="HU996" s="102"/>
      <c r="HV996" s="102"/>
      <c r="HW996" s="102"/>
      <c r="HX996" s="102"/>
      <c r="HY996" s="102"/>
      <c r="HZ996" s="102"/>
      <c r="IA996" s="102"/>
      <c r="IB996" s="102"/>
      <c r="IC996" s="102"/>
      <c r="ID996" s="102"/>
      <c r="IE996" s="102"/>
      <c r="IF996" s="102"/>
      <c r="IG996" s="102"/>
      <c r="IH996" s="102"/>
      <c r="II996" s="102"/>
      <c r="IJ996" s="102"/>
      <c r="IK996" s="102"/>
      <c r="IL996" s="102"/>
      <c r="IM996" s="102"/>
      <c r="IN996" s="102"/>
    </row>
    <row r="997" spans="1:248" s="436" customFormat="1" ht="18" customHeight="1">
      <c r="A997" s="350" t="s">
        <v>926</v>
      </c>
      <c r="B997" s="281">
        <v>7588</v>
      </c>
      <c r="C997" s="281"/>
      <c r="D997" s="281">
        <v>7898</v>
      </c>
      <c r="E997" s="281">
        <v>11324</v>
      </c>
      <c r="F997" s="450">
        <v>-0.30254327092900035</v>
      </c>
      <c r="G997" s="450">
        <v>4.0853979968371146E-2</v>
      </c>
      <c r="H997" s="451"/>
      <c r="HM997" s="102"/>
      <c r="HN997" s="102"/>
      <c r="HO997" s="102"/>
      <c r="HP997" s="102"/>
      <c r="HQ997" s="102"/>
      <c r="HR997" s="102"/>
      <c r="HS997" s="102"/>
      <c r="HT997" s="102"/>
      <c r="HU997" s="102"/>
      <c r="HV997" s="102"/>
      <c r="HW997" s="102"/>
      <c r="HX997" s="102"/>
      <c r="HY997" s="102"/>
      <c r="HZ997" s="102"/>
      <c r="IA997" s="102"/>
      <c r="IB997" s="102"/>
      <c r="IC997" s="102"/>
      <c r="ID997" s="102"/>
      <c r="IE997" s="102"/>
      <c r="IF997" s="102"/>
      <c r="IG997" s="102"/>
      <c r="IH997" s="102"/>
      <c r="II997" s="102"/>
      <c r="IJ997" s="102"/>
      <c r="IK997" s="102"/>
      <c r="IL997" s="102"/>
      <c r="IM997" s="102"/>
      <c r="IN997" s="102"/>
    </row>
    <row r="998" spans="1:248" s="436" customFormat="1" ht="18" customHeight="1">
      <c r="A998" s="350" t="s">
        <v>927</v>
      </c>
      <c r="B998" s="281">
        <v>0</v>
      </c>
      <c r="C998" s="281"/>
      <c r="D998" s="281">
        <v>0</v>
      </c>
      <c r="E998" s="281">
        <v>0</v>
      </c>
      <c r="F998" s="450"/>
      <c r="G998" s="450"/>
      <c r="H998" s="451"/>
      <c r="HM998" s="102"/>
      <c r="HN998" s="102"/>
      <c r="HO998" s="102"/>
      <c r="HP998" s="102"/>
      <c r="HQ998" s="102"/>
      <c r="HR998" s="102"/>
      <c r="HS998" s="102"/>
      <c r="HT998" s="102"/>
      <c r="HU998" s="102"/>
      <c r="HV998" s="102"/>
      <c r="HW998" s="102"/>
      <c r="HX998" s="102"/>
      <c r="HY998" s="102"/>
      <c r="HZ998" s="102"/>
      <c r="IA998" s="102"/>
      <c r="IB998" s="102"/>
      <c r="IC998" s="102"/>
      <c r="ID998" s="102"/>
      <c r="IE998" s="102"/>
      <c r="IF998" s="102"/>
      <c r="IG998" s="102"/>
      <c r="IH998" s="102"/>
      <c r="II998" s="102"/>
      <c r="IJ998" s="102"/>
      <c r="IK998" s="102"/>
      <c r="IL998" s="102"/>
      <c r="IM998" s="102"/>
      <c r="IN998" s="102"/>
    </row>
    <row r="999" spans="1:248" s="436" customFormat="1" ht="18" customHeight="1">
      <c r="A999" s="350" t="s">
        <v>928</v>
      </c>
      <c r="B999" s="281">
        <v>7621.46</v>
      </c>
      <c r="C999" s="281"/>
      <c r="D999" s="281">
        <v>4377</v>
      </c>
      <c r="E999" s="281">
        <v>4419</v>
      </c>
      <c r="F999" s="450">
        <v>-9.5044127630685704E-3</v>
      </c>
      <c r="G999" s="450">
        <v>-0.42570058755146656</v>
      </c>
      <c r="H999" s="451"/>
      <c r="HM999" s="102"/>
      <c r="HN999" s="102"/>
      <c r="HO999" s="102"/>
      <c r="HP999" s="102"/>
      <c r="HQ999" s="102"/>
      <c r="HR999" s="102"/>
      <c r="HS999" s="102"/>
      <c r="HT999" s="102"/>
      <c r="HU999" s="102"/>
      <c r="HV999" s="102"/>
      <c r="HW999" s="102"/>
      <c r="HX999" s="102"/>
      <c r="HY999" s="102"/>
      <c r="HZ999" s="102"/>
      <c r="IA999" s="102"/>
      <c r="IB999" s="102"/>
      <c r="IC999" s="102"/>
      <c r="ID999" s="102"/>
      <c r="IE999" s="102"/>
      <c r="IF999" s="102"/>
      <c r="IG999" s="102"/>
      <c r="IH999" s="102"/>
      <c r="II999" s="102"/>
      <c r="IJ999" s="102"/>
      <c r="IK999" s="102"/>
      <c r="IL999" s="102"/>
      <c r="IM999" s="102"/>
      <c r="IN999" s="102"/>
    </row>
    <row r="1000" spans="1:248" s="436" customFormat="1" ht="18" customHeight="1">
      <c r="A1000" s="350" t="s">
        <v>929</v>
      </c>
      <c r="B1000" s="281">
        <v>7153.3488300240006</v>
      </c>
      <c r="C1000" s="281"/>
      <c r="D1000" s="281">
        <v>20262</v>
      </c>
      <c r="E1000" s="281">
        <v>1356</v>
      </c>
      <c r="F1000" s="450">
        <v>13.942477876106194</v>
      </c>
      <c r="G1000" s="450">
        <v>1.8325194928222195</v>
      </c>
      <c r="H1000" s="451"/>
      <c r="HM1000" s="102"/>
      <c r="HN1000" s="102"/>
      <c r="HO1000" s="102"/>
      <c r="HP1000" s="102"/>
      <c r="HQ1000" s="102"/>
      <c r="HR1000" s="102"/>
      <c r="HS1000" s="102"/>
      <c r="HT1000" s="102"/>
      <c r="HU1000" s="102"/>
      <c r="HV1000" s="102"/>
      <c r="HW1000" s="102"/>
      <c r="HX1000" s="102"/>
      <c r="HY1000" s="102"/>
      <c r="HZ1000" s="102"/>
      <c r="IA1000" s="102"/>
      <c r="IB1000" s="102"/>
      <c r="IC1000" s="102"/>
      <c r="ID1000" s="102"/>
      <c r="IE1000" s="102"/>
      <c r="IF1000" s="102"/>
      <c r="IG1000" s="102"/>
      <c r="IH1000" s="102"/>
      <c r="II1000" s="102"/>
      <c r="IJ1000" s="102"/>
      <c r="IK1000" s="102"/>
      <c r="IL1000" s="102"/>
      <c r="IM1000" s="102"/>
      <c r="IN1000" s="102"/>
    </row>
    <row r="1001" spans="1:248" s="436" customFormat="1" ht="18" customHeight="1">
      <c r="A1001" s="350" t="s">
        <v>930</v>
      </c>
      <c r="B1001" s="281">
        <v>0</v>
      </c>
      <c r="C1001" s="281"/>
      <c r="D1001" s="281">
        <v>0</v>
      </c>
      <c r="E1001" s="281">
        <v>0</v>
      </c>
      <c r="F1001" s="450"/>
      <c r="G1001" s="450"/>
      <c r="H1001" s="451"/>
      <c r="HM1001" s="102"/>
      <c r="HN1001" s="102"/>
      <c r="HO1001" s="102"/>
      <c r="HP1001" s="102"/>
      <c r="HQ1001" s="102"/>
      <c r="HR1001" s="102"/>
      <c r="HS1001" s="102"/>
      <c r="HT1001" s="102"/>
      <c r="HU1001" s="102"/>
      <c r="HV1001" s="102"/>
      <c r="HW1001" s="102"/>
      <c r="HX1001" s="102"/>
      <c r="HY1001" s="102"/>
      <c r="HZ1001" s="102"/>
      <c r="IA1001" s="102"/>
      <c r="IB1001" s="102"/>
      <c r="IC1001" s="102"/>
      <c r="ID1001" s="102"/>
      <c r="IE1001" s="102"/>
      <c r="IF1001" s="102"/>
      <c r="IG1001" s="102"/>
      <c r="IH1001" s="102"/>
      <c r="II1001" s="102"/>
      <c r="IJ1001" s="102"/>
      <c r="IK1001" s="102"/>
      <c r="IL1001" s="102"/>
      <c r="IM1001" s="102"/>
      <c r="IN1001" s="102"/>
    </row>
    <row r="1002" spans="1:248" s="436" customFormat="1" ht="18" customHeight="1">
      <c r="A1002" s="350" t="s">
        <v>931</v>
      </c>
      <c r="B1002" s="281">
        <v>183399.00714072702</v>
      </c>
      <c r="C1002" s="281"/>
      <c r="D1002" s="281">
        <v>63982</v>
      </c>
      <c r="E1002" s="281">
        <v>28216</v>
      </c>
      <c r="F1002" s="450">
        <v>1.2675786787638219</v>
      </c>
      <c r="G1002" s="450">
        <v>-0.65113224440247441</v>
      </c>
      <c r="H1002" s="474"/>
      <c r="HM1002" s="102"/>
      <c r="HN1002" s="102"/>
      <c r="HO1002" s="102"/>
      <c r="HP1002" s="102"/>
      <c r="HQ1002" s="102"/>
      <c r="HR1002" s="102"/>
      <c r="HS1002" s="102"/>
      <c r="HT1002" s="102"/>
      <c r="HU1002" s="102"/>
      <c r="HV1002" s="102"/>
      <c r="HW1002" s="102"/>
      <c r="HX1002" s="102"/>
      <c r="HY1002" s="102"/>
      <c r="HZ1002" s="102"/>
      <c r="IA1002" s="102"/>
      <c r="IB1002" s="102"/>
      <c r="IC1002" s="102"/>
      <c r="ID1002" s="102"/>
      <c r="IE1002" s="102"/>
      <c r="IF1002" s="102"/>
      <c r="IG1002" s="102"/>
      <c r="IH1002" s="102"/>
      <c r="II1002" s="102"/>
      <c r="IJ1002" s="102"/>
      <c r="IK1002" s="102"/>
      <c r="IL1002" s="102"/>
      <c r="IM1002" s="102"/>
      <c r="IN1002" s="102"/>
    </row>
    <row r="1003" spans="1:248" s="436" customFormat="1">
      <c r="A1003" s="448" t="s">
        <v>932</v>
      </c>
      <c r="B1003" s="458">
        <v>277</v>
      </c>
      <c r="C1003" s="458">
        <v>277</v>
      </c>
      <c r="D1003" s="458">
        <v>277</v>
      </c>
      <c r="E1003" s="458">
        <v>133453</v>
      </c>
      <c r="F1003" s="453">
        <v>-0.9979243628843113</v>
      </c>
      <c r="G1003" s="450">
        <v>0</v>
      </c>
      <c r="H1003" s="470"/>
      <c r="HM1003" s="102"/>
      <c r="HN1003" s="102"/>
      <c r="HO1003" s="102"/>
      <c r="HP1003" s="102"/>
      <c r="HQ1003" s="102"/>
      <c r="HR1003" s="102"/>
      <c r="HS1003" s="102"/>
      <c r="HT1003" s="102"/>
      <c r="HU1003" s="102"/>
      <c r="HV1003" s="102"/>
      <c r="HW1003" s="102"/>
      <c r="HX1003" s="102"/>
      <c r="HY1003" s="102"/>
      <c r="HZ1003" s="102"/>
      <c r="IA1003" s="102"/>
      <c r="IB1003" s="102"/>
      <c r="IC1003" s="102"/>
      <c r="ID1003" s="102"/>
      <c r="IE1003" s="102"/>
      <c r="IF1003" s="102"/>
      <c r="IG1003" s="102"/>
      <c r="IH1003" s="102"/>
      <c r="II1003" s="102"/>
      <c r="IJ1003" s="102"/>
      <c r="IK1003" s="102"/>
      <c r="IL1003" s="102"/>
      <c r="IM1003" s="102"/>
      <c r="IN1003" s="102"/>
    </row>
    <row r="1004" spans="1:248" s="436" customFormat="1" ht="18" customHeight="1">
      <c r="A1004" s="350" t="s">
        <v>112</v>
      </c>
      <c r="B1004" s="281">
        <v>0</v>
      </c>
      <c r="C1004" s="281"/>
      <c r="D1004" s="281">
        <v>0</v>
      </c>
      <c r="E1004" s="281">
        <v>0</v>
      </c>
      <c r="F1004" s="450"/>
      <c r="G1004" s="450"/>
      <c r="H1004" s="451"/>
      <c r="HM1004" s="102"/>
      <c r="HN1004" s="102"/>
      <c r="HO1004" s="102"/>
      <c r="HP1004" s="102"/>
      <c r="HQ1004" s="102"/>
      <c r="HR1004" s="102"/>
      <c r="HS1004" s="102"/>
      <c r="HT1004" s="102"/>
      <c r="HU1004" s="102"/>
      <c r="HV1004" s="102"/>
      <c r="HW1004" s="102"/>
      <c r="HX1004" s="102"/>
      <c r="HY1004" s="102"/>
      <c r="HZ1004" s="102"/>
      <c r="IA1004" s="102"/>
      <c r="IB1004" s="102"/>
      <c r="IC1004" s="102"/>
      <c r="ID1004" s="102"/>
      <c r="IE1004" s="102"/>
      <c r="IF1004" s="102"/>
      <c r="IG1004" s="102"/>
      <c r="IH1004" s="102"/>
      <c r="II1004" s="102"/>
      <c r="IJ1004" s="102"/>
      <c r="IK1004" s="102"/>
      <c r="IL1004" s="102"/>
      <c r="IM1004" s="102"/>
      <c r="IN1004" s="102"/>
    </row>
    <row r="1005" spans="1:248" s="436" customFormat="1" ht="18" customHeight="1">
      <c r="A1005" s="350" t="s">
        <v>113</v>
      </c>
      <c r="B1005" s="281">
        <v>0</v>
      </c>
      <c r="C1005" s="281"/>
      <c r="D1005" s="281">
        <v>0</v>
      </c>
      <c r="E1005" s="281">
        <v>0</v>
      </c>
      <c r="F1005" s="450"/>
      <c r="G1005" s="450"/>
      <c r="H1005" s="451"/>
      <c r="HM1005" s="102"/>
      <c r="HN1005" s="102"/>
      <c r="HO1005" s="102"/>
      <c r="HP1005" s="102"/>
      <c r="HQ1005" s="102"/>
      <c r="HR1005" s="102"/>
      <c r="HS1005" s="102"/>
      <c r="HT1005" s="102"/>
      <c r="HU1005" s="102"/>
      <c r="HV1005" s="102"/>
      <c r="HW1005" s="102"/>
      <c r="HX1005" s="102"/>
      <c r="HY1005" s="102"/>
      <c r="HZ1005" s="102"/>
      <c r="IA1005" s="102"/>
      <c r="IB1005" s="102"/>
      <c r="IC1005" s="102"/>
      <c r="ID1005" s="102"/>
      <c r="IE1005" s="102"/>
      <c r="IF1005" s="102"/>
      <c r="IG1005" s="102"/>
      <c r="IH1005" s="102"/>
      <c r="II1005" s="102"/>
      <c r="IJ1005" s="102"/>
      <c r="IK1005" s="102"/>
      <c r="IL1005" s="102"/>
      <c r="IM1005" s="102"/>
      <c r="IN1005" s="102"/>
    </row>
    <row r="1006" spans="1:248" s="436" customFormat="1" ht="18" customHeight="1">
      <c r="A1006" s="350" t="s">
        <v>114</v>
      </c>
      <c r="B1006" s="281">
        <v>0</v>
      </c>
      <c r="C1006" s="281"/>
      <c r="D1006" s="281">
        <v>0</v>
      </c>
      <c r="E1006" s="281">
        <v>0</v>
      </c>
      <c r="F1006" s="450"/>
      <c r="G1006" s="450"/>
      <c r="H1006" s="451"/>
      <c r="HM1006" s="102"/>
      <c r="HN1006" s="102"/>
      <c r="HO1006" s="102"/>
      <c r="HP1006" s="102"/>
      <c r="HQ1006" s="102"/>
      <c r="HR1006" s="102"/>
      <c r="HS1006" s="102"/>
      <c r="HT1006" s="102"/>
      <c r="HU1006" s="102"/>
      <c r="HV1006" s="102"/>
      <c r="HW1006" s="102"/>
      <c r="HX1006" s="102"/>
      <c r="HY1006" s="102"/>
      <c r="HZ1006" s="102"/>
      <c r="IA1006" s="102"/>
      <c r="IB1006" s="102"/>
      <c r="IC1006" s="102"/>
      <c r="ID1006" s="102"/>
      <c r="IE1006" s="102"/>
      <c r="IF1006" s="102"/>
      <c r="IG1006" s="102"/>
      <c r="IH1006" s="102"/>
      <c r="II1006" s="102"/>
      <c r="IJ1006" s="102"/>
      <c r="IK1006" s="102"/>
      <c r="IL1006" s="102"/>
      <c r="IM1006" s="102"/>
      <c r="IN1006" s="102"/>
    </row>
    <row r="1007" spans="1:248" s="436" customFormat="1" ht="18" customHeight="1">
      <c r="A1007" s="350" t="s">
        <v>933</v>
      </c>
      <c r="B1007" s="281">
        <v>0</v>
      </c>
      <c r="C1007" s="281"/>
      <c r="D1007" s="281">
        <v>0</v>
      </c>
      <c r="E1007" s="281">
        <v>133000</v>
      </c>
      <c r="F1007" s="450">
        <v>-1</v>
      </c>
      <c r="G1007" s="450"/>
      <c r="H1007" s="451"/>
      <c r="HM1007" s="102"/>
      <c r="HN1007" s="102"/>
      <c r="HO1007" s="102"/>
      <c r="HP1007" s="102"/>
      <c r="HQ1007" s="102"/>
      <c r="HR1007" s="102"/>
      <c r="HS1007" s="102"/>
      <c r="HT1007" s="102"/>
      <c r="HU1007" s="102"/>
      <c r="HV1007" s="102"/>
      <c r="HW1007" s="102"/>
      <c r="HX1007" s="102"/>
      <c r="HY1007" s="102"/>
      <c r="HZ1007" s="102"/>
      <c r="IA1007" s="102"/>
      <c r="IB1007" s="102"/>
      <c r="IC1007" s="102"/>
      <c r="ID1007" s="102"/>
      <c r="IE1007" s="102"/>
      <c r="IF1007" s="102"/>
      <c r="IG1007" s="102"/>
      <c r="IH1007" s="102"/>
      <c r="II1007" s="102"/>
      <c r="IJ1007" s="102"/>
      <c r="IK1007" s="102"/>
      <c r="IL1007" s="102"/>
      <c r="IM1007" s="102"/>
      <c r="IN1007" s="102"/>
    </row>
    <row r="1008" spans="1:248" s="436" customFormat="1" ht="18" customHeight="1">
      <c r="A1008" s="350" t="s">
        <v>934</v>
      </c>
      <c r="B1008" s="281">
        <v>0</v>
      </c>
      <c r="C1008" s="281"/>
      <c r="D1008" s="281">
        <v>0</v>
      </c>
      <c r="E1008" s="281">
        <v>0</v>
      </c>
      <c r="F1008" s="450"/>
      <c r="G1008" s="450"/>
      <c r="H1008" s="451"/>
      <c r="HM1008" s="102"/>
      <c r="HN1008" s="102"/>
      <c r="HO1008" s="102"/>
      <c r="HP1008" s="102"/>
      <c r="HQ1008" s="102"/>
      <c r="HR1008" s="102"/>
      <c r="HS1008" s="102"/>
      <c r="HT1008" s="102"/>
      <c r="HU1008" s="102"/>
      <c r="HV1008" s="102"/>
      <c r="HW1008" s="102"/>
      <c r="HX1008" s="102"/>
      <c r="HY1008" s="102"/>
      <c r="HZ1008" s="102"/>
      <c r="IA1008" s="102"/>
      <c r="IB1008" s="102"/>
      <c r="IC1008" s="102"/>
      <c r="ID1008" s="102"/>
      <c r="IE1008" s="102"/>
      <c r="IF1008" s="102"/>
      <c r="IG1008" s="102"/>
      <c r="IH1008" s="102"/>
      <c r="II1008" s="102"/>
      <c r="IJ1008" s="102"/>
      <c r="IK1008" s="102"/>
      <c r="IL1008" s="102"/>
      <c r="IM1008" s="102"/>
      <c r="IN1008" s="102"/>
    </row>
    <row r="1009" spans="1:248" s="436" customFormat="1" ht="18" customHeight="1">
      <c r="A1009" s="350" t="s">
        <v>935</v>
      </c>
      <c r="B1009" s="281">
        <v>0</v>
      </c>
      <c r="C1009" s="281"/>
      <c r="D1009" s="281">
        <v>0</v>
      </c>
      <c r="E1009" s="281">
        <v>0</v>
      </c>
      <c r="F1009" s="450"/>
      <c r="G1009" s="450"/>
      <c r="H1009" s="460"/>
      <c r="HM1009" s="102"/>
      <c r="HN1009" s="102"/>
      <c r="HO1009" s="102"/>
      <c r="HP1009" s="102"/>
      <c r="HQ1009" s="102"/>
      <c r="HR1009" s="102"/>
      <c r="HS1009" s="102"/>
      <c r="HT1009" s="102"/>
      <c r="HU1009" s="102"/>
      <c r="HV1009" s="102"/>
      <c r="HW1009" s="102"/>
      <c r="HX1009" s="102"/>
      <c r="HY1009" s="102"/>
      <c r="HZ1009" s="102"/>
      <c r="IA1009" s="102"/>
      <c r="IB1009" s="102"/>
      <c r="IC1009" s="102"/>
      <c r="ID1009" s="102"/>
      <c r="IE1009" s="102"/>
      <c r="IF1009" s="102"/>
      <c r="IG1009" s="102"/>
      <c r="IH1009" s="102"/>
      <c r="II1009" s="102"/>
      <c r="IJ1009" s="102"/>
      <c r="IK1009" s="102"/>
      <c r="IL1009" s="102"/>
      <c r="IM1009" s="102"/>
      <c r="IN1009" s="102"/>
    </row>
    <row r="1010" spans="1:248" s="436" customFormat="1" ht="18" customHeight="1">
      <c r="A1010" s="350" t="s">
        <v>936</v>
      </c>
      <c r="B1010" s="281">
        <v>0</v>
      </c>
      <c r="C1010" s="281"/>
      <c r="D1010" s="281">
        <v>0</v>
      </c>
      <c r="E1010" s="281">
        <v>0</v>
      </c>
      <c r="F1010" s="450"/>
      <c r="G1010" s="450"/>
      <c r="H1010" s="451"/>
      <c r="HM1010" s="102"/>
      <c r="HN1010" s="102"/>
      <c r="HO1010" s="102"/>
      <c r="HP1010" s="102"/>
      <c r="HQ1010" s="102"/>
      <c r="HR1010" s="102"/>
      <c r="HS1010" s="102"/>
      <c r="HT1010" s="102"/>
      <c r="HU1010" s="102"/>
      <c r="HV1010" s="102"/>
      <c r="HW1010" s="102"/>
      <c r="HX1010" s="102"/>
      <c r="HY1010" s="102"/>
      <c r="HZ1010" s="102"/>
      <c r="IA1010" s="102"/>
      <c r="IB1010" s="102"/>
      <c r="IC1010" s="102"/>
      <c r="ID1010" s="102"/>
      <c r="IE1010" s="102"/>
      <c r="IF1010" s="102"/>
      <c r="IG1010" s="102"/>
      <c r="IH1010" s="102"/>
      <c r="II1010" s="102"/>
      <c r="IJ1010" s="102"/>
      <c r="IK1010" s="102"/>
      <c r="IL1010" s="102"/>
      <c r="IM1010" s="102"/>
      <c r="IN1010" s="102"/>
    </row>
    <row r="1011" spans="1:248" s="436" customFormat="1" ht="18" customHeight="1">
      <c r="A1011" s="350" t="s">
        <v>937</v>
      </c>
      <c r="B1011" s="281">
        <v>0</v>
      </c>
      <c r="C1011" s="281"/>
      <c r="D1011" s="281">
        <v>0</v>
      </c>
      <c r="E1011" s="281">
        <v>0</v>
      </c>
      <c r="F1011" s="450"/>
      <c r="G1011" s="450"/>
      <c r="H1011" s="451"/>
      <c r="HM1011" s="102"/>
      <c r="HN1011" s="102"/>
      <c r="HO1011" s="102"/>
      <c r="HP1011" s="102"/>
      <c r="HQ1011" s="102"/>
      <c r="HR1011" s="102"/>
      <c r="HS1011" s="102"/>
      <c r="HT1011" s="102"/>
      <c r="HU1011" s="102"/>
      <c r="HV1011" s="102"/>
      <c r="HW1011" s="102"/>
      <c r="HX1011" s="102"/>
      <c r="HY1011" s="102"/>
      <c r="HZ1011" s="102"/>
      <c r="IA1011" s="102"/>
      <c r="IB1011" s="102"/>
      <c r="IC1011" s="102"/>
      <c r="ID1011" s="102"/>
      <c r="IE1011" s="102"/>
      <c r="IF1011" s="102"/>
      <c r="IG1011" s="102"/>
      <c r="IH1011" s="102"/>
      <c r="II1011" s="102"/>
      <c r="IJ1011" s="102"/>
      <c r="IK1011" s="102"/>
      <c r="IL1011" s="102"/>
      <c r="IM1011" s="102"/>
      <c r="IN1011" s="102"/>
    </row>
    <row r="1012" spans="1:248" s="436" customFormat="1" ht="18" customHeight="1">
      <c r="A1012" s="350" t="s">
        <v>938</v>
      </c>
      <c r="B1012" s="281">
        <v>277</v>
      </c>
      <c r="C1012" s="281"/>
      <c r="D1012" s="281">
        <v>277</v>
      </c>
      <c r="E1012" s="281">
        <v>453</v>
      </c>
      <c r="F1012" s="450">
        <v>-0.38852097130242824</v>
      </c>
      <c r="G1012" s="450">
        <v>0</v>
      </c>
      <c r="H1012" s="460"/>
      <c r="HM1012" s="102"/>
      <c r="HN1012" s="102"/>
      <c r="HO1012" s="102"/>
      <c r="HP1012" s="102"/>
      <c r="HQ1012" s="102"/>
      <c r="HR1012" s="102"/>
      <c r="HS1012" s="102"/>
      <c r="HT1012" s="102"/>
      <c r="HU1012" s="102"/>
      <c r="HV1012" s="102"/>
      <c r="HW1012" s="102"/>
      <c r="HX1012" s="102"/>
      <c r="HY1012" s="102"/>
      <c r="HZ1012" s="102"/>
      <c r="IA1012" s="102"/>
      <c r="IB1012" s="102"/>
      <c r="IC1012" s="102"/>
      <c r="ID1012" s="102"/>
      <c r="IE1012" s="102"/>
      <c r="IF1012" s="102"/>
      <c r="IG1012" s="102"/>
      <c r="IH1012" s="102"/>
      <c r="II1012" s="102"/>
      <c r="IJ1012" s="102"/>
      <c r="IK1012" s="102"/>
      <c r="IL1012" s="102"/>
      <c r="IM1012" s="102"/>
      <c r="IN1012" s="102"/>
    </row>
    <row r="1013" spans="1:248" s="436" customFormat="1" ht="36">
      <c r="A1013" s="448" t="s">
        <v>939</v>
      </c>
      <c r="B1013" s="458">
        <v>119673.2</v>
      </c>
      <c r="C1013" s="458">
        <v>179392</v>
      </c>
      <c r="D1013" s="458">
        <v>179392</v>
      </c>
      <c r="E1013" s="458">
        <v>65940</v>
      </c>
      <c r="F1013" s="453">
        <v>1.7205338186229908</v>
      </c>
      <c r="G1013" s="450">
        <v>0.49901565262732173</v>
      </c>
      <c r="H1013" s="451" t="s">
        <v>940</v>
      </c>
      <c r="HM1013" s="102"/>
      <c r="HN1013" s="102"/>
      <c r="HO1013" s="102"/>
      <c r="HP1013" s="102"/>
      <c r="HQ1013" s="102"/>
      <c r="HR1013" s="102"/>
      <c r="HS1013" s="102"/>
      <c r="HT1013" s="102"/>
      <c r="HU1013" s="102"/>
      <c r="HV1013" s="102"/>
      <c r="HW1013" s="102"/>
      <c r="HX1013" s="102"/>
      <c r="HY1013" s="102"/>
      <c r="HZ1013" s="102"/>
      <c r="IA1013" s="102"/>
      <c r="IB1013" s="102"/>
      <c r="IC1013" s="102"/>
      <c r="ID1013" s="102"/>
      <c r="IE1013" s="102"/>
      <c r="IF1013" s="102"/>
      <c r="IG1013" s="102"/>
      <c r="IH1013" s="102"/>
      <c r="II1013" s="102"/>
      <c r="IJ1013" s="102"/>
      <c r="IK1013" s="102"/>
      <c r="IL1013" s="102"/>
      <c r="IM1013" s="102"/>
      <c r="IN1013" s="102"/>
    </row>
    <row r="1014" spans="1:248" s="436" customFormat="1" ht="18" customHeight="1">
      <c r="A1014" s="350" t="s">
        <v>112</v>
      </c>
      <c r="B1014" s="281">
        <v>0</v>
      </c>
      <c r="C1014" s="281"/>
      <c r="D1014" s="281">
        <v>0</v>
      </c>
      <c r="E1014" s="281">
        <v>0</v>
      </c>
      <c r="F1014" s="450"/>
      <c r="G1014" s="450"/>
      <c r="H1014" s="451"/>
      <c r="HM1014" s="102"/>
      <c r="HN1014" s="102"/>
      <c r="HO1014" s="102"/>
      <c r="HP1014" s="102"/>
      <c r="HQ1014" s="102"/>
      <c r="HR1014" s="102"/>
      <c r="HS1014" s="102"/>
      <c r="HT1014" s="102"/>
      <c r="HU1014" s="102"/>
      <c r="HV1014" s="102"/>
      <c r="HW1014" s="102"/>
      <c r="HX1014" s="102"/>
      <c r="HY1014" s="102"/>
      <c r="HZ1014" s="102"/>
      <c r="IA1014" s="102"/>
      <c r="IB1014" s="102"/>
      <c r="IC1014" s="102"/>
      <c r="ID1014" s="102"/>
      <c r="IE1014" s="102"/>
      <c r="IF1014" s="102"/>
      <c r="IG1014" s="102"/>
      <c r="IH1014" s="102"/>
      <c r="II1014" s="102"/>
      <c r="IJ1014" s="102"/>
      <c r="IK1014" s="102"/>
      <c r="IL1014" s="102"/>
      <c r="IM1014" s="102"/>
      <c r="IN1014" s="102"/>
    </row>
    <row r="1015" spans="1:248" s="436" customFormat="1" ht="18" customHeight="1">
      <c r="A1015" s="350" t="s">
        <v>113</v>
      </c>
      <c r="B1015" s="281">
        <v>0</v>
      </c>
      <c r="C1015" s="281"/>
      <c r="D1015" s="281">
        <v>0</v>
      </c>
      <c r="E1015" s="281">
        <v>0</v>
      </c>
      <c r="F1015" s="450"/>
      <c r="G1015" s="450"/>
      <c r="H1015" s="451"/>
      <c r="HM1015" s="102"/>
      <c r="HN1015" s="102"/>
      <c r="HO1015" s="102"/>
      <c r="HP1015" s="102"/>
      <c r="HQ1015" s="102"/>
      <c r="HR1015" s="102"/>
      <c r="HS1015" s="102"/>
      <c r="HT1015" s="102"/>
      <c r="HU1015" s="102"/>
      <c r="HV1015" s="102"/>
      <c r="HW1015" s="102"/>
      <c r="HX1015" s="102"/>
      <c r="HY1015" s="102"/>
      <c r="HZ1015" s="102"/>
      <c r="IA1015" s="102"/>
      <c r="IB1015" s="102"/>
      <c r="IC1015" s="102"/>
      <c r="ID1015" s="102"/>
      <c r="IE1015" s="102"/>
      <c r="IF1015" s="102"/>
      <c r="IG1015" s="102"/>
      <c r="IH1015" s="102"/>
      <c r="II1015" s="102"/>
      <c r="IJ1015" s="102"/>
      <c r="IK1015" s="102"/>
      <c r="IL1015" s="102"/>
      <c r="IM1015" s="102"/>
      <c r="IN1015" s="102"/>
    </row>
    <row r="1016" spans="1:248" s="436" customFormat="1" ht="18" customHeight="1">
      <c r="A1016" s="350" t="s">
        <v>114</v>
      </c>
      <c r="B1016" s="281">
        <v>0</v>
      </c>
      <c r="C1016" s="281"/>
      <c r="D1016" s="281">
        <v>0</v>
      </c>
      <c r="E1016" s="281">
        <v>0</v>
      </c>
      <c r="F1016" s="450"/>
      <c r="G1016" s="450"/>
      <c r="H1016" s="470"/>
      <c r="HM1016" s="102"/>
      <c r="HN1016" s="102"/>
      <c r="HO1016" s="102"/>
      <c r="HP1016" s="102"/>
      <c r="HQ1016" s="102"/>
      <c r="HR1016" s="102"/>
      <c r="HS1016" s="102"/>
      <c r="HT1016" s="102"/>
      <c r="HU1016" s="102"/>
      <c r="HV1016" s="102"/>
      <c r="HW1016" s="102"/>
      <c r="HX1016" s="102"/>
      <c r="HY1016" s="102"/>
      <c r="HZ1016" s="102"/>
      <c r="IA1016" s="102"/>
      <c r="IB1016" s="102"/>
      <c r="IC1016" s="102"/>
      <c r="ID1016" s="102"/>
      <c r="IE1016" s="102"/>
      <c r="IF1016" s="102"/>
      <c r="IG1016" s="102"/>
      <c r="IH1016" s="102"/>
      <c r="II1016" s="102"/>
      <c r="IJ1016" s="102"/>
      <c r="IK1016" s="102"/>
      <c r="IL1016" s="102"/>
      <c r="IM1016" s="102"/>
      <c r="IN1016" s="102"/>
    </row>
    <row r="1017" spans="1:248" s="436" customFormat="1" ht="18" customHeight="1">
      <c r="A1017" s="350" t="s">
        <v>941</v>
      </c>
      <c r="B1017" s="281">
        <v>0</v>
      </c>
      <c r="C1017" s="281"/>
      <c r="D1017" s="281">
        <v>20000</v>
      </c>
      <c r="E1017" s="281">
        <v>0</v>
      </c>
      <c r="F1017" s="450"/>
      <c r="G1017" s="450"/>
      <c r="H1017" s="451"/>
      <c r="HM1017" s="102"/>
      <c r="HN1017" s="102"/>
      <c r="HO1017" s="102"/>
      <c r="HP1017" s="102"/>
      <c r="HQ1017" s="102"/>
      <c r="HR1017" s="102"/>
      <c r="HS1017" s="102"/>
      <c r="HT1017" s="102"/>
      <c r="HU1017" s="102"/>
      <c r="HV1017" s="102"/>
      <c r="HW1017" s="102"/>
      <c r="HX1017" s="102"/>
      <c r="HY1017" s="102"/>
      <c r="HZ1017" s="102"/>
      <c r="IA1017" s="102"/>
      <c r="IB1017" s="102"/>
      <c r="IC1017" s="102"/>
      <c r="ID1017" s="102"/>
      <c r="IE1017" s="102"/>
      <c r="IF1017" s="102"/>
      <c r="IG1017" s="102"/>
      <c r="IH1017" s="102"/>
      <c r="II1017" s="102"/>
      <c r="IJ1017" s="102"/>
      <c r="IK1017" s="102"/>
      <c r="IL1017" s="102"/>
      <c r="IM1017" s="102"/>
      <c r="IN1017" s="102"/>
    </row>
    <row r="1018" spans="1:248" s="436" customFormat="1" ht="18" customHeight="1">
      <c r="A1018" s="350" t="s">
        <v>942</v>
      </c>
      <c r="B1018" s="281">
        <v>0</v>
      </c>
      <c r="C1018" s="281"/>
      <c r="D1018" s="281">
        <v>0</v>
      </c>
      <c r="E1018" s="281">
        <v>0</v>
      </c>
      <c r="F1018" s="450"/>
      <c r="G1018" s="450"/>
      <c r="H1018" s="451"/>
      <c r="HM1018" s="102"/>
      <c r="HN1018" s="102"/>
      <c r="HO1018" s="102"/>
      <c r="HP1018" s="102"/>
      <c r="HQ1018" s="102"/>
      <c r="HR1018" s="102"/>
      <c r="HS1018" s="102"/>
      <c r="HT1018" s="102"/>
      <c r="HU1018" s="102"/>
      <c r="HV1018" s="102"/>
      <c r="HW1018" s="102"/>
      <c r="HX1018" s="102"/>
      <c r="HY1018" s="102"/>
      <c r="HZ1018" s="102"/>
      <c r="IA1018" s="102"/>
      <c r="IB1018" s="102"/>
      <c r="IC1018" s="102"/>
      <c r="ID1018" s="102"/>
      <c r="IE1018" s="102"/>
      <c r="IF1018" s="102"/>
      <c r="IG1018" s="102"/>
      <c r="IH1018" s="102"/>
      <c r="II1018" s="102"/>
      <c r="IJ1018" s="102"/>
      <c r="IK1018" s="102"/>
      <c r="IL1018" s="102"/>
      <c r="IM1018" s="102"/>
      <c r="IN1018" s="102"/>
    </row>
    <row r="1019" spans="1:248" s="436" customFormat="1" ht="18" customHeight="1">
      <c r="A1019" s="350" t="s">
        <v>943</v>
      </c>
      <c r="B1019" s="281">
        <v>0</v>
      </c>
      <c r="C1019" s="281"/>
      <c r="D1019" s="281">
        <v>0</v>
      </c>
      <c r="E1019" s="281">
        <v>0</v>
      </c>
      <c r="F1019" s="450"/>
      <c r="G1019" s="450"/>
      <c r="H1019" s="451"/>
      <c r="HM1019" s="102"/>
      <c r="HN1019" s="102"/>
      <c r="HO1019" s="102"/>
      <c r="HP1019" s="102"/>
      <c r="HQ1019" s="102"/>
      <c r="HR1019" s="102"/>
      <c r="HS1019" s="102"/>
      <c r="HT1019" s="102"/>
      <c r="HU1019" s="102"/>
      <c r="HV1019" s="102"/>
      <c r="HW1019" s="102"/>
      <c r="HX1019" s="102"/>
      <c r="HY1019" s="102"/>
      <c r="HZ1019" s="102"/>
      <c r="IA1019" s="102"/>
      <c r="IB1019" s="102"/>
      <c r="IC1019" s="102"/>
      <c r="ID1019" s="102"/>
      <c r="IE1019" s="102"/>
      <c r="IF1019" s="102"/>
      <c r="IG1019" s="102"/>
      <c r="IH1019" s="102"/>
      <c r="II1019" s="102"/>
      <c r="IJ1019" s="102"/>
      <c r="IK1019" s="102"/>
      <c r="IL1019" s="102"/>
      <c r="IM1019" s="102"/>
      <c r="IN1019" s="102"/>
    </row>
    <row r="1020" spans="1:248" s="436" customFormat="1" ht="18" customHeight="1">
      <c r="A1020" s="350" t="s">
        <v>944</v>
      </c>
      <c r="B1020" s="281">
        <v>0</v>
      </c>
      <c r="C1020" s="281"/>
      <c r="D1020" s="281">
        <v>0</v>
      </c>
      <c r="E1020" s="281">
        <v>0</v>
      </c>
      <c r="F1020" s="450"/>
      <c r="G1020" s="450"/>
      <c r="H1020" s="451"/>
      <c r="HM1020" s="102"/>
      <c r="HN1020" s="102"/>
      <c r="HO1020" s="102"/>
      <c r="HP1020" s="102"/>
      <c r="HQ1020" s="102"/>
      <c r="HR1020" s="102"/>
      <c r="HS1020" s="102"/>
      <c r="HT1020" s="102"/>
      <c r="HU1020" s="102"/>
      <c r="HV1020" s="102"/>
      <c r="HW1020" s="102"/>
      <c r="HX1020" s="102"/>
      <c r="HY1020" s="102"/>
      <c r="HZ1020" s="102"/>
      <c r="IA1020" s="102"/>
      <c r="IB1020" s="102"/>
      <c r="IC1020" s="102"/>
      <c r="ID1020" s="102"/>
      <c r="IE1020" s="102"/>
      <c r="IF1020" s="102"/>
      <c r="IG1020" s="102"/>
      <c r="IH1020" s="102"/>
      <c r="II1020" s="102"/>
      <c r="IJ1020" s="102"/>
      <c r="IK1020" s="102"/>
      <c r="IL1020" s="102"/>
      <c r="IM1020" s="102"/>
      <c r="IN1020" s="102"/>
    </row>
    <row r="1021" spans="1:248" s="436" customFormat="1" ht="18" customHeight="1">
      <c r="A1021" s="350" t="s">
        <v>945</v>
      </c>
      <c r="B1021" s="281">
        <v>0</v>
      </c>
      <c r="C1021" s="281"/>
      <c r="D1021" s="281">
        <v>0</v>
      </c>
      <c r="E1021" s="281">
        <v>0</v>
      </c>
      <c r="F1021" s="450"/>
      <c r="G1021" s="450"/>
      <c r="H1021" s="451"/>
      <c r="HM1021" s="102"/>
      <c r="HN1021" s="102"/>
      <c r="HO1021" s="102"/>
      <c r="HP1021" s="102"/>
      <c r="HQ1021" s="102"/>
      <c r="HR1021" s="102"/>
      <c r="HS1021" s="102"/>
      <c r="HT1021" s="102"/>
      <c r="HU1021" s="102"/>
      <c r="HV1021" s="102"/>
      <c r="HW1021" s="102"/>
      <c r="HX1021" s="102"/>
      <c r="HY1021" s="102"/>
      <c r="HZ1021" s="102"/>
      <c r="IA1021" s="102"/>
      <c r="IB1021" s="102"/>
      <c r="IC1021" s="102"/>
      <c r="ID1021" s="102"/>
      <c r="IE1021" s="102"/>
      <c r="IF1021" s="102"/>
      <c r="IG1021" s="102"/>
      <c r="IH1021" s="102"/>
      <c r="II1021" s="102"/>
      <c r="IJ1021" s="102"/>
      <c r="IK1021" s="102"/>
      <c r="IL1021" s="102"/>
      <c r="IM1021" s="102"/>
      <c r="IN1021" s="102"/>
    </row>
    <row r="1022" spans="1:248" s="436" customFormat="1" ht="18" customHeight="1">
      <c r="A1022" s="350" t="s">
        <v>946</v>
      </c>
      <c r="B1022" s="281">
        <v>119673.2</v>
      </c>
      <c r="C1022" s="281"/>
      <c r="D1022" s="281">
        <v>159392</v>
      </c>
      <c r="E1022" s="281">
        <v>65940</v>
      </c>
      <c r="F1022" s="450">
        <v>1.4172277828328785</v>
      </c>
      <c r="G1022" s="450">
        <v>0.33189385760554591</v>
      </c>
      <c r="H1022" s="460"/>
      <c r="HM1022" s="102"/>
      <c r="HN1022" s="102"/>
      <c r="HO1022" s="102"/>
      <c r="HP1022" s="102"/>
      <c r="HQ1022" s="102"/>
      <c r="HR1022" s="102"/>
      <c r="HS1022" s="102"/>
      <c r="HT1022" s="102"/>
      <c r="HU1022" s="102"/>
      <c r="HV1022" s="102"/>
      <c r="HW1022" s="102"/>
      <c r="HX1022" s="102"/>
      <c r="HY1022" s="102"/>
      <c r="HZ1022" s="102"/>
      <c r="IA1022" s="102"/>
      <c r="IB1022" s="102"/>
      <c r="IC1022" s="102"/>
      <c r="ID1022" s="102"/>
      <c r="IE1022" s="102"/>
      <c r="IF1022" s="102"/>
      <c r="IG1022" s="102"/>
      <c r="IH1022" s="102"/>
      <c r="II1022" s="102"/>
      <c r="IJ1022" s="102"/>
      <c r="IK1022" s="102"/>
      <c r="IL1022" s="102"/>
      <c r="IM1022" s="102"/>
      <c r="IN1022" s="102"/>
    </row>
    <row r="1023" spans="1:248" s="436" customFormat="1" ht="54" customHeight="1">
      <c r="A1023" s="448" t="s">
        <v>947</v>
      </c>
      <c r="B1023" s="458"/>
      <c r="C1023" s="458">
        <v>8559</v>
      </c>
      <c r="D1023" s="458">
        <v>8559</v>
      </c>
      <c r="E1023" s="458">
        <v>126135</v>
      </c>
      <c r="F1023" s="453">
        <v>-0.93214413128790585</v>
      </c>
      <c r="G1023" s="450"/>
      <c r="H1023" s="451"/>
      <c r="HM1023" s="102"/>
      <c r="HN1023" s="102"/>
      <c r="HO1023" s="102"/>
      <c r="HP1023" s="102"/>
      <c r="HQ1023" s="102"/>
      <c r="HR1023" s="102"/>
      <c r="HS1023" s="102"/>
      <c r="HT1023" s="102"/>
      <c r="HU1023" s="102"/>
      <c r="HV1023" s="102"/>
      <c r="HW1023" s="102"/>
      <c r="HX1023" s="102"/>
      <c r="HY1023" s="102"/>
      <c r="HZ1023" s="102"/>
      <c r="IA1023" s="102"/>
      <c r="IB1023" s="102"/>
      <c r="IC1023" s="102"/>
      <c r="ID1023" s="102"/>
      <c r="IE1023" s="102"/>
      <c r="IF1023" s="102"/>
      <c r="IG1023" s="102"/>
      <c r="IH1023" s="102"/>
      <c r="II1023" s="102"/>
      <c r="IJ1023" s="102"/>
      <c r="IK1023" s="102"/>
      <c r="IL1023" s="102"/>
      <c r="IM1023" s="102"/>
      <c r="IN1023" s="102"/>
    </row>
    <row r="1024" spans="1:248" s="436" customFormat="1" ht="18" customHeight="1">
      <c r="A1024" s="350" t="s">
        <v>948</v>
      </c>
      <c r="B1024" s="281"/>
      <c r="C1024" s="281"/>
      <c r="D1024" s="281">
        <v>8559</v>
      </c>
      <c r="E1024" s="281">
        <v>126135</v>
      </c>
      <c r="F1024" s="450">
        <v>-0.93214413128790585</v>
      </c>
      <c r="G1024" s="450"/>
      <c r="H1024" s="451"/>
      <c r="HM1024" s="102"/>
      <c r="HN1024" s="102"/>
      <c r="HO1024" s="102"/>
      <c r="HP1024" s="102"/>
      <c r="HQ1024" s="102"/>
      <c r="HR1024" s="102"/>
      <c r="HS1024" s="102"/>
      <c r="HT1024" s="102"/>
      <c r="HU1024" s="102"/>
      <c r="HV1024" s="102"/>
      <c r="HW1024" s="102"/>
      <c r="HX1024" s="102"/>
      <c r="HY1024" s="102"/>
      <c r="HZ1024" s="102"/>
      <c r="IA1024" s="102"/>
      <c r="IB1024" s="102"/>
      <c r="IC1024" s="102"/>
      <c r="ID1024" s="102"/>
      <c r="IE1024" s="102"/>
      <c r="IF1024" s="102"/>
      <c r="IG1024" s="102"/>
      <c r="IH1024" s="102"/>
      <c r="II1024" s="102"/>
      <c r="IJ1024" s="102"/>
      <c r="IK1024" s="102"/>
      <c r="IL1024" s="102"/>
      <c r="IM1024" s="102"/>
      <c r="IN1024" s="102"/>
    </row>
    <row r="1025" spans="1:248" s="436" customFormat="1" ht="18" customHeight="1">
      <c r="A1025" s="350" t="s">
        <v>949</v>
      </c>
      <c r="B1025" s="281"/>
      <c r="C1025" s="281"/>
      <c r="D1025" s="281">
        <v>0</v>
      </c>
      <c r="E1025" s="281"/>
      <c r="F1025" s="450"/>
      <c r="G1025" s="450"/>
      <c r="H1025" s="451"/>
      <c r="HM1025" s="102"/>
      <c r="HN1025" s="102"/>
      <c r="HO1025" s="102"/>
      <c r="HP1025" s="102"/>
      <c r="HQ1025" s="102"/>
      <c r="HR1025" s="102"/>
      <c r="HS1025" s="102"/>
      <c r="HT1025" s="102"/>
      <c r="HU1025" s="102"/>
      <c r="HV1025" s="102"/>
      <c r="HW1025" s="102"/>
      <c r="HX1025" s="102"/>
      <c r="HY1025" s="102"/>
      <c r="HZ1025" s="102"/>
      <c r="IA1025" s="102"/>
      <c r="IB1025" s="102"/>
      <c r="IC1025" s="102"/>
      <c r="ID1025" s="102"/>
      <c r="IE1025" s="102"/>
      <c r="IF1025" s="102"/>
      <c r="IG1025" s="102"/>
      <c r="IH1025" s="102"/>
      <c r="II1025" s="102"/>
      <c r="IJ1025" s="102"/>
      <c r="IK1025" s="102"/>
      <c r="IL1025" s="102"/>
      <c r="IM1025" s="102"/>
      <c r="IN1025" s="102"/>
    </row>
    <row r="1026" spans="1:248" s="436" customFormat="1" ht="18" customHeight="1">
      <c r="A1026" s="350" t="s">
        <v>950</v>
      </c>
      <c r="B1026" s="281"/>
      <c r="C1026" s="281"/>
      <c r="D1026" s="281">
        <v>0</v>
      </c>
      <c r="E1026" s="281"/>
      <c r="F1026" s="450"/>
      <c r="G1026" s="450"/>
      <c r="H1026" s="451"/>
      <c r="HM1026" s="102"/>
      <c r="HN1026" s="102"/>
      <c r="HO1026" s="102"/>
      <c r="HP1026" s="102"/>
      <c r="HQ1026" s="102"/>
      <c r="HR1026" s="102"/>
      <c r="HS1026" s="102"/>
      <c r="HT1026" s="102"/>
      <c r="HU1026" s="102"/>
      <c r="HV1026" s="102"/>
      <c r="HW1026" s="102"/>
      <c r="HX1026" s="102"/>
      <c r="HY1026" s="102"/>
      <c r="HZ1026" s="102"/>
      <c r="IA1026" s="102"/>
      <c r="IB1026" s="102"/>
      <c r="IC1026" s="102"/>
      <c r="ID1026" s="102"/>
      <c r="IE1026" s="102"/>
      <c r="IF1026" s="102"/>
      <c r="IG1026" s="102"/>
      <c r="IH1026" s="102"/>
      <c r="II1026" s="102"/>
      <c r="IJ1026" s="102"/>
      <c r="IK1026" s="102"/>
      <c r="IL1026" s="102"/>
      <c r="IM1026" s="102"/>
      <c r="IN1026" s="102"/>
    </row>
    <row r="1027" spans="1:248" s="438" customFormat="1" ht="18" customHeight="1">
      <c r="A1027" s="350" t="s">
        <v>951</v>
      </c>
      <c r="B1027" s="281"/>
      <c r="C1027" s="281"/>
      <c r="D1027" s="281">
        <v>0</v>
      </c>
      <c r="E1027" s="281"/>
      <c r="F1027" s="450"/>
      <c r="G1027" s="450"/>
      <c r="H1027" s="451"/>
    </row>
    <row r="1028" spans="1:248" s="436" customFormat="1" ht="18" customHeight="1">
      <c r="A1028" s="448" t="s">
        <v>952</v>
      </c>
      <c r="B1028" s="458">
        <v>222.20179999999999</v>
      </c>
      <c r="C1028" s="458">
        <v>533</v>
      </c>
      <c r="D1028" s="458">
        <v>533</v>
      </c>
      <c r="E1028" s="458">
        <v>106</v>
      </c>
      <c r="F1028" s="453">
        <v>4.0283018867924527</v>
      </c>
      <c r="G1028" s="450">
        <v>1.3987204424086572</v>
      </c>
      <c r="H1028" s="451"/>
      <c r="HM1028" s="102"/>
      <c r="HN1028" s="102"/>
      <c r="HO1028" s="102"/>
      <c r="HP1028" s="102"/>
      <c r="HQ1028" s="102"/>
      <c r="HR1028" s="102"/>
      <c r="HS1028" s="102"/>
      <c r="HT1028" s="102"/>
      <c r="HU1028" s="102"/>
      <c r="HV1028" s="102"/>
      <c r="HW1028" s="102"/>
      <c r="HX1028" s="102"/>
      <c r="HY1028" s="102"/>
      <c r="HZ1028" s="102"/>
      <c r="IA1028" s="102"/>
      <c r="IB1028" s="102"/>
      <c r="IC1028" s="102"/>
      <c r="ID1028" s="102"/>
      <c r="IE1028" s="102"/>
      <c r="IF1028" s="102"/>
      <c r="IG1028" s="102"/>
      <c r="IH1028" s="102"/>
      <c r="II1028" s="102"/>
      <c r="IJ1028" s="102"/>
      <c r="IK1028" s="102"/>
      <c r="IL1028" s="102"/>
      <c r="IM1028" s="102"/>
      <c r="IN1028" s="102"/>
    </row>
    <row r="1029" spans="1:248" s="436" customFormat="1" ht="18" customHeight="1">
      <c r="A1029" s="350" t="s">
        <v>112</v>
      </c>
      <c r="B1029" s="281">
        <v>0</v>
      </c>
      <c r="C1029" s="281"/>
      <c r="D1029" s="281">
        <v>0</v>
      </c>
      <c r="E1029" s="281">
        <v>0</v>
      </c>
      <c r="F1029" s="450"/>
      <c r="G1029" s="450"/>
      <c r="H1029" s="451"/>
      <c r="HM1029" s="102"/>
      <c r="HN1029" s="102"/>
      <c r="HO1029" s="102"/>
      <c r="HP1029" s="102"/>
      <c r="HQ1029" s="102"/>
      <c r="HR1029" s="102"/>
      <c r="HS1029" s="102"/>
      <c r="HT1029" s="102"/>
      <c r="HU1029" s="102"/>
      <c r="HV1029" s="102"/>
      <c r="HW1029" s="102"/>
      <c r="HX1029" s="102"/>
      <c r="HY1029" s="102"/>
      <c r="HZ1029" s="102"/>
      <c r="IA1029" s="102"/>
      <c r="IB1029" s="102"/>
      <c r="IC1029" s="102"/>
      <c r="ID1029" s="102"/>
      <c r="IE1029" s="102"/>
      <c r="IF1029" s="102"/>
      <c r="IG1029" s="102"/>
      <c r="IH1029" s="102"/>
      <c r="II1029" s="102"/>
      <c r="IJ1029" s="102"/>
      <c r="IK1029" s="102"/>
      <c r="IL1029" s="102"/>
      <c r="IM1029" s="102"/>
      <c r="IN1029" s="102"/>
    </row>
    <row r="1030" spans="1:248" s="436" customFormat="1" ht="18" customHeight="1">
      <c r="A1030" s="350" t="s">
        <v>113</v>
      </c>
      <c r="B1030" s="281">
        <v>0</v>
      </c>
      <c r="C1030" s="281"/>
      <c r="D1030" s="281">
        <v>0</v>
      </c>
      <c r="E1030" s="281">
        <v>0</v>
      </c>
      <c r="F1030" s="450"/>
      <c r="G1030" s="450"/>
      <c r="H1030" s="451"/>
      <c r="HM1030" s="102"/>
      <c r="HN1030" s="102"/>
      <c r="HO1030" s="102"/>
      <c r="HP1030" s="102"/>
      <c r="HQ1030" s="102"/>
      <c r="HR1030" s="102"/>
      <c r="HS1030" s="102"/>
      <c r="HT1030" s="102"/>
      <c r="HU1030" s="102"/>
      <c r="HV1030" s="102"/>
      <c r="HW1030" s="102"/>
      <c r="HX1030" s="102"/>
      <c r="HY1030" s="102"/>
      <c r="HZ1030" s="102"/>
      <c r="IA1030" s="102"/>
      <c r="IB1030" s="102"/>
      <c r="IC1030" s="102"/>
      <c r="ID1030" s="102"/>
      <c r="IE1030" s="102"/>
      <c r="IF1030" s="102"/>
      <c r="IG1030" s="102"/>
      <c r="IH1030" s="102"/>
      <c r="II1030" s="102"/>
      <c r="IJ1030" s="102"/>
      <c r="IK1030" s="102"/>
      <c r="IL1030" s="102"/>
      <c r="IM1030" s="102"/>
      <c r="IN1030" s="102"/>
    </row>
    <row r="1031" spans="1:248" s="436" customFormat="1" ht="18" customHeight="1">
      <c r="A1031" s="350" t="s">
        <v>114</v>
      </c>
      <c r="B1031" s="281">
        <v>0</v>
      </c>
      <c r="C1031" s="281"/>
      <c r="D1031" s="281">
        <v>0</v>
      </c>
      <c r="E1031" s="281">
        <v>0</v>
      </c>
      <c r="F1031" s="450"/>
      <c r="G1031" s="450"/>
      <c r="H1031" s="451"/>
      <c r="HM1031" s="102"/>
      <c r="HN1031" s="102"/>
      <c r="HO1031" s="102"/>
      <c r="HP1031" s="102"/>
      <c r="HQ1031" s="102"/>
      <c r="HR1031" s="102"/>
      <c r="HS1031" s="102"/>
      <c r="HT1031" s="102"/>
      <c r="HU1031" s="102"/>
      <c r="HV1031" s="102"/>
      <c r="HW1031" s="102"/>
      <c r="HX1031" s="102"/>
      <c r="HY1031" s="102"/>
      <c r="HZ1031" s="102"/>
      <c r="IA1031" s="102"/>
      <c r="IB1031" s="102"/>
      <c r="IC1031" s="102"/>
      <c r="ID1031" s="102"/>
      <c r="IE1031" s="102"/>
      <c r="IF1031" s="102"/>
      <c r="IG1031" s="102"/>
      <c r="IH1031" s="102"/>
      <c r="II1031" s="102"/>
      <c r="IJ1031" s="102"/>
      <c r="IK1031" s="102"/>
      <c r="IL1031" s="102"/>
      <c r="IM1031" s="102"/>
      <c r="IN1031" s="102"/>
    </row>
    <row r="1032" spans="1:248" s="436" customFormat="1" ht="18" customHeight="1">
      <c r="A1032" s="350" t="s">
        <v>937</v>
      </c>
      <c r="B1032" s="281">
        <v>0</v>
      </c>
      <c r="C1032" s="281"/>
      <c r="D1032" s="281">
        <v>0</v>
      </c>
      <c r="E1032" s="281">
        <v>0</v>
      </c>
      <c r="F1032" s="450"/>
      <c r="G1032" s="450"/>
      <c r="H1032" s="474"/>
      <c r="HM1032" s="102"/>
      <c r="HN1032" s="102"/>
      <c r="HO1032" s="102"/>
      <c r="HP1032" s="102"/>
      <c r="HQ1032" s="102"/>
      <c r="HR1032" s="102"/>
      <c r="HS1032" s="102"/>
      <c r="HT1032" s="102"/>
      <c r="HU1032" s="102"/>
      <c r="HV1032" s="102"/>
      <c r="HW1032" s="102"/>
      <c r="HX1032" s="102"/>
      <c r="HY1032" s="102"/>
      <c r="HZ1032" s="102"/>
      <c r="IA1032" s="102"/>
      <c r="IB1032" s="102"/>
      <c r="IC1032" s="102"/>
      <c r="ID1032" s="102"/>
      <c r="IE1032" s="102"/>
      <c r="IF1032" s="102"/>
      <c r="IG1032" s="102"/>
      <c r="IH1032" s="102"/>
      <c r="II1032" s="102"/>
      <c r="IJ1032" s="102"/>
      <c r="IK1032" s="102"/>
      <c r="IL1032" s="102"/>
      <c r="IM1032" s="102"/>
      <c r="IN1032" s="102"/>
    </row>
    <row r="1033" spans="1:248" s="436" customFormat="1" ht="18" customHeight="1">
      <c r="A1033" s="350" t="s">
        <v>953</v>
      </c>
      <c r="B1033" s="281">
        <v>0</v>
      </c>
      <c r="C1033" s="281"/>
      <c r="D1033" s="281">
        <v>0</v>
      </c>
      <c r="E1033" s="281">
        <v>0</v>
      </c>
      <c r="F1033" s="450"/>
      <c r="G1033" s="450"/>
      <c r="H1033" s="451"/>
      <c r="HM1033" s="102"/>
      <c r="HN1033" s="102"/>
      <c r="HO1033" s="102"/>
      <c r="HP1033" s="102"/>
      <c r="HQ1033" s="102"/>
      <c r="HR1033" s="102"/>
      <c r="HS1033" s="102"/>
      <c r="HT1033" s="102"/>
      <c r="HU1033" s="102"/>
      <c r="HV1033" s="102"/>
      <c r="HW1033" s="102"/>
      <c r="HX1033" s="102"/>
      <c r="HY1033" s="102"/>
      <c r="HZ1033" s="102"/>
      <c r="IA1033" s="102"/>
      <c r="IB1033" s="102"/>
      <c r="IC1033" s="102"/>
      <c r="ID1033" s="102"/>
      <c r="IE1033" s="102"/>
      <c r="IF1033" s="102"/>
      <c r="IG1033" s="102"/>
      <c r="IH1033" s="102"/>
      <c r="II1033" s="102"/>
      <c r="IJ1033" s="102"/>
      <c r="IK1033" s="102"/>
      <c r="IL1033" s="102"/>
      <c r="IM1033" s="102"/>
      <c r="IN1033" s="102"/>
    </row>
    <row r="1034" spans="1:248" s="436" customFormat="1" ht="18" customHeight="1">
      <c r="A1034" s="350" t="s">
        <v>954</v>
      </c>
      <c r="B1034" s="281">
        <v>222.20179999999999</v>
      </c>
      <c r="C1034" s="281"/>
      <c r="D1034" s="281">
        <v>533</v>
      </c>
      <c r="E1034" s="281">
        <v>106</v>
      </c>
      <c r="F1034" s="450">
        <v>4.0283018867924527</v>
      </c>
      <c r="G1034" s="450">
        <v>1.3987204424086572</v>
      </c>
      <c r="H1034" s="451"/>
      <c r="HM1034" s="102"/>
      <c r="HN1034" s="102"/>
      <c r="HO1034" s="102"/>
      <c r="HP1034" s="102"/>
      <c r="HQ1034" s="102"/>
      <c r="HR1034" s="102"/>
      <c r="HS1034" s="102"/>
      <c r="HT1034" s="102"/>
      <c r="HU1034" s="102"/>
      <c r="HV1034" s="102"/>
      <c r="HW1034" s="102"/>
      <c r="HX1034" s="102"/>
      <c r="HY1034" s="102"/>
      <c r="HZ1034" s="102"/>
      <c r="IA1034" s="102"/>
      <c r="IB1034" s="102"/>
      <c r="IC1034" s="102"/>
      <c r="ID1034" s="102"/>
      <c r="IE1034" s="102"/>
      <c r="IF1034" s="102"/>
      <c r="IG1034" s="102"/>
      <c r="IH1034" s="102"/>
      <c r="II1034" s="102"/>
      <c r="IJ1034" s="102"/>
      <c r="IK1034" s="102"/>
      <c r="IL1034" s="102"/>
      <c r="IM1034" s="102"/>
      <c r="IN1034" s="102"/>
    </row>
    <row r="1035" spans="1:248" s="436" customFormat="1">
      <c r="A1035" s="448" t="s">
        <v>955</v>
      </c>
      <c r="B1035" s="458"/>
      <c r="C1035" s="458"/>
      <c r="D1035" s="458">
        <v>0</v>
      </c>
      <c r="E1035" s="458">
        <v>3363</v>
      </c>
      <c r="F1035" s="453">
        <v>-1</v>
      </c>
      <c r="G1035" s="450"/>
      <c r="H1035" s="451"/>
      <c r="HM1035" s="102"/>
      <c r="HN1035" s="102"/>
      <c r="HO1035" s="102"/>
      <c r="HP1035" s="102"/>
      <c r="HQ1035" s="102"/>
      <c r="HR1035" s="102"/>
      <c r="HS1035" s="102"/>
      <c r="HT1035" s="102"/>
      <c r="HU1035" s="102"/>
      <c r="HV1035" s="102"/>
      <c r="HW1035" s="102"/>
      <c r="HX1035" s="102"/>
      <c r="HY1035" s="102"/>
      <c r="HZ1035" s="102"/>
      <c r="IA1035" s="102"/>
      <c r="IB1035" s="102"/>
      <c r="IC1035" s="102"/>
      <c r="ID1035" s="102"/>
      <c r="IE1035" s="102"/>
      <c r="IF1035" s="102"/>
      <c r="IG1035" s="102"/>
      <c r="IH1035" s="102"/>
      <c r="II1035" s="102"/>
      <c r="IJ1035" s="102"/>
      <c r="IK1035" s="102"/>
      <c r="IL1035" s="102"/>
      <c r="IM1035" s="102"/>
      <c r="IN1035" s="102"/>
    </row>
    <row r="1036" spans="1:248" s="436" customFormat="1" ht="18" customHeight="1">
      <c r="A1036" s="350" t="s">
        <v>956</v>
      </c>
      <c r="B1036" s="281"/>
      <c r="C1036" s="281"/>
      <c r="D1036" s="281">
        <v>0</v>
      </c>
      <c r="E1036" s="281">
        <v>0</v>
      </c>
      <c r="F1036" s="450"/>
      <c r="G1036" s="450"/>
      <c r="H1036" s="451"/>
      <c r="HM1036" s="102"/>
      <c r="HN1036" s="102"/>
      <c r="HO1036" s="102"/>
      <c r="HP1036" s="102"/>
      <c r="HQ1036" s="102"/>
      <c r="HR1036" s="102"/>
      <c r="HS1036" s="102"/>
      <c r="HT1036" s="102"/>
      <c r="HU1036" s="102"/>
      <c r="HV1036" s="102"/>
      <c r="HW1036" s="102"/>
      <c r="HX1036" s="102"/>
      <c r="HY1036" s="102"/>
      <c r="HZ1036" s="102"/>
      <c r="IA1036" s="102"/>
      <c r="IB1036" s="102"/>
      <c r="IC1036" s="102"/>
      <c r="ID1036" s="102"/>
      <c r="IE1036" s="102"/>
      <c r="IF1036" s="102"/>
      <c r="IG1036" s="102"/>
      <c r="IH1036" s="102"/>
      <c r="II1036" s="102"/>
      <c r="IJ1036" s="102"/>
      <c r="IK1036" s="102"/>
      <c r="IL1036" s="102"/>
      <c r="IM1036" s="102"/>
      <c r="IN1036" s="102"/>
    </row>
    <row r="1037" spans="1:248" s="436" customFormat="1" ht="18" customHeight="1">
      <c r="A1037" s="350" t="s">
        <v>957</v>
      </c>
      <c r="B1037" s="281"/>
      <c r="C1037" s="281"/>
      <c r="D1037" s="281">
        <v>0</v>
      </c>
      <c r="E1037" s="281">
        <v>0</v>
      </c>
      <c r="F1037" s="450"/>
      <c r="G1037" s="450"/>
      <c r="H1037" s="451"/>
      <c r="HM1037" s="102"/>
      <c r="HN1037" s="102"/>
      <c r="HO1037" s="102"/>
      <c r="HP1037" s="102"/>
      <c r="HQ1037" s="102"/>
      <c r="HR1037" s="102"/>
      <c r="HS1037" s="102"/>
      <c r="HT1037" s="102"/>
      <c r="HU1037" s="102"/>
      <c r="HV1037" s="102"/>
      <c r="HW1037" s="102"/>
      <c r="HX1037" s="102"/>
      <c r="HY1037" s="102"/>
      <c r="HZ1037" s="102"/>
      <c r="IA1037" s="102"/>
      <c r="IB1037" s="102"/>
      <c r="IC1037" s="102"/>
      <c r="ID1037" s="102"/>
      <c r="IE1037" s="102"/>
      <c r="IF1037" s="102"/>
      <c r="IG1037" s="102"/>
      <c r="IH1037" s="102"/>
      <c r="II1037" s="102"/>
      <c r="IJ1037" s="102"/>
      <c r="IK1037" s="102"/>
      <c r="IL1037" s="102"/>
      <c r="IM1037" s="102"/>
      <c r="IN1037" s="102"/>
    </row>
    <row r="1038" spans="1:248" s="436" customFormat="1" ht="18" customHeight="1">
      <c r="A1038" s="350" t="s">
        <v>958</v>
      </c>
      <c r="B1038" s="281"/>
      <c r="C1038" s="281"/>
      <c r="D1038" s="281">
        <v>0</v>
      </c>
      <c r="E1038" s="281">
        <v>0</v>
      </c>
      <c r="F1038" s="450"/>
      <c r="G1038" s="450"/>
      <c r="H1038" s="451"/>
      <c r="HM1038" s="102"/>
      <c r="HN1038" s="102"/>
      <c r="HO1038" s="102"/>
      <c r="HP1038" s="102"/>
      <c r="HQ1038" s="102"/>
      <c r="HR1038" s="102"/>
      <c r="HS1038" s="102"/>
      <c r="HT1038" s="102"/>
      <c r="HU1038" s="102"/>
      <c r="HV1038" s="102"/>
      <c r="HW1038" s="102"/>
      <c r="HX1038" s="102"/>
      <c r="HY1038" s="102"/>
      <c r="HZ1038" s="102"/>
      <c r="IA1038" s="102"/>
      <c r="IB1038" s="102"/>
      <c r="IC1038" s="102"/>
      <c r="ID1038" s="102"/>
      <c r="IE1038" s="102"/>
      <c r="IF1038" s="102"/>
      <c r="IG1038" s="102"/>
      <c r="IH1038" s="102"/>
      <c r="II1038" s="102"/>
      <c r="IJ1038" s="102"/>
      <c r="IK1038" s="102"/>
      <c r="IL1038" s="102"/>
      <c r="IM1038" s="102"/>
      <c r="IN1038" s="102"/>
    </row>
    <row r="1039" spans="1:248" s="436" customFormat="1" ht="18" customHeight="1">
      <c r="A1039" s="350" t="s">
        <v>959</v>
      </c>
      <c r="B1039" s="281"/>
      <c r="C1039" s="281"/>
      <c r="D1039" s="281">
        <v>0</v>
      </c>
      <c r="E1039" s="281">
        <v>3363</v>
      </c>
      <c r="F1039" s="450">
        <v>-1</v>
      </c>
      <c r="G1039" s="450"/>
      <c r="H1039" s="451"/>
      <c r="HM1039" s="102"/>
      <c r="HN1039" s="102"/>
      <c r="HO1039" s="102"/>
      <c r="HP1039" s="102"/>
      <c r="HQ1039" s="102"/>
      <c r="HR1039" s="102"/>
      <c r="HS1039" s="102"/>
      <c r="HT1039" s="102"/>
      <c r="HU1039" s="102"/>
      <c r="HV1039" s="102"/>
      <c r="HW1039" s="102"/>
      <c r="HX1039" s="102"/>
      <c r="HY1039" s="102"/>
      <c r="HZ1039" s="102"/>
      <c r="IA1039" s="102"/>
      <c r="IB1039" s="102"/>
      <c r="IC1039" s="102"/>
      <c r="ID1039" s="102"/>
      <c r="IE1039" s="102"/>
      <c r="IF1039" s="102"/>
      <c r="IG1039" s="102"/>
      <c r="IH1039" s="102"/>
      <c r="II1039" s="102"/>
      <c r="IJ1039" s="102"/>
      <c r="IK1039" s="102"/>
      <c r="IL1039" s="102"/>
      <c r="IM1039" s="102"/>
      <c r="IN1039" s="102"/>
    </row>
    <row r="1040" spans="1:248" s="436" customFormat="1" ht="36">
      <c r="A1040" s="448" t="s">
        <v>960</v>
      </c>
      <c r="B1040" s="458">
        <v>1084853.4099999999</v>
      </c>
      <c r="C1040" s="458">
        <v>533270</v>
      </c>
      <c r="D1040" s="458">
        <v>533270</v>
      </c>
      <c r="E1040" s="458">
        <v>1459286</v>
      </c>
      <c r="F1040" s="453">
        <v>-0.63456786401020771</v>
      </c>
      <c r="G1040" s="450">
        <v>-0.508440499809094</v>
      </c>
      <c r="H1040" s="451" t="s">
        <v>961</v>
      </c>
      <c r="HM1040" s="102"/>
      <c r="HN1040" s="102"/>
      <c r="HO1040" s="102"/>
      <c r="HP1040" s="102"/>
      <c r="HQ1040" s="102"/>
      <c r="HR1040" s="102"/>
      <c r="HS1040" s="102"/>
      <c r="HT1040" s="102"/>
      <c r="HU1040" s="102"/>
      <c r="HV1040" s="102"/>
      <c r="HW1040" s="102"/>
      <c r="HX1040" s="102"/>
      <c r="HY1040" s="102"/>
      <c r="HZ1040" s="102"/>
      <c r="IA1040" s="102"/>
      <c r="IB1040" s="102"/>
      <c r="IC1040" s="102"/>
      <c r="ID1040" s="102"/>
      <c r="IE1040" s="102"/>
      <c r="IF1040" s="102"/>
      <c r="IG1040" s="102"/>
      <c r="IH1040" s="102"/>
      <c r="II1040" s="102"/>
      <c r="IJ1040" s="102"/>
      <c r="IK1040" s="102"/>
      <c r="IL1040" s="102"/>
      <c r="IM1040" s="102"/>
      <c r="IN1040" s="102"/>
    </row>
    <row r="1041" spans="1:248" s="436" customFormat="1" ht="18" customHeight="1">
      <c r="A1041" s="350" t="s">
        <v>962</v>
      </c>
      <c r="B1041" s="281">
        <v>784373</v>
      </c>
      <c r="C1041" s="281"/>
      <c r="D1041" s="281">
        <v>393347</v>
      </c>
      <c r="E1041" s="281">
        <v>832999</v>
      </c>
      <c r="F1041" s="450">
        <v>-0.52779415101338656</v>
      </c>
      <c r="G1041" s="450">
        <v>-0.49852047431515367</v>
      </c>
      <c r="H1041" s="451"/>
      <c r="HM1041" s="102"/>
      <c r="HN1041" s="102"/>
      <c r="HO1041" s="102"/>
      <c r="HP1041" s="102"/>
      <c r="HQ1041" s="102"/>
      <c r="HR1041" s="102"/>
      <c r="HS1041" s="102"/>
      <c r="HT1041" s="102"/>
      <c r="HU1041" s="102"/>
      <c r="HV1041" s="102"/>
      <c r="HW1041" s="102"/>
      <c r="HX1041" s="102"/>
      <c r="HY1041" s="102"/>
      <c r="HZ1041" s="102"/>
      <c r="IA1041" s="102"/>
      <c r="IB1041" s="102"/>
      <c r="IC1041" s="102"/>
      <c r="ID1041" s="102"/>
      <c r="IE1041" s="102"/>
      <c r="IF1041" s="102"/>
      <c r="IG1041" s="102"/>
      <c r="IH1041" s="102"/>
      <c r="II1041" s="102"/>
      <c r="IJ1041" s="102"/>
      <c r="IK1041" s="102"/>
      <c r="IL1041" s="102"/>
      <c r="IM1041" s="102"/>
      <c r="IN1041" s="102"/>
    </row>
    <row r="1042" spans="1:248" s="436" customFormat="1" ht="18" customHeight="1">
      <c r="A1042" s="350" t="s">
        <v>963</v>
      </c>
      <c r="B1042" s="281">
        <v>300480.40999999997</v>
      </c>
      <c r="C1042" s="281"/>
      <c r="D1042" s="281">
        <v>139923</v>
      </c>
      <c r="E1042" s="281">
        <v>626287</v>
      </c>
      <c r="F1042" s="450">
        <v>-0.77658325975151965</v>
      </c>
      <c r="G1042" s="450">
        <v>-0.53433569928901514</v>
      </c>
      <c r="H1042" s="451"/>
      <c r="HM1042" s="102"/>
      <c r="HN1042" s="102"/>
      <c r="HO1042" s="102"/>
      <c r="HP1042" s="102"/>
      <c r="HQ1042" s="102"/>
      <c r="HR1042" s="102"/>
      <c r="HS1042" s="102"/>
      <c r="HT1042" s="102"/>
      <c r="HU1042" s="102"/>
      <c r="HV1042" s="102"/>
      <c r="HW1042" s="102"/>
      <c r="HX1042" s="102"/>
      <c r="HY1042" s="102"/>
      <c r="HZ1042" s="102"/>
      <c r="IA1042" s="102"/>
      <c r="IB1042" s="102"/>
      <c r="IC1042" s="102"/>
      <c r="ID1042" s="102"/>
      <c r="IE1042" s="102"/>
      <c r="IF1042" s="102"/>
      <c r="IG1042" s="102"/>
      <c r="IH1042" s="102"/>
      <c r="II1042" s="102"/>
      <c r="IJ1042" s="102"/>
      <c r="IK1042" s="102"/>
      <c r="IL1042" s="102"/>
      <c r="IM1042" s="102"/>
      <c r="IN1042" s="102"/>
    </row>
    <row r="1043" spans="1:248" s="436" customFormat="1" ht="96">
      <c r="A1043" s="448" t="s">
        <v>57</v>
      </c>
      <c r="B1043" s="476">
        <v>556181.31436259497</v>
      </c>
      <c r="C1043" s="476">
        <v>475513</v>
      </c>
      <c r="D1043" s="476">
        <v>439463</v>
      </c>
      <c r="E1043" s="476">
        <v>712540</v>
      </c>
      <c r="F1043" s="453">
        <v>-0.38324444943441771</v>
      </c>
      <c r="G1043" s="450">
        <v>-0.20985659055511174</v>
      </c>
      <c r="H1043" s="460" t="s">
        <v>964</v>
      </c>
      <c r="HM1043" s="102"/>
      <c r="HN1043" s="102"/>
      <c r="HO1043" s="102"/>
      <c r="HP1043" s="102"/>
      <c r="HQ1043" s="102"/>
      <c r="HR1043" s="102"/>
      <c r="HS1043" s="102"/>
      <c r="HT1043" s="102"/>
      <c r="HU1043" s="102"/>
      <c r="HV1043" s="102"/>
      <c r="HW1043" s="102"/>
      <c r="HX1043" s="102"/>
      <c r="HY1043" s="102"/>
      <c r="HZ1043" s="102"/>
      <c r="IA1043" s="102"/>
      <c r="IB1043" s="102"/>
      <c r="IC1043" s="102"/>
      <c r="ID1043" s="102"/>
      <c r="IE1043" s="102"/>
      <c r="IF1043" s="102"/>
      <c r="IG1043" s="102"/>
      <c r="IH1043" s="102"/>
      <c r="II1043" s="102"/>
      <c r="IJ1043" s="102"/>
      <c r="IK1043" s="102"/>
      <c r="IL1043" s="102"/>
      <c r="IM1043" s="102"/>
      <c r="IN1043" s="102"/>
    </row>
    <row r="1044" spans="1:248" s="436" customFormat="1" ht="18" customHeight="1">
      <c r="A1044" s="448" t="s">
        <v>965</v>
      </c>
      <c r="B1044" s="458">
        <v>0</v>
      </c>
      <c r="C1044" s="458">
        <v>-53</v>
      </c>
      <c r="D1044" s="458">
        <v>-53</v>
      </c>
      <c r="E1044" s="458">
        <v>0</v>
      </c>
      <c r="F1044" s="450"/>
      <c r="G1044" s="450"/>
      <c r="H1044" s="451"/>
      <c r="HM1044" s="102"/>
      <c r="HN1044" s="102"/>
      <c r="HO1044" s="102"/>
      <c r="HP1044" s="102"/>
      <c r="HQ1044" s="102"/>
      <c r="HR1044" s="102"/>
      <c r="HS1044" s="102"/>
      <c r="HT1044" s="102"/>
      <c r="HU1044" s="102"/>
      <c r="HV1044" s="102"/>
      <c r="HW1044" s="102"/>
      <c r="HX1044" s="102"/>
      <c r="HY1044" s="102"/>
      <c r="HZ1044" s="102"/>
      <c r="IA1044" s="102"/>
      <c r="IB1044" s="102"/>
      <c r="IC1044" s="102"/>
      <c r="ID1044" s="102"/>
      <c r="IE1044" s="102"/>
      <c r="IF1044" s="102"/>
      <c r="IG1044" s="102"/>
      <c r="IH1044" s="102"/>
      <c r="II1044" s="102"/>
      <c r="IJ1044" s="102"/>
      <c r="IK1044" s="102"/>
      <c r="IL1044" s="102"/>
      <c r="IM1044" s="102"/>
      <c r="IN1044" s="102"/>
    </row>
    <row r="1045" spans="1:248" s="436" customFormat="1" ht="18" customHeight="1">
      <c r="A1045" s="350" t="s">
        <v>112</v>
      </c>
      <c r="B1045" s="281">
        <v>0</v>
      </c>
      <c r="C1045" s="281"/>
      <c r="D1045" s="281">
        <v>0</v>
      </c>
      <c r="E1045" s="281">
        <v>0</v>
      </c>
      <c r="F1045" s="450"/>
      <c r="G1045" s="450"/>
      <c r="H1045" s="451"/>
      <c r="HM1045" s="102"/>
      <c r="HN1045" s="102"/>
      <c r="HO1045" s="102"/>
      <c r="HP1045" s="102"/>
      <c r="HQ1045" s="102"/>
      <c r="HR1045" s="102"/>
      <c r="HS1045" s="102"/>
      <c r="HT1045" s="102"/>
      <c r="HU1045" s="102"/>
      <c r="HV1045" s="102"/>
      <c r="HW1045" s="102"/>
      <c r="HX1045" s="102"/>
      <c r="HY1045" s="102"/>
      <c r="HZ1045" s="102"/>
      <c r="IA1045" s="102"/>
      <c r="IB1045" s="102"/>
      <c r="IC1045" s="102"/>
      <c r="ID1045" s="102"/>
      <c r="IE1045" s="102"/>
      <c r="IF1045" s="102"/>
      <c r="IG1045" s="102"/>
      <c r="IH1045" s="102"/>
      <c r="II1045" s="102"/>
      <c r="IJ1045" s="102"/>
      <c r="IK1045" s="102"/>
      <c r="IL1045" s="102"/>
      <c r="IM1045" s="102"/>
      <c r="IN1045" s="102"/>
    </row>
    <row r="1046" spans="1:248" s="436" customFormat="1" ht="18" customHeight="1">
      <c r="A1046" s="350" t="s">
        <v>113</v>
      </c>
      <c r="B1046" s="281">
        <v>0</v>
      </c>
      <c r="C1046" s="281"/>
      <c r="D1046" s="281">
        <v>0</v>
      </c>
      <c r="E1046" s="281">
        <v>0</v>
      </c>
      <c r="F1046" s="450"/>
      <c r="G1046" s="450"/>
      <c r="H1046" s="461"/>
      <c r="HM1046" s="102"/>
      <c r="HN1046" s="102"/>
      <c r="HO1046" s="102"/>
      <c r="HP1046" s="102"/>
      <c r="HQ1046" s="102"/>
      <c r="HR1046" s="102"/>
      <c r="HS1046" s="102"/>
      <c r="HT1046" s="102"/>
      <c r="HU1046" s="102"/>
      <c r="HV1046" s="102"/>
      <c r="HW1046" s="102"/>
      <c r="HX1046" s="102"/>
      <c r="HY1046" s="102"/>
      <c r="HZ1046" s="102"/>
      <c r="IA1046" s="102"/>
      <c r="IB1046" s="102"/>
      <c r="IC1046" s="102"/>
      <c r="ID1046" s="102"/>
      <c r="IE1046" s="102"/>
      <c r="IF1046" s="102"/>
      <c r="IG1046" s="102"/>
      <c r="IH1046" s="102"/>
      <c r="II1046" s="102"/>
      <c r="IJ1046" s="102"/>
      <c r="IK1046" s="102"/>
      <c r="IL1046" s="102"/>
      <c r="IM1046" s="102"/>
      <c r="IN1046" s="102"/>
    </row>
    <row r="1047" spans="1:248" s="436" customFormat="1" ht="18" customHeight="1">
      <c r="A1047" s="350" t="s">
        <v>114</v>
      </c>
      <c r="B1047" s="281">
        <v>0</v>
      </c>
      <c r="C1047" s="281"/>
      <c r="D1047" s="281">
        <v>0</v>
      </c>
      <c r="E1047" s="281">
        <v>0</v>
      </c>
      <c r="F1047" s="450"/>
      <c r="G1047" s="450"/>
      <c r="H1047" s="451"/>
      <c r="HM1047" s="102"/>
      <c r="HN1047" s="102"/>
      <c r="HO1047" s="102"/>
      <c r="HP1047" s="102"/>
      <c r="HQ1047" s="102"/>
      <c r="HR1047" s="102"/>
      <c r="HS1047" s="102"/>
      <c r="HT1047" s="102"/>
      <c r="HU1047" s="102"/>
      <c r="HV1047" s="102"/>
      <c r="HW1047" s="102"/>
      <c r="HX1047" s="102"/>
      <c r="HY1047" s="102"/>
      <c r="HZ1047" s="102"/>
      <c r="IA1047" s="102"/>
      <c r="IB1047" s="102"/>
      <c r="IC1047" s="102"/>
      <c r="ID1047" s="102"/>
      <c r="IE1047" s="102"/>
      <c r="IF1047" s="102"/>
      <c r="IG1047" s="102"/>
      <c r="IH1047" s="102"/>
      <c r="II1047" s="102"/>
      <c r="IJ1047" s="102"/>
      <c r="IK1047" s="102"/>
      <c r="IL1047" s="102"/>
      <c r="IM1047" s="102"/>
      <c r="IN1047" s="102"/>
    </row>
    <row r="1048" spans="1:248" s="436" customFormat="1" ht="18" customHeight="1">
      <c r="A1048" s="350" t="s">
        <v>966</v>
      </c>
      <c r="B1048" s="281">
        <v>0</v>
      </c>
      <c r="C1048" s="281"/>
      <c r="D1048" s="281">
        <v>0</v>
      </c>
      <c r="E1048" s="281">
        <v>0</v>
      </c>
      <c r="F1048" s="450"/>
      <c r="G1048" s="450"/>
      <c r="H1048" s="451"/>
      <c r="HM1048" s="102"/>
      <c r="HN1048" s="102"/>
      <c r="HO1048" s="102"/>
      <c r="HP1048" s="102"/>
      <c r="HQ1048" s="102"/>
      <c r="HR1048" s="102"/>
      <c r="HS1048" s="102"/>
      <c r="HT1048" s="102"/>
      <c r="HU1048" s="102"/>
      <c r="HV1048" s="102"/>
      <c r="HW1048" s="102"/>
      <c r="HX1048" s="102"/>
      <c r="HY1048" s="102"/>
      <c r="HZ1048" s="102"/>
      <c r="IA1048" s="102"/>
      <c r="IB1048" s="102"/>
      <c r="IC1048" s="102"/>
      <c r="ID1048" s="102"/>
      <c r="IE1048" s="102"/>
      <c r="IF1048" s="102"/>
      <c r="IG1048" s="102"/>
      <c r="IH1048" s="102"/>
      <c r="II1048" s="102"/>
      <c r="IJ1048" s="102"/>
      <c r="IK1048" s="102"/>
      <c r="IL1048" s="102"/>
      <c r="IM1048" s="102"/>
      <c r="IN1048" s="102"/>
    </row>
    <row r="1049" spans="1:248" s="436" customFormat="1" ht="18" customHeight="1">
      <c r="A1049" s="350" t="s">
        <v>967</v>
      </c>
      <c r="B1049" s="281">
        <v>0</v>
      </c>
      <c r="C1049" s="281"/>
      <c r="D1049" s="281">
        <v>0</v>
      </c>
      <c r="E1049" s="281">
        <v>0</v>
      </c>
      <c r="F1049" s="450"/>
      <c r="G1049" s="450"/>
      <c r="H1049" s="451"/>
      <c r="HM1049" s="102"/>
      <c r="HN1049" s="102"/>
      <c r="HO1049" s="102"/>
      <c r="HP1049" s="102"/>
      <c r="HQ1049" s="102"/>
      <c r="HR1049" s="102"/>
      <c r="HS1049" s="102"/>
      <c r="HT1049" s="102"/>
      <c r="HU1049" s="102"/>
      <c r="HV1049" s="102"/>
      <c r="HW1049" s="102"/>
      <c r="HX1049" s="102"/>
      <c r="HY1049" s="102"/>
      <c r="HZ1049" s="102"/>
      <c r="IA1049" s="102"/>
      <c r="IB1049" s="102"/>
      <c r="IC1049" s="102"/>
      <c r="ID1049" s="102"/>
      <c r="IE1049" s="102"/>
      <c r="IF1049" s="102"/>
      <c r="IG1049" s="102"/>
      <c r="IH1049" s="102"/>
      <c r="II1049" s="102"/>
      <c r="IJ1049" s="102"/>
      <c r="IK1049" s="102"/>
      <c r="IL1049" s="102"/>
      <c r="IM1049" s="102"/>
      <c r="IN1049" s="102"/>
    </row>
    <row r="1050" spans="1:248" s="436" customFormat="1" ht="18" customHeight="1">
      <c r="A1050" s="350" t="s">
        <v>968</v>
      </c>
      <c r="B1050" s="281">
        <v>0</v>
      </c>
      <c r="C1050" s="281"/>
      <c r="D1050" s="281">
        <v>0</v>
      </c>
      <c r="E1050" s="281">
        <v>0</v>
      </c>
      <c r="F1050" s="450"/>
      <c r="G1050" s="450"/>
      <c r="H1050" s="451"/>
      <c r="HM1050" s="102"/>
      <c r="HN1050" s="102"/>
      <c r="HO1050" s="102"/>
      <c r="HP1050" s="102"/>
      <c r="HQ1050" s="102"/>
      <c r="HR1050" s="102"/>
      <c r="HS1050" s="102"/>
      <c r="HT1050" s="102"/>
      <c r="HU1050" s="102"/>
      <c r="HV1050" s="102"/>
      <c r="HW1050" s="102"/>
      <c r="HX1050" s="102"/>
      <c r="HY1050" s="102"/>
      <c r="HZ1050" s="102"/>
      <c r="IA1050" s="102"/>
      <c r="IB1050" s="102"/>
      <c r="IC1050" s="102"/>
      <c r="ID1050" s="102"/>
      <c r="IE1050" s="102"/>
      <c r="IF1050" s="102"/>
      <c r="IG1050" s="102"/>
      <c r="IH1050" s="102"/>
      <c r="II1050" s="102"/>
      <c r="IJ1050" s="102"/>
      <c r="IK1050" s="102"/>
      <c r="IL1050" s="102"/>
      <c r="IM1050" s="102"/>
      <c r="IN1050" s="102"/>
    </row>
    <row r="1051" spans="1:248" s="436" customFormat="1" ht="18" customHeight="1">
      <c r="A1051" s="350" t="s">
        <v>969</v>
      </c>
      <c r="B1051" s="281">
        <v>0</v>
      </c>
      <c r="C1051" s="281"/>
      <c r="D1051" s="281">
        <v>0</v>
      </c>
      <c r="E1051" s="281">
        <v>0</v>
      </c>
      <c r="F1051" s="450"/>
      <c r="G1051" s="450"/>
      <c r="H1051" s="451"/>
      <c r="HM1051" s="102"/>
      <c r="HN1051" s="102"/>
      <c r="HO1051" s="102"/>
      <c r="HP1051" s="102"/>
      <c r="HQ1051" s="102"/>
      <c r="HR1051" s="102"/>
      <c r="HS1051" s="102"/>
      <c r="HT1051" s="102"/>
      <c r="HU1051" s="102"/>
      <c r="HV1051" s="102"/>
      <c r="HW1051" s="102"/>
      <c r="HX1051" s="102"/>
      <c r="HY1051" s="102"/>
      <c r="HZ1051" s="102"/>
      <c r="IA1051" s="102"/>
      <c r="IB1051" s="102"/>
      <c r="IC1051" s="102"/>
      <c r="ID1051" s="102"/>
      <c r="IE1051" s="102"/>
      <c r="IF1051" s="102"/>
      <c r="IG1051" s="102"/>
      <c r="IH1051" s="102"/>
      <c r="II1051" s="102"/>
      <c r="IJ1051" s="102"/>
      <c r="IK1051" s="102"/>
      <c r="IL1051" s="102"/>
      <c r="IM1051" s="102"/>
      <c r="IN1051" s="102"/>
    </row>
    <row r="1052" spans="1:248" s="436" customFormat="1" ht="18" customHeight="1">
      <c r="A1052" s="350" t="s">
        <v>970</v>
      </c>
      <c r="B1052" s="281">
        <v>0</v>
      </c>
      <c r="C1052" s="281"/>
      <c r="D1052" s="281">
        <v>0</v>
      </c>
      <c r="E1052" s="281">
        <v>0</v>
      </c>
      <c r="F1052" s="450"/>
      <c r="G1052" s="450"/>
      <c r="H1052" s="451"/>
      <c r="HM1052" s="102"/>
      <c r="HN1052" s="102"/>
      <c r="HO1052" s="102"/>
      <c r="HP1052" s="102"/>
      <c r="HQ1052" s="102"/>
      <c r="HR1052" s="102"/>
      <c r="HS1052" s="102"/>
      <c r="HT1052" s="102"/>
      <c r="HU1052" s="102"/>
      <c r="HV1052" s="102"/>
      <c r="HW1052" s="102"/>
      <c r="HX1052" s="102"/>
      <c r="HY1052" s="102"/>
      <c r="HZ1052" s="102"/>
      <c r="IA1052" s="102"/>
      <c r="IB1052" s="102"/>
      <c r="IC1052" s="102"/>
      <c r="ID1052" s="102"/>
      <c r="IE1052" s="102"/>
      <c r="IF1052" s="102"/>
      <c r="IG1052" s="102"/>
      <c r="IH1052" s="102"/>
      <c r="II1052" s="102"/>
      <c r="IJ1052" s="102"/>
      <c r="IK1052" s="102"/>
      <c r="IL1052" s="102"/>
      <c r="IM1052" s="102"/>
      <c r="IN1052" s="102"/>
    </row>
    <row r="1053" spans="1:248" s="436" customFormat="1" ht="18" customHeight="1">
      <c r="A1053" s="350" t="s">
        <v>971</v>
      </c>
      <c r="B1053" s="281">
        <v>0</v>
      </c>
      <c r="C1053" s="281"/>
      <c r="D1053" s="281">
        <v>-53</v>
      </c>
      <c r="E1053" s="281">
        <v>0</v>
      </c>
      <c r="F1053" s="450"/>
      <c r="G1053" s="450"/>
      <c r="H1053" s="451"/>
      <c r="HM1053" s="102"/>
      <c r="HN1053" s="102"/>
      <c r="HO1053" s="102"/>
      <c r="HP1053" s="102"/>
      <c r="HQ1053" s="102"/>
      <c r="HR1053" s="102"/>
      <c r="HS1053" s="102"/>
      <c r="HT1053" s="102"/>
      <c r="HU1053" s="102"/>
      <c r="HV1053" s="102"/>
      <c r="HW1053" s="102"/>
      <c r="HX1053" s="102"/>
      <c r="HY1053" s="102"/>
      <c r="HZ1053" s="102"/>
      <c r="IA1053" s="102"/>
      <c r="IB1053" s="102"/>
      <c r="IC1053" s="102"/>
      <c r="ID1053" s="102"/>
      <c r="IE1053" s="102"/>
      <c r="IF1053" s="102"/>
      <c r="IG1053" s="102"/>
      <c r="IH1053" s="102"/>
      <c r="II1053" s="102"/>
      <c r="IJ1053" s="102"/>
      <c r="IK1053" s="102"/>
      <c r="IL1053" s="102"/>
      <c r="IM1053" s="102"/>
      <c r="IN1053" s="102"/>
    </row>
    <row r="1054" spans="1:248" s="436" customFormat="1" ht="96">
      <c r="A1054" s="448" t="s">
        <v>972</v>
      </c>
      <c r="B1054" s="458">
        <v>391197.56170299998</v>
      </c>
      <c r="C1054" s="458">
        <v>265623</v>
      </c>
      <c r="D1054" s="458">
        <v>265623</v>
      </c>
      <c r="E1054" s="458">
        <v>189693</v>
      </c>
      <c r="F1054" s="453">
        <v>0.40027834448292765</v>
      </c>
      <c r="G1054" s="450">
        <v>-0.32100036911359153</v>
      </c>
      <c r="H1054" s="460" t="s">
        <v>964</v>
      </c>
      <c r="HM1054" s="102"/>
      <c r="HN1054" s="102"/>
      <c r="HO1054" s="102"/>
      <c r="HP1054" s="102"/>
      <c r="HQ1054" s="102"/>
      <c r="HR1054" s="102"/>
      <c r="HS1054" s="102"/>
      <c r="HT1054" s="102"/>
      <c r="HU1054" s="102"/>
      <c r="HV1054" s="102"/>
      <c r="HW1054" s="102"/>
      <c r="HX1054" s="102"/>
      <c r="HY1054" s="102"/>
      <c r="HZ1054" s="102"/>
      <c r="IA1054" s="102"/>
      <c r="IB1054" s="102"/>
      <c r="IC1054" s="102"/>
      <c r="ID1054" s="102"/>
      <c r="IE1054" s="102"/>
      <c r="IF1054" s="102"/>
      <c r="IG1054" s="102"/>
      <c r="IH1054" s="102"/>
      <c r="II1054" s="102"/>
      <c r="IJ1054" s="102"/>
      <c r="IK1054" s="102"/>
      <c r="IL1054" s="102"/>
      <c r="IM1054" s="102"/>
      <c r="IN1054" s="102"/>
    </row>
    <row r="1055" spans="1:248" s="436" customFormat="1" ht="18" customHeight="1">
      <c r="A1055" s="350" t="s">
        <v>112</v>
      </c>
      <c r="B1055" s="281"/>
      <c r="C1055" s="281"/>
      <c r="D1055" s="281">
        <v>0</v>
      </c>
      <c r="E1055" s="281"/>
      <c r="F1055" s="450"/>
      <c r="G1055" s="450"/>
      <c r="H1055" s="451"/>
      <c r="HM1055" s="102"/>
      <c r="HN1055" s="102"/>
      <c r="HO1055" s="102"/>
      <c r="HP1055" s="102"/>
      <c r="HQ1055" s="102"/>
      <c r="HR1055" s="102"/>
      <c r="HS1055" s="102"/>
      <c r="HT1055" s="102"/>
      <c r="HU1055" s="102"/>
      <c r="HV1055" s="102"/>
      <c r="HW1055" s="102"/>
      <c r="HX1055" s="102"/>
      <c r="HY1055" s="102"/>
      <c r="HZ1055" s="102"/>
      <c r="IA1055" s="102"/>
      <c r="IB1055" s="102"/>
      <c r="IC1055" s="102"/>
      <c r="ID1055" s="102"/>
      <c r="IE1055" s="102"/>
      <c r="IF1055" s="102"/>
      <c r="IG1055" s="102"/>
      <c r="IH1055" s="102"/>
      <c r="II1055" s="102"/>
      <c r="IJ1055" s="102"/>
      <c r="IK1055" s="102"/>
      <c r="IL1055" s="102"/>
      <c r="IM1055" s="102"/>
      <c r="IN1055" s="102"/>
    </row>
    <row r="1056" spans="1:248" s="436" customFormat="1" ht="18" customHeight="1">
      <c r="A1056" s="350" t="s">
        <v>113</v>
      </c>
      <c r="B1056" s="281"/>
      <c r="C1056" s="281"/>
      <c r="D1056" s="281">
        <v>0</v>
      </c>
      <c r="E1056" s="281"/>
      <c r="F1056" s="450"/>
      <c r="G1056" s="450"/>
      <c r="H1056" s="451"/>
      <c r="HM1056" s="102"/>
      <c r="HN1056" s="102"/>
      <c r="HO1056" s="102"/>
      <c r="HP1056" s="102"/>
      <c r="HQ1056" s="102"/>
      <c r="HR1056" s="102"/>
      <c r="HS1056" s="102"/>
      <c r="HT1056" s="102"/>
      <c r="HU1056" s="102"/>
      <c r="HV1056" s="102"/>
      <c r="HW1056" s="102"/>
      <c r="HX1056" s="102"/>
      <c r="HY1056" s="102"/>
      <c r="HZ1056" s="102"/>
      <c r="IA1056" s="102"/>
      <c r="IB1056" s="102"/>
      <c r="IC1056" s="102"/>
      <c r="ID1056" s="102"/>
      <c r="IE1056" s="102"/>
      <c r="IF1056" s="102"/>
      <c r="IG1056" s="102"/>
      <c r="IH1056" s="102"/>
      <c r="II1056" s="102"/>
      <c r="IJ1056" s="102"/>
      <c r="IK1056" s="102"/>
      <c r="IL1056" s="102"/>
      <c r="IM1056" s="102"/>
      <c r="IN1056" s="102"/>
    </row>
    <row r="1057" spans="1:248" s="436" customFormat="1" ht="18" customHeight="1">
      <c r="A1057" s="350" t="s">
        <v>114</v>
      </c>
      <c r="B1057" s="281"/>
      <c r="C1057" s="281"/>
      <c r="D1057" s="281">
        <v>0</v>
      </c>
      <c r="E1057" s="281"/>
      <c r="F1057" s="450"/>
      <c r="G1057" s="450"/>
      <c r="H1057" s="451"/>
      <c r="HM1057" s="102"/>
      <c r="HN1057" s="102"/>
      <c r="HO1057" s="102"/>
      <c r="HP1057" s="102"/>
      <c r="HQ1057" s="102"/>
      <c r="HR1057" s="102"/>
      <c r="HS1057" s="102"/>
      <c r="HT1057" s="102"/>
      <c r="HU1057" s="102"/>
      <c r="HV1057" s="102"/>
      <c r="HW1057" s="102"/>
      <c r="HX1057" s="102"/>
      <c r="HY1057" s="102"/>
      <c r="HZ1057" s="102"/>
      <c r="IA1057" s="102"/>
      <c r="IB1057" s="102"/>
      <c r="IC1057" s="102"/>
      <c r="ID1057" s="102"/>
      <c r="IE1057" s="102"/>
      <c r="IF1057" s="102"/>
      <c r="IG1057" s="102"/>
      <c r="IH1057" s="102"/>
      <c r="II1057" s="102"/>
      <c r="IJ1057" s="102"/>
      <c r="IK1057" s="102"/>
      <c r="IL1057" s="102"/>
      <c r="IM1057" s="102"/>
      <c r="IN1057" s="102"/>
    </row>
    <row r="1058" spans="1:248" s="436" customFormat="1" ht="18" customHeight="1">
      <c r="A1058" s="350" t="s">
        <v>973</v>
      </c>
      <c r="B1058" s="281"/>
      <c r="C1058" s="281"/>
      <c r="D1058" s="281">
        <v>0</v>
      </c>
      <c r="E1058" s="281"/>
      <c r="F1058" s="450"/>
      <c r="G1058" s="450"/>
      <c r="H1058" s="460"/>
      <c r="HM1058" s="102"/>
      <c r="HN1058" s="102"/>
      <c r="HO1058" s="102"/>
      <c r="HP1058" s="102"/>
      <c r="HQ1058" s="102"/>
      <c r="HR1058" s="102"/>
      <c r="HS1058" s="102"/>
      <c r="HT1058" s="102"/>
      <c r="HU1058" s="102"/>
      <c r="HV1058" s="102"/>
      <c r="HW1058" s="102"/>
      <c r="HX1058" s="102"/>
      <c r="HY1058" s="102"/>
      <c r="HZ1058" s="102"/>
      <c r="IA1058" s="102"/>
      <c r="IB1058" s="102"/>
      <c r="IC1058" s="102"/>
      <c r="ID1058" s="102"/>
      <c r="IE1058" s="102"/>
      <c r="IF1058" s="102"/>
      <c r="IG1058" s="102"/>
      <c r="IH1058" s="102"/>
      <c r="II1058" s="102"/>
      <c r="IJ1058" s="102"/>
      <c r="IK1058" s="102"/>
      <c r="IL1058" s="102"/>
      <c r="IM1058" s="102"/>
      <c r="IN1058" s="102"/>
    </row>
    <row r="1059" spans="1:248" s="436" customFormat="1" ht="18" customHeight="1">
      <c r="A1059" s="350" t="s">
        <v>974</v>
      </c>
      <c r="B1059" s="281"/>
      <c r="C1059" s="281"/>
      <c r="D1059" s="281">
        <v>0</v>
      </c>
      <c r="E1059" s="281"/>
      <c r="F1059" s="450"/>
      <c r="G1059" s="450"/>
      <c r="H1059" s="451"/>
      <c r="HM1059" s="102"/>
      <c r="HN1059" s="102"/>
      <c r="HO1059" s="102"/>
      <c r="HP1059" s="102"/>
      <c r="HQ1059" s="102"/>
      <c r="HR1059" s="102"/>
      <c r="HS1059" s="102"/>
      <c r="HT1059" s="102"/>
      <c r="HU1059" s="102"/>
      <c r="HV1059" s="102"/>
      <c r="HW1059" s="102"/>
      <c r="HX1059" s="102"/>
      <c r="HY1059" s="102"/>
      <c r="HZ1059" s="102"/>
      <c r="IA1059" s="102"/>
      <c r="IB1059" s="102"/>
      <c r="IC1059" s="102"/>
      <c r="ID1059" s="102"/>
      <c r="IE1059" s="102"/>
      <c r="IF1059" s="102"/>
      <c r="IG1059" s="102"/>
      <c r="IH1059" s="102"/>
      <c r="II1059" s="102"/>
      <c r="IJ1059" s="102"/>
      <c r="IK1059" s="102"/>
      <c r="IL1059" s="102"/>
      <c r="IM1059" s="102"/>
      <c r="IN1059" s="102"/>
    </row>
    <row r="1060" spans="1:248" s="436" customFormat="1" ht="18" customHeight="1">
      <c r="A1060" s="350" t="s">
        <v>975</v>
      </c>
      <c r="B1060" s="281"/>
      <c r="C1060" s="281"/>
      <c r="D1060" s="281">
        <v>0</v>
      </c>
      <c r="E1060" s="281"/>
      <c r="F1060" s="450"/>
      <c r="G1060" s="450"/>
      <c r="H1060" s="451"/>
      <c r="HM1060" s="102"/>
      <c r="HN1060" s="102"/>
      <c r="HO1060" s="102"/>
      <c r="HP1060" s="102"/>
      <c r="HQ1060" s="102"/>
      <c r="HR1060" s="102"/>
      <c r="HS1060" s="102"/>
      <c r="HT1060" s="102"/>
      <c r="HU1060" s="102"/>
      <c r="HV1060" s="102"/>
      <c r="HW1060" s="102"/>
      <c r="HX1060" s="102"/>
      <c r="HY1060" s="102"/>
      <c r="HZ1060" s="102"/>
      <c r="IA1060" s="102"/>
      <c r="IB1060" s="102"/>
      <c r="IC1060" s="102"/>
      <c r="ID1060" s="102"/>
      <c r="IE1060" s="102"/>
      <c r="IF1060" s="102"/>
      <c r="IG1060" s="102"/>
      <c r="IH1060" s="102"/>
      <c r="II1060" s="102"/>
      <c r="IJ1060" s="102"/>
      <c r="IK1060" s="102"/>
      <c r="IL1060" s="102"/>
      <c r="IM1060" s="102"/>
      <c r="IN1060" s="102"/>
    </row>
    <row r="1061" spans="1:248" s="436" customFormat="1" ht="18" customHeight="1">
      <c r="A1061" s="350" t="s">
        <v>976</v>
      </c>
      <c r="B1061" s="281"/>
      <c r="C1061" s="281"/>
      <c r="D1061" s="281">
        <v>0</v>
      </c>
      <c r="E1061" s="281"/>
      <c r="F1061" s="450"/>
      <c r="G1061" s="450"/>
      <c r="H1061" s="451"/>
      <c r="HM1061" s="102"/>
      <c r="HN1061" s="102"/>
      <c r="HO1061" s="102"/>
      <c r="HP1061" s="102"/>
      <c r="HQ1061" s="102"/>
      <c r="HR1061" s="102"/>
      <c r="HS1061" s="102"/>
      <c r="HT1061" s="102"/>
      <c r="HU1061" s="102"/>
      <c r="HV1061" s="102"/>
      <c r="HW1061" s="102"/>
      <c r="HX1061" s="102"/>
      <c r="HY1061" s="102"/>
      <c r="HZ1061" s="102"/>
      <c r="IA1061" s="102"/>
      <c r="IB1061" s="102"/>
      <c r="IC1061" s="102"/>
      <c r="ID1061" s="102"/>
      <c r="IE1061" s="102"/>
      <c r="IF1061" s="102"/>
      <c r="IG1061" s="102"/>
      <c r="IH1061" s="102"/>
      <c r="II1061" s="102"/>
      <c r="IJ1061" s="102"/>
      <c r="IK1061" s="102"/>
      <c r="IL1061" s="102"/>
      <c r="IM1061" s="102"/>
      <c r="IN1061" s="102"/>
    </row>
    <row r="1062" spans="1:248" s="436" customFormat="1" ht="18" customHeight="1">
      <c r="A1062" s="350" t="s">
        <v>977</v>
      </c>
      <c r="B1062" s="281"/>
      <c r="C1062" s="281"/>
      <c r="D1062" s="281">
        <v>0</v>
      </c>
      <c r="E1062" s="281"/>
      <c r="F1062" s="450"/>
      <c r="G1062" s="450"/>
      <c r="H1062" s="451"/>
      <c r="HM1062" s="102"/>
      <c r="HN1062" s="102"/>
      <c r="HO1062" s="102"/>
      <c r="HP1062" s="102"/>
      <c r="HQ1062" s="102"/>
      <c r="HR1062" s="102"/>
      <c r="HS1062" s="102"/>
      <c r="HT1062" s="102"/>
      <c r="HU1062" s="102"/>
      <c r="HV1062" s="102"/>
      <c r="HW1062" s="102"/>
      <c r="HX1062" s="102"/>
      <c r="HY1062" s="102"/>
      <c r="HZ1062" s="102"/>
      <c r="IA1062" s="102"/>
      <c r="IB1062" s="102"/>
      <c r="IC1062" s="102"/>
      <c r="ID1062" s="102"/>
      <c r="IE1062" s="102"/>
      <c r="IF1062" s="102"/>
      <c r="IG1062" s="102"/>
      <c r="IH1062" s="102"/>
      <c r="II1062" s="102"/>
      <c r="IJ1062" s="102"/>
      <c r="IK1062" s="102"/>
      <c r="IL1062" s="102"/>
      <c r="IM1062" s="102"/>
      <c r="IN1062" s="102"/>
    </row>
    <row r="1063" spans="1:248" s="436" customFormat="1" ht="18" customHeight="1">
      <c r="A1063" s="350" t="s">
        <v>978</v>
      </c>
      <c r="B1063" s="281"/>
      <c r="C1063" s="281"/>
      <c r="D1063" s="281">
        <v>0</v>
      </c>
      <c r="E1063" s="281"/>
      <c r="F1063" s="450"/>
      <c r="G1063" s="450"/>
      <c r="H1063" s="451"/>
      <c r="HM1063" s="102"/>
      <c r="HN1063" s="102"/>
      <c r="HO1063" s="102"/>
      <c r="HP1063" s="102"/>
      <c r="HQ1063" s="102"/>
      <c r="HR1063" s="102"/>
      <c r="HS1063" s="102"/>
      <c r="HT1063" s="102"/>
      <c r="HU1063" s="102"/>
      <c r="HV1063" s="102"/>
      <c r="HW1063" s="102"/>
      <c r="HX1063" s="102"/>
      <c r="HY1063" s="102"/>
      <c r="HZ1063" s="102"/>
      <c r="IA1063" s="102"/>
      <c r="IB1063" s="102"/>
      <c r="IC1063" s="102"/>
      <c r="ID1063" s="102"/>
      <c r="IE1063" s="102"/>
      <c r="IF1063" s="102"/>
      <c r="IG1063" s="102"/>
      <c r="IH1063" s="102"/>
      <c r="II1063" s="102"/>
      <c r="IJ1063" s="102"/>
      <c r="IK1063" s="102"/>
      <c r="IL1063" s="102"/>
      <c r="IM1063" s="102"/>
      <c r="IN1063" s="102"/>
    </row>
    <row r="1064" spans="1:248" s="436" customFormat="1" ht="18" customHeight="1">
      <c r="A1064" s="350" t="s">
        <v>979</v>
      </c>
      <c r="B1064" s="281"/>
      <c r="C1064" s="281"/>
      <c r="D1064" s="281">
        <v>0</v>
      </c>
      <c r="E1064" s="281"/>
      <c r="F1064" s="450"/>
      <c r="G1064" s="450"/>
      <c r="H1064" s="451"/>
      <c r="HM1064" s="102"/>
      <c r="HN1064" s="102"/>
      <c r="HO1064" s="102"/>
      <c r="HP1064" s="102"/>
      <c r="HQ1064" s="102"/>
      <c r="HR1064" s="102"/>
      <c r="HS1064" s="102"/>
      <c r="HT1064" s="102"/>
      <c r="HU1064" s="102"/>
      <c r="HV1064" s="102"/>
      <c r="HW1064" s="102"/>
      <c r="HX1064" s="102"/>
      <c r="HY1064" s="102"/>
      <c r="HZ1064" s="102"/>
      <c r="IA1064" s="102"/>
      <c r="IB1064" s="102"/>
      <c r="IC1064" s="102"/>
      <c r="ID1064" s="102"/>
      <c r="IE1064" s="102"/>
      <c r="IF1064" s="102"/>
      <c r="IG1064" s="102"/>
      <c r="IH1064" s="102"/>
      <c r="II1064" s="102"/>
      <c r="IJ1064" s="102"/>
      <c r="IK1064" s="102"/>
      <c r="IL1064" s="102"/>
      <c r="IM1064" s="102"/>
      <c r="IN1064" s="102"/>
    </row>
    <row r="1065" spans="1:248" s="436" customFormat="1" ht="18" customHeight="1">
      <c r="A1065" s="350" t="s">
        <v>980</v>
      </c>
      <c r="B1065" s="281"/>
      <c r="C1065" s="281"/>
      <c r="D1065" s="281">
        <v>0</v>
      </c>
      <c r="E1065" s="281"/>
      <c r="F1065" s="450"/>
      <c r="G1065" s="450"/>
      <c r="H1065" s="451"/>
      <c r="HM1065" s="102"/>
      <c r="HN1065" s="102"/>
      <c r="HO1065" s="102"/>
      <c r="HP1065" s="102"/>
      <c r="HQ1065" s="102"/>
      <c r="HR1065" s="102"/>
      <c r="HS1065" s="102"/>
      <c r="HT1065" s="102"/>
      <c r="HU1065" s="102"/>
      <c r="HV1065" s="102"/>
      <c r="HW1065" s="102"/>
      <c r="HX1065" s="102"/>
      <c r="HY1065" s="102"/>
      <c r="HZ1065" s="102"/>
      <c r="IA1065" s="102"/>
      <c r="IB1065" s="102"/>
      <c r="IC1065" s="102"/>
      <c r="ID1065" s="102"/>
      <c r="IE1065" s="102"/>
      <c r="IF1065" s="102"/>
      <c r="IG1065" s="102"/>
      <c r="IH1065" s="102"/>
      <c r="II1065" s="102"/>
      <c r="IJ1065" s="102"/>
      <c r="IK1065" s="102"/>
      <c r="IL1065" s="102"/>
      <c r="IM1065" s="102"/>
      <c r="IN1065" s="102"/>
    </row>
    <row r="1066" spans="1:248" s="436" customFormat="1" ht="18" customHeight="1">
      <c r="A1066" s="350" t="s">
        <v>981</v>
      </c>
      <c r="B1066" s="281"/>
      <c r="C1066" s="281"/>
      <c r="D1066" s="281">
        <v>0</v>
      </c>
      <c r="E1066" s="281"/>
      <c r="F1066" s="450"/>
      <c r="G1066" s="450"/>
      <c r="H1066" s="451"/>
      <c r="HM1066" s="102"/>
      <c r="HN1066" s="102"/>
      <c r="HO1066" s="102"/>
      <c r="HP1066" s="102"/>
      <c r="HQ1066" s="102"/>
      <c r="HR1066" s="102"/>
      <c r="HS1066" s="102"/>
      <c r="HT1066" s="102"/>
      <c r="HU1066" s="102"/>
      <c r="HV1066" s="102"/>
      <c r="HW1066" s="102"/>
      <c r="HX1066" s="102"/>
      <c r="HY1066" s="102"/>
      <c r="HZ1066" s="102"/>
      <c r="IA1066" s="102"/>
      <c r="IB1066" s="102"/>
      <c r="IC1066" s="102"/>
      <c r="ID1066" s="102"/>
      <c r="IE1066" s="102"/>
      <c r="IF1066" s="102"/>
      <c r="IG1066" s="102"/>
      <c r="IH1066" s="102"/>
      <c r="II1066" s="102"/>
      <c r="IJ1066" s="102"/>
      <c r="IK1066" s="102"/>
      <c r="IL1066" s="102"/>
      <c r="IM1066" s="102"/>
      <c r="IN1066" s="102"/>
    </row>
    <row r="1067" spans="1:248" s="436" customFormat="1" ht="18" customHeight="1">
      <c r="A1067" s="350" t="s">
        <v>982</v>
      </c>
      <c r="B1067" s="281"/>
      <c r="C1067" s="281"/>
      <c r="D1067" s="281">
        <v>0</v>
      </c>
      <c r="E1067" s="281"/>
      <c r="F1067" s="450"/>
      <c r="G1067" s="450"/>
      <c r="H1067" s="460"/>
      <c r="HM1067" s="102"/>
      <c r="HN1067" s="102"/>
      <c r="HO1067" s="102"/>
      <c r="HP1067" s="102"/>
      <c r="HQ1067" s="102"/>
      <c r="HR1067" s="102"/>
      <c r="HS1067" s="102"/>
      <c r="HT1067" s="102"/>
      <c r="HU1067" s="102"/>
      <c r="HV1067" s="102"/>
      <c r="HW1067" s="102"/>
      <c r="HX1067" s="102"/>
      <c r="HY1067" s="102"/>
      <c r="HZ1067" s="102"/>
      <c r="IA1067" s="102"/>
      <c r="IB1067" s="102"/>
      <c r="IC1067" s="102"/>
      <c r="ID1067" s="102"/>
      <c r="IE1067" s="102"/>
      <c r="IF1067" s="102"/>
      <c r="IG1067" s="102"/>
      <c r="IH1067" s="102"/>
      <c r="II1067" s="102"/>
      <c r="IJ1067" s="102"/>
      <c r="IK1067" s="102"/>
      <c r="IL1067" s="102"/>
      <c r="IM1067" s="102"/>
      <c r="IN1067" s="102"/>
    </row>
    <row r="1068" spans="1:248" s="436" customFormat="1" ht="18" customHeight="1">
      <c r="A1068" s="350" t="s">
        <v>983</v>
      </c>
      <c r="B1068" s="281"/>
      <c r="C1068" s="281"/>
      <c r="D1068" s="281">
        <v>0</v>
      </c>
      <c r="E1068" s="281"/>
      <c r="F1068" s="450"/>
      <c r="G1068" s="450"/>
      <c r="H1068" s="451"/>
      <c r="HM1068" s="102"/>
      <c r="HN1068" s="102"/>
      <c r="HO1068" s="102"/>
      <c r="HP1068" s="102"/>
      <c r="HQ1068" s="102"/>
      <c r="HR1068" s="102"/>
      <c r="HS1068" s="102"/>
      <c r="HT1068" s="102"/>
      <c r="HU1068" s="102"/>
      <c r="HV1068" s="102"/>
      <c r="HW1068" s="102"/>
      <c r="HX1068" s="102"/>
      <c r="HY1068" s="102"/>
      <c r="HZ1068" s="102"/>
      <c r="IA1068" s="102"/>
      <c r="IB1068" s="102"/>
      <c r="IC1068" s="102"/>
      <c r="ID1068" s="102"/>
      <c r="IE1068" s="102"/>
      <c r="IF1068" s="102"/>
      <c r="IG1068" s="102"/>
      <c r="IH1068" s="102"/>
      <c r="II1068" s="102"/>
      <c r="IJ1068" s="102"/>
      <c r="IK1068" s="102"/>
      <c r="IL1068" s="102"/>
      <c r="IM1068" s="102"/>
      <c r="IN1068" s="102"/>
    </row>
    <row r="1069" spans="1:248" s="436" customFormat="1" ht="18" customHeight="1">
      <c r="A1069" s="350" t="s">
        <v>984</v>
      </c>
      <c r="B1069" s="281">
        <v>391197.56170299998</v>
      </c>
      <c r="C1069" s="281"/>
      <c r="D1069" s="281">
        <v>265623</v>
      </c>
      <c r="E1069" s="281">
        <v>189693</v>
      </c>
      <c r="F1069" s="450">
        <v>0.40027834448292765</v>
      </c>
      <c r="G1069" s="450">
        <v>-0.32100036911359153</v>
      </c>
      <c r="H1069" s="451"/>
      <c r="HM1069" s="102"/>
      <c r="HN1069" s="102"/>
      <c r="HO1069" s="102"/>
      <c r="HP1069" s="102"/>
      <c r="HQ1069" s="102"/>
      <c r="HR1069" s="102"/>
      <c r="HS1069" s="102"/>
      <c r="HT1069" s="102"/>
      <c r="HU1069" s="102"/>
      <c r="HV1069" s="102"/>
      <c r="HW1069" s="102"/>
      <c r="HX1069" s="102"/>
      <c r="HY1069" s="102"/>
      <c r="HZ1069" s="102"/>
      <c r="IA1069" s="102"/>
      <c r="IB1069" s="102"/>
      <c r="IC1069" s="102"/>
      <c r="ID1069" s="102"/>
      <c r="IE1069" s="102"/>
      <c r="IF1069" s="102"/>
      <c r="IG1069" s="102"/>
      <c r="IH1069" s="102"/>
      <c r="II1069" s="102"/>
      <c r="IJ1069" s="102"/>
      <c r="IK1069" s="102"/>
      <c r="IL1069" s="102"/>
      <c r="IM1069" s="102"/>
      <c r="IN1069" s="102"/>
    </row>
    <row r="1070" spans="1:248" s="436" customFormat="1" ht="24">
      <c r="A1070" s="448" t="s">
        <v>985</v>
      </c>
      <c r="B1070" s="458">
        <v>18563.43</v>
      </c>
      <c r="C1070" s="458">
        <v>24591</v>
      </c>
      <c r="D1070" s="458">
        <v>24591</v>
      </c>
      <c r="E1070" s="458">
        <v>14397</v>
      </c>
      <c r="F1070" s="453">
        <v>0.70806418003750782</v>
      </c>
      <c r="G1070" s="450">
        <v>0.32470130789406904</v>
      </c>
      <c r="H1070" s="460" t="s">
        <v>986</v>
      </c>
      <c r="HM1070" s="102"/>
      <c r="HN1070" s="102"/>
      <c r="HO1070" s="102"/>
      <c r="HP1070" s="102"/>
      <c r="HQ1070" s="102"/>
      <c r="HR1070" s="102"/>
      <c r="HS1070" s="102"/>
      <c r="HT1070" s="102"/>
      <c r="HU1070" s="102"/>
      <c r="HV1070" s="102"/>
      <c r="HW1070" s="102"/>
      <c r="HX1070" s="102"/>
      <c r="HY1070" s="102"/>
      <c r="HZ1070" s="102"/>
      <c r="IA1070" s="102"/>
      <c r="IB1070" s="102"/>
      <c r="IC1070" s="102"/>
      <c r="ID1070" s="102"/>
      <c r="IE1070" s="102"/>
      <c r="IF1070" s="102"/>
      <c r="IG1070" s="102"/>
      <c r="IH1070" s="102"/>
      <c r="II1070" s="102"/>
      <c r="IJ1070" s="102"/>
      <c r="IK1070" s="102"/>
      <c r="IL1070" s="102"/>
      <c r="IM1070" s="102"/>
      <c r="IN1070" s="102"/>
    </row>
    <row r="1071" spans="1:248" s="436" customFormat="1" ht="18" customHeight="1">
      <c r="A1071" s="350" t="s">
        <v>112</v>
      </c>
      <c r="B1071" s="281">
        <v>0</v>
      </c>
      <c r="C1071" s="281"/>
      <c r="D1071" s="281">
        <v>68</v>
      </c>
      <c r="E1071" s="281">
        <v>221</v>
      </c>
      <c r="F1071" s="450">
        <v>-0.69230769230769229</v>
      </c>
      <c r="G1071" s="450"/>
      <c r="H1071" s="451"/>
      <c r="HM1071" s="102"/>
      <c r="HN1071" s="102"/>
      <c r="HO1071" s="102"/>
      <c r="HP1071" s="102"/>
      <c r="HQ1071" s="102"/>
      <c r="HR1071" s="102"/>
      <c r="HS1071" s="102"/>
      <c r="HT1071" s="102"/>
      <c r="HU1071" s="102"/>
      <c r="HV1071" s="102"/>
      <c r="HW1071" s="102"/>
      <c r="HX1071" s="102"/>
      <c r="HY1071" s="102"/>
      <c r="HZ1071" s="102"/>
      <c r="IA1071" s="102"/>
      <c r="IB1071" s="102"/>
      <c r="IC1071" s="102"/>
      <c r="ID1071" s="102"/>
      <c r="IE1071" s="102"/>
      <c r="IF1071" s="102"/>
      <c r="IG1071" s="102"/>
      <c r="IH1071" s="102"/>
      <c r="II1071" s="102"/>
      <c r="IJ1071" s="102"/>
      <c r="IK1071" s="102"/>
      <c r="IL1071" s="102"/>
      <c r="IM1071" s="102"/>
      <c r="IN1071" s="102"/>
    </row>
    <row r="1072" spans="1:248" s="436" customFormat="1" ht="18" customHeight="1">
      <c r="A1072" s="350" t="s">
        <v>113</v>
      </c>
      <c r="B1072" s="281">
        <v>0</v>
      </c>
      <c r="C1072" s="281"/>
      <c r="D1072" s="281">
        <v>0</v>
      </c>
      <c r="E1072" s="281">
        <v>0</v>
      </c>
      <c r="F1072" s="450"/>
      <c r="G1072" s="450"/>
      <c r="H1072" s="451"/>
      <c r="HM1072" s="102"/>
      <c r="HN1072" s="102"/>
      <c r="HO1072" s="102"/>
      <c r="HP1072" s="102"/>
      <c r="HQ1072" s="102"/>
      <c r="HR1072" s="102"/>
      <c r="HS1072" s="102"/>
      <c r="HT1072" s="102"/>
      <c r="HU1072" s="102"/>
      <c r="HV1072" s="102"/>
      <c r="HW1072" s="102"/>
      <c r="HX1072" s="102"/>
      <c r="HY1072" s="102"/>
      <c r="HZ1072" s="102"/>
      <c r="IA1072" s="102"/>
      <c r="IB1072" s="102"/>
      <c r="IC1072" s="102"/>
      <c r="ID1072" s="102"/>
      <c r="IE1072" s="102"/>
      <c r="IF1072" s="102"/>
      <c r="IG1072" s="102"/>
      <c r="IH1072" s="102"/>
      <c r="II1072" s="102"/>
      <c r="IJ1072" s="102"/>
      <c r="IK1072" s="102"/>
      <c r="IL1072" s="102"/>
      <c r="IM1072" s="102"/>
      <c r="IN1072" s="102"/>
    </row>
    <row r="1073" spans="1:248" s="436" customFormat="1" ht="18" customHeight="1">
      <c r="A1073" s="350" t="s">
        <v>114</v>
      </c>
      <c r="B1073" s="281">
        <v>0</v>
      </c>
      <c r="C1073" s="281"/>
      <c r="D1073" s="281">
        <v>0</v>
      </c>
      <c r="E1073" s="281">
        <v>0</v>
      </c>
      <c r="F1073" s="450"/>
      <c r="G1073" s="450"/>
      <c r="H1073" s="451"/>
      <c r="HM1073" s="102"/>
      <c r="HN1073" s="102"/>
      <c r="HO1073" s="102"/>
      <c r="HP1073" s="102"/>
      <c r="HQ1073" s="102"/>
      <c r="HR1073" s="102"/>
      <c r="HS1073" s="102"/>
      <c r="HT1073" s="102"/>
      <c r="HU1073" s="102"/>
      <c r="HV1073" s="102"/>
      <c r="HW1073" s="102"/>
      <c r="HX1073" s="102"/>
      <c r="HY1073" s="102"/>
      <c r="HZ1073" s="102"/>
      <c r="IA1073" s="102"/>
      <c r="IB1073" s="102"/>
      <c r="IC1073" s="102"/>
      <c r="ID1073" s="102"/>
      <c r="IE1073" s="102"/>
      <c r="IF1073" s="102"/>
      <c r="IG1073" s="102"/>
      <c r="IH1073" s="102"/>
      <c r="II1073" s="102"/>
      <c r="IJ1073" s="102"/>
      <c r="IK1073" s="102"/>
      <c r="IL1073" s="102"/>
      <c r="IM1073" s="102"/>
      <c r="IN1073" s="102"/>
    </row>
    <row r="1074" spans="1:248" s="436" customFormat="1" ht="18" customHeight="1">
      <c r="A1074" s="350" t="s">
        <v>987</v>
      </c>
      <c r="B1074" s="281">
        <v>18563.43</v>
      </c>
      <c r="C1074" s="281"/>
      <c r="D1074" s="281">
        <v>24523</v>
      </c>
      <c r="E1074" s="281">
        <v>14176</v>
      </c>
      <c r="F1074" s="450">
        <v>0.72989559819413086</v>
      </c>
      <c r="G1074" s="450">
        <v>0.3210381917565881</v>
      </c>
      <c r="H1074" s="460"/>
      <c r="HM1074" s="102"/>
      <c r="HN1074" s="102"/>
      <c r="HO1074" s="102"/>
      <c r="HP1074" s="102"/>
      <c r="HQ1074" s="102"/>
      <c r="HR1074" s="102"/>
      <c r="HS1074" s="102"/>
      <c r="HT1074" s="102"/>
      <c r="HU1074" s="102"/>
      <c r="HV1074" s="102"/>
      <c r="HW1074" s="102"/>
      <c r="HX1074" s="102"/>
      <c r="HY1074" s="102"/>
      <c r="HZ1074" s="102"/>
      <c r="IA1074" s="102"/>
      <c r="IB1074" s="102"/>
      <c r="IC1074" s="102"/>
      <c r="ID1074" s="102"/>
      <c r="IE1074" s="102"/>
      <c r="IF1074" s="102"/>
      <c r="IG1074" s="102"/>
      <c r="IH1074" s="102"/>
      <c r="II1074" s="102"/>
      <c r="IJ1074" s="102"/>
      <c r="IK1074" s="102"/>
      <c r="IL1074" s="102"/>
      <c r="IM1074" s="102"/>
      <c r="IN1074" s="102"/>
    </row>
    <row r="1075" spans="1:248" s="436" customFormat="1" ht="24">
      <c r="A1075" s="448" t="s">
        <v>988</v>
      </c>
      <c r="B1075" s="458">
        <v>8784.250587595001</v>
      </c>
      <c r="C1075" s="458">
        <v>13093</v>
      </c>
      <c r="D1075" s="458">
        <v>12485</v>
      </c>
      <c r="E1075" s="458">
        <v>22747</v>
      </c>
      <c r="F1075" s="453">
        <v>-0.45113641359300127</v>
      </c>
      <c r="G1075" s="450">
        <v>0.42129369779490888</v>
      </c>
      <c r="H1075" s="460" t="s">
        <v>989</v>
      </c>
      <c r="HM1075" s="102"/>
      <c r="HN1075" s="102"/>
      <c r="HO1075" s="102"/>
      <c r="HP1075" s="102"/>
      <c r="HQ1075" s="102"/>
      <c r="HR1075" s="102"/>
      <c r="HS1075" s="102"/>
      <c r="HT1075" s="102"/>
      <c r="HU1075" s="102"/>
      <c r="HV1075" s="102"/>
      <c r="HW1075" s="102"/>
      <c r="HX1075" s="102"/>
      <c r="HY1075" s="102"/>
      <c r="HZ1075" s="102"/>
      <c r="IA1075" s="102"/>
      <c r="IB1075" s="102"/>
      <c r="IC1075" s="102"/>
      <c r="ID1075" s="102"/>
      <c r="IE1075" s="102"/>
      <c r="IF1075" s="102"/>
      <c r="IG1075" s="102"/>
      <c r="IH1075" s="102"/>
      <c r="II1075" s="102"/>
      <c r="IJ1075" s="102"/>
      <c r="IK1075" s="102"/>
      <c r="IL1075" s="102"/>
      <c r="IM1075" s="102"/>
      <c r="IN1075" s="102"/>
    </row>
    <row r="1076" spans="1:248" s="436" customFormat="1" ht="18" customHeight="1">
      <c r="A1076" s="350" t="s">
        <v>112</v>
      </c>
      <c r="B1076" s="281">
        <v>0</v>
      </c>
      <c r="C1076" s="281"/>
      <c r="D1076" s="281">
        <v>0</v>
      </c>
      <c r="E1076" s="281">
        <v>0</v>
      </c>
      <c r="F1076" s="450"/>
      <c r="G1076" s="450"/>
      <c r="H1076" s="451"/>
      <c r="HM1076" s="102"/>
      <c r="HN1076" s="102"/>
      <c r="HO1076" s="102"/>
      <c r="HP1076" s="102"/>
      <c r="HQ1076" s="102"/>
      <c r="HR1076" s="102"/>
      <c r="HS1076" s="102"/>
      <c r="HT1076" s="102"/>
      <c r="HU1076" s="102"/>
      <c r="HV1076" s="102"/>
      <c r="HW1076" s="102"/>
      <c r="HX1076" s="102"/>
      <c r="HY1076" s="102"/>
      <c r="HZ1076" s="102"/>
      <c r="IA1076" s="102"/>
      <c r="IB1076" s="102"/>
      <c r="IC1076" s="102"/>
      <c r="ID1076" s="102"/>
      <c r="IE1076" s="102"/>
      <c r="IF1076" s="102"/>
      <c r="IG1076" s="102"/>
      <c r="IH1076" s="102"/>
      <c r="II1076" s="102"/>
      <c r="IJ1076" s="102"/>
      <c r="IK1076" s="102"/>
      <c r="IL1076" s="102"/>
      <c r="IM1076" s="102"/>
      <c r="IN1076" s="102"/>
    </row>
    <row r="1077" spans="1:248" s="436" customFormat="1" ht="18" customHeight="1">
      <c r="A1077" s="350" t="s">
        <v>113</v>
      </c>
      <c r="B1077" s="281">
        <v>0</v>
      </c>
      <c r="C1077" s="281"/>
      <c r="D1077" s="281">
        <v>84</v>
      </c>
      <c r="E1077" s="281">
        <v>0</v>
      </c>
      <c r="F1077" s="450"/>
      <c r="G1077" s="450"/>
      <c r="H1077" s="451"/>
      <c r="HM1077" s="102"/>
      <c r="HN1077" s="102"/>
      <c r="HO1077" s="102"/>
      <c r="HP1077" s="102"/>
      <c r="HQ1077" s="102"/>
      <c r="HR1077" s="102"/>
      <c r="HS1077" s="102"/>
      <c r="HT1077" s="102"/>
      <c r="HU1077" s="102"/>
      <c r="HV1077" s="102"/>
      <c r="HW1077" s="102"/>
      <c r="HX1077" s="102"/>
      <c r="HY1077" s="102"/>
      <c r="HZ1077" s="102"/>
      <c r="IA1077" s="102"/>
      <c r="IB1077" s="102"/>
      <c r="IC1077" s="102"/>
      <c r="ID1077" s="102"/>
      <c r="IE1077" s="102"/>
      <c r="IF1077" s="102"/>
      <c r="IG1077" s="102"/>
      <c r="IH1077" s="102"/>
      <c r="II1077" s="102"/>
      <c r="IJ1077" s="102"/>
      <c r="IK1077" s="102"/>
      <c r="IL1077" s="102"/>
      <c r="IM1077" s="102"/>
      <c r="IN1077" s="102"/>
    </row>
    <row r="1078" spans="1:248" s="436" customFormat="1" ht="18" customHeight="1">
      <c r="A1078" s="350" t="s">
        <v>114</v>
      </c>
      <c r="B1078" s="281">
        <v>0</v>
      </c>
      <c r="C1078" s="281"/>
      <c r="D1078" s="281">
        <v>0</v>
      </c>
      <c r="E1078" s="281">
        <v>0</v>
      </c>
      <c r="F1078" s="450"/>
      <c r="G1078" s="450"/>
      <c r="H1078" s="451"/>
      <c r="HM1078" s="102"/>
      <c r="HN1078" s="102"/>
      <c r="HO1078" s="102"/>
      <c r="HP1078" s="102"/>
      <c r="HQ1078" s="102"/>
      <c r="HR1078" s="102"/>
      <c r="HS1078" s="102"/>
      <c r="HT1078" s="102"/>
      <c r="HU1078" s="102"/>
      <c r="HV1078" s="102"/>
      <c r="HW1078" s="102"/>
      <c r="HX1078" s="102"/>
      <c r="HY1078" s="102"/>
      <c r="HZ1078" s="102"/>
      <c r="IA1078" s="102"/>
      <c r="IB1078" s="102"/>
      <c r="IC1078" s="102"/>
      <c r="ID1078" s="102"/>
      <c r="IE1078" s="102"/>
      <c r="IF1078" s="102"/>
      <c r="IG1078" s="102"/>
      <c r="IH1078" s="102"/>
      <c r="II1078" s="102"/>
      <c r="IJ1078" s="102"/>
      <c r="IK1078" s="102"/>
      <c r="IL1078" s="102"/>
      <c r="IM1078" s="102"/>
      <c r="IN1078" s="102"/>
    </row>
    <row r="1079" spans="1:248" s="436" customFormat="1" ht="18" customHeight="1">
      <c r="A1079" s="350" t="s">
        <v>990</v>
      </c>
      <c r="B1079" s="281">
        <v>0</v>
      </c>
      <c r="C1079" s="281"/>
      <c r="D1079" s="281">
        <v>0</v>
      </c>
      <c r="E1079" s="281">
        <v>0</v>
      </c>
      <c r="F1079" s="450"/>
      <c r="G1079" s="450"/>
      <c r="H1079" s="451"/>
      <c r="HM1079" s="102"/>
      <c r="HN1079" s="102"/>
      <c r="HO1079" s="102"/>
      <c r="HP1079" s="102"/>
      <c r="HQ1079" s="102"/>
      <c r="HR1079" s="102"/>
      <c r="HS1079" s="102"/>
      <c r="HT1079" s="102"/>
      <c r="HU1079" s="102"/>
      <c r="HV1079" s="102"/>
      <c r="HW1079" s="102"/>
      <c r="HX1079" s="102"/>
      <c r="HY1079" s="102"/>
      <c r="HZ1079" s="102"/>
      <c r="IA1079" s="102"/>
      <c r="IB1079" s="102"/>
      <c r="IC1079" s="102"/>
      <c r="ID1079" s="102"/>
      <c r="IE1079" s="102"/>
      <c r="IF1079" s="102"/>
      <c r="IG1079" s="102"/>
      <c r="IH1079" s="102"/>
      <c r="II1079" s="102"/>
      <c r="IJ1079" s="102"/>
      <c r="IK1079" s="102"/>
      <c r="IL1079" s="102"/>
      <c r="IM1079" s="102"/>
      <c r="IN1079" s="102"/>
    </row>
    <row r="1080" spans="1:248" s="436" customFormat="1" ht="18" customHeight="1">
      <c r="A1080" s="350" t="s">
        <v>991</v>
      </c>
      <c r="B1080" s="281">
        <v>0</v>
      </c>
      <c r="C1080" s="281"/>
      <c r="D1080" s="281">
        <v>0</v>
      </c>
      <c r="E1080" s="281">
        <v>0</v>
      </c>
      <c r="F1080" s="450"/>
      <c r="G1080" s="450"/>
      <c r="H1080" s="451"/>
      <c r="HM1080" s="102"/>
      <c r="HN1080" s="102"/>
      <c r="HO1080" s="102"/>
      <c r="HP1080" s="102"/>
      <c r="HQ1080" s="102"/>
      <c r="HR1080" s="102"/>
      <c r="HS1080" s="102"/>
      <c r="HT1080" s="102"/>
      <c r="HU1080" s="102"/>
      <c r="HV1080" s="102"/>
      <c r="HW1080" s="102"/>
      <c r="HX1080" s="102"/>
      <c r="HY1080" s="102"/>
      <c r="HZ1080" s="102"/>
      <c r="IA1080" s="102"/>
      <c r="IB1080" s="102"/>
      <c r="IC1080" s="102"/>
      <c r="ID1080" s="102"/>
      <c r="IE1080" s="102"/>
      <c r="IF1080" s="102"/>
      <c r="IG1080" s="102"/>
      <c r="IH1080" s="102"/>
      <c r="II1080" s="102"/>
      <c r="IJ1080" s="102"/>
      <c r="IK1080" s="102"/>
      <c r="IL1080" s="102"/>
      <c r="IM1080" s="102"/>
      <c r="IN1080" s="102"/>
    </row>
    <row r="1081" spans="1:248" s="436" customFormat="1" ht="18" customHeight="1">
      <c r="A1081" s="350" t="s">
        <v>992</v>
      </c>
      <c r="B1081" s="281">
        <v>0</v>
      </c>
      <c r="C1081" s="281"/>
      <c r="D1081" s="281">
        <v>0</v>
      </c>
      <c r="E1081" s="281">
        <v>0</v>
      </c>
      <c r="F1081" s="450"/>
      <c r="G1081" s="450"/>
      <c r="H1081" s="460"/>
      <c r="HM1081" s="102"/>
      <c r="HN1081" s="102"/>
      <c r="HO1081" s="102"/>
      <c r="HP1081" s="102"/>
      <c r="HQ1081" s="102"/>
      <c r="HR1081" s="102"/>
      <c r="HS1081" s="102"/>
      <c r="HT1081" s="102"/>
      <c r="HU1081" s="102"/>
      <c r="HV1081" s="102"/>
      <c r="HW1081" s="102"/>
      <c r="HX1081" s="102"/>
      <c r="HY1081" s="102"/>
      <c r="HZ1081" s="102"/>
      <c r="IA1081" s="102"/>
      <c r="IB1081" s="102"/>
      <c r="IC1081" s="102"/>
      <c r="ID1081" s="102"/>
      <c r="IE1081" s="102"/>
      <c r="IF1081" s="102"/>
      <c r="IG1081" s="102"/>
      <c r="IH1081" s="102"/>
      <c r="II1081" s="102"/>
      <c r="IJ1081" s="102"/>
      <c r="IK1081" s="102"/>
      <c r="IL1081" s="102"/>
      <c r="IM1081" s="102"/>
      <c r="IN1081" s="102"/>
    </row>
    <row r="1082" spans="1:248" s="436" customFormat="1" ht="18" customHeight="1">
      <c r="A1082" s="350" t="s">
        <v>993</v>
      </c>
      <c r="B1082" s="281">
        <v>3015.97</v>
      </c>
      <c r="C1082" s="281"/>
      <c r="D1082" s="281">
        <v>3521</v>
      </c>
      <c r="E1082" s="281">
        <v>2776</v>
      </c>
      <c r="F1082" s="450">
        <v>0.26837175792507195</v>
      </c>
      <c r="G1082" s="450">
        <v>0.16745193088790677</v>
      </c>
      <c r="H1082" s="451"/>
      <c r="HM1082" s="102"/>
      <c r="HN1082" s="102"/>
      <c r="HO1082" s="102"/>
      <c r="HP1082" s="102"/>
      <c r="HQ1082" s="102"/>
      <c r="HR1082" s="102"/>
      <c r="HS1082" s="102"/>
      <c r="HT1082" s="102"/>
      <c r="HU1082" s="102"/>
      <c r="HV1082" s="102"/>
      <c r="HW1082" s="102"/>
      <c r="HX1082" s="102"/>
      <c r="HY1082" s="102"/>
      <c r="HZ1082" s="102"/>
      <c r="IA1082" s="102"/>
      <c r="IB1082" s="102"/>
      <c r="IC1082" s="102"/>
      <c r="ID1082" s="102"/>
      <c r="IE1082" s="102"/>
      <c r="IF1082" s="102"/>
      <c r="IG1082" s="102"/>
      <c r="IH1082" s="102"/>
      <c r="II1082" s="102"/>
      <c r="IJ1082" s="102"/>
      <c r="IK1082" s="102"/>
      <c r="IL1082" s="102"/>
      <c r="IM1082" s="102"/>
      <c r="IN1082" s="102"/>
    </row>
    <row r="1083" spans="1:248" s="436" customFormat="1" ht="18" customHeight="1">
      <c r="A1083" s="350" t="s">
        <v>994</v>
      </c>
      <c r="B1083" s="281">
        <v>0</v>
      </c>
      <c r="C1083" s="281"/>
      <c r="D1083" s="281">
        <v>0</v>
      </c>
      <c r="E1083" s="281">
        <v>0</v>
      </c>
      <c r="F1083" s="450"/>
      <c r="G1083" s="450"/>
      <c r="H1083" s="451"/>
      <c r="HM1083" s="102"/>
      <c r="HN1083" s="102"/>
      <c r="HO1083" s="102"/>
      <c r="HP1083" s="102"/>
      <c r="HQ1083" s="102"/>
      <c r="HR1083" s="102"/>
      <c r="HS1083" s="102"/>
      <c r="HT1083" s="102"/>
      <c r="HU1083" s="102"/>
      <c r="HV1083" s="102"/>
      <c r="HW1083" s="102"/>
      <c r="HX1083" s="102"/>
      <c r="HY1083" s="102"/>
      <c r="HZ1083" s="102"/>
      <c r="IA1083" s="102"/>
      <c r="IB1083" s="102"/>
      <c r="IC1083" s="102"/>
      <c r="ID1083" s="102"/>
      <c r="IE1083" s="102"/>
      <c r="IF1083" s="102"/>
      <c r="IG1083" s="102"/>
      <c r="IH1083" s="102"/>
      <c r="II1083" s="102"/>
      <c r="IJ1083" s="102"/>
      <c r="IK1083" s="102"/>
      <c r="IL1083" s="102"/>
      <c r="IM1083" s="102"/>
      <c r="IN1083" s="102"/>
    </row>
    <row r="1084" spans="1:248" s="436" customFormat="1" ht="18" customHeight="1">
      <c r="A1084" s="350" t="s">
        <v>995</v>
      </c>
      <c r="B1084" s="281">
        <v>0</v>
      </c>
      <c r="C1084" s="281"/>
      <c r="D1084" s="281">
        <v>52</v>
      </c>
      <c r="E1084" s="281">
        <v>0</v>
      </c>
      <c r="F1084" s="450"/>
      <c r="G1084" s="450"/>
      <c r="H1084" s="451"/>
      <c r="HM1084" s="102"/>
      <c r="HN1084" s="102"/>
      <c r="HO1084" s="102"/>
      <c r="HP1084" s="102"/>
      <c r="HQ1084" s="102"/>
      <c r="HR1084" s="102"/>
      <c r="HS1084" s="102"/>
      <c r="HT1084" s="102"/>
      <c r="HU1084" s="102"/>
      <c r="HV1084" s="102"/>
      <c r="HW1084" s="102"/>
      <c r="HX1084" s="102"/>
      <c r="HY1084" s="102"/>
      <c r="HZ1084" s="102"/>
      <c r="IA1084" s="102"/>
      <c r="IB1084" s="102"/>
      <c r="IC1084" s="102"/>
      <c r="ID1084" s="102"/>
      <c r="IE1084" s="102"/>
      <c r="IF1084" s="102"/>
      <c r="IG1084" s="102"/>
      <c r="IH1084" s="102"/>
      <c r="II1084" s="102"/>
      <c r="IJ1084" s="102"/>
      <c r="IK1084" s="102"/>
      <c r="IL1084" s="102"/>
      <c r="IM1084" s="102"/>
      <c r="IN1084" s="102"/>
    </row>
    <row r="1085" spans="1:248" s="436" customFormat="1" ht="18" customHeight="1">
      <c r="A1085" s="350" t="s">
        <v>996</v>
      </c>
      <c r="B1085" s="281">
        <v>0</v>
      </c>
      <c r="C1085" s="281"/>
      <c r="D1085" s="281">
        <v>0</v>
      </c>
      <c r="E1085" s="281">
        <v>0</v>
      </c>
      <c r="F1085" s="450"/>
      <c r="G1085" s="450"/>
      <c r="H1085" s="451"/>
      <c r="HM1085" s="102"/>
      <c r="HN1085" s="102"/>
      <c r="HO1085" s="102"/>
      <c r="HP1085" s="102"/>
      <c r="HQ1085" s="102"/>
      <c r="HR1085" s="102"/>
      <c r="HS1085" s="102"/>
      <c r="HT1085" s="102"/>
      <c r="HU1085" s="102"/>
      <c r="HV1085" s="102"/>
      <c r="HW1085" s="102"/>
      <c r="HX1085" s="102"/>
      <c r="HY1085" s="102"/>
      <c r="HZ1085" s="102"/>
      <c r="IA1085" s="102"/>
      <c r="IB1085" s="102"/>
      <c r="IC1085" s="102"/>
      <c r="ID1085" s="102"/>
      <c r="IE1085" s="102"/>
      <c r="IF1085" s="102"/>
      <c r="IG1085" s="102"/>
      <c r="IH1085" s="102"/>
      <c r="II1085" s="102"/>
      <c r="IJ1085" s="102"/>
      <c r="IK1085" s="102"/>
      <c r="IL1085" s="102"/>
      <c r="IM1085" s="102"/>
      <c r="IN1085" s="102"/>
    </row>
    <row r="1086" spans="1:248" s="436" customFormat="1" ht="18" customHeight="1">
      <c r="A1086" s="350" t="s">
        <v>937</v>
      </c>
      <c r="B1086" s="281">
        <v>0</v>
      </c>
      <c r="C1086" s="281"/>
      <c r="D1086" s="281">
        <v>0</v>
      </c>
      <c r="E1086" s="281">
        <v>0</v>
      </c>
      <c r="F1086" s="450"/>
      <c r="G1086" s="450"/>
      <c r="H1086" s="451"/>
      <c r="HM1086" s="102"/>
      <c r="HN1086" s="102"/>
      <c r="HO1086" s="102"/>
      <c r="HP1086" s="102"/>
      <c r="HQ1086" s="102"/>
      <c r="HR1086" s="102"/>
      <c r="HS1086" s="102"/>
      <c r="HT1086" s="102"/>
      <c r="HU1086" s="102"/>
      <c r="HV1086" s="102"/>
      <c r="HW1086" s="102"/>
      <c r="HX1086" s="102"/>
      <c r="HY1086" s="102"/>
      <c r="HZ1086" s="102"/>
      <c r="IA1086" s="102"/>
      <c r="IB1086" s="102"/>
      <c r="IC1086" s="102"/>
      <c r="ID1086" s="102"/>
      <c r="IE1086" s="102"/>
      <c r="IF1086" s="102"/>
      <c r="IG1086" s="102"/>
      <c r="IH1086" s="102"/>
      <c r="II1086" s="102"/>
      <c r="IJ1086" s="102"/>
      <c r="IK1086" s="102"/>
      <c r="IL1086" s="102"/>
      <c r="IM1086" s="102"/>
      <c r="IN1086" s="102"/>
    </row>
    <row r="1087" spans="1:248" s="436" customFormat="1" ht="18" customHeight="1">
      <c r="A1087" s="350" t="s">
        <v>997</v>
      </c>
      <c r="B1087" s="281">
        <v>0</v>
      </c>
      <c r="C1087" s="281"/>
      <c r="D1087" s="281">
        <v>0</v>
      </c>
      <c r="E1087" s="281">
        <v>0</v>
      </c>
      <c r="F1087" s="450"/>
      <c r="G1087" s="450"/>
      <c r="H1087" s="451"/>
      <c r="HM1087" s="102"/>
      <c r="HN1087" s="102"/>
      <c r="HO1087" s="102"/>
      <c r="HP1087" s="102"/>
      <c r="HQ1087" s="102"/>
      <c r="HR1087" s="102"/>
      <c r="HS1087" s="102"/>
      <c r="HT1087" s="102"/>
      <c r="HU1087" s="102"/>
      <c r="HV1087" s="102"/>
      <c r="HW1087" s="102"/>
      <c r="HX1087" s="102"/>
      <c r="HY1087" s="102"/>
      <c r="HZ1087" s="102"/>
      <c r="IA1087" s="102"/>
      <c r="IB1087" s="102"/>
      <c r="IC1087" s="102"/>
      <c r="ID1087" s="102"/>
      <c r="IE1087" s="102"/>
      <c r="IF1087" s="102"/>
      <c r="IG1087" s="102"/>
      <c r="IH1087" s="102"/>
      <c r="II1087" s="102"/>
      <c r="IJ1087" s="102"/>
      <c r="IK1087" s="102"/>
      <c r="IL1087" s="102"/>
      <c r="IM1087" s="102"/>
      <c r="IN1087" s="102"/>
    </row>
    <row r="1088" spans="1:248" s="436" customFormat="1" ht="18" customHeight="1">
      <c r="A1088" s="350" t="s">
        <v>998</v>
      </c>
      <c r="B1088" s="281">
        <v>5768.2805875950007</v>
      </c>
      <c r="C1088" s="281"/>
      <c r="D1088" s="281">
        <v>8828</v>
      </c>
      <c r="E1088" s="281">
        <v>19971</v>
      </c>
      <c r="F1088" s="450">
        <v>-0.55795904060888291</v>
      </c>
      <c r="G1088" s="450">
        <v>0.53043872709401341</v>
      </c>
      <c r="H1088" s="460"/>
      <c r="HM1088" s="102"/>
      <c r="HN1088" s="102"/>
      <c r="HO1088" s="102"/>
      <c r="HP1088" s="102"/>
      <c r="HQ1088" s="102"/>
      <c r="HR1088" s="102"/>
      <c r="HS1088" s="102"/>
      <c r="HT1088" s="102"/>
      <c r="HU1088" s="102"/>
      <c r="HV1088" s="102"/>
      <c r="HW1088" s="102"/>
      <c r="HX1088" s="102"/>
      <c r="HY1088" s="102"/>
      <c r="HZ1088" s="102"/>
      <c r="IA1088" s="102"/>
      <c r="IB1088" s="102"/>
      <c r="IC1088" s="102"/>
      <c r="ID1088" s="102"/>
      <c r="IE1088" s="102"/>
      <c r="IF1088" s="102"/>
      <c r="IG1088" s="102"/>
      <c r="IH1088" s="102"/>
      <c r="II1088" s="102"/>
      <c r="IJ1088" s="102"/>
      <c r="IK1088" s="102"/>
      <c r="IL1088" s="102"/>
      <c r="IM1088" s="102"/>
      <c r="IN1088" s="102"/>
    </row>
    <row r="1089" spans="1:248" s="436" customFormat="1">
      <c r="A1089" s="448" t="s">
        <v>999</v>
      </c>
      <c r="B1089" s="458">
        <v>6929.79</v>
      </c>
      <c r="C1089" s="458">
        <v>7747</v>
      </c>
      <c r="D1089" s="458">
        <v>7533</v>
      </c>
      <c r="E1089" s="458">
        <v>17226</v>
      </c>
      <c r="F1089" s="453">
        <v>-0.56269592476489028</v>
      </c>
      <c r="G1089" s="450">
        <v>8.7045927798677925E-2</v>
      </c>
      <c r="H1089" s="451"/>
      <c r="HM1089" s="102"/>
      <c r="HN1089" s="102"/>
      <c r="HO1089" s="102"/>
      <c r="HP1089" s="102"/>
      <c r="HQ1089" s="102"/>
      <c r="HR1089" s="102"/>
      <c r="HS1089" s="102"/>
      <c r="HT1089" s="102"/>
      <c r="HU1089" s="102"/>
      <c r="HV1089" s="102"/>
      <c r="HW1089" s="102"/>
      <c r="HX1089" s="102"/>
      <c r="HY1089" s="102"/>
      <c r="HZ1089" s="102"/>
      <c r="IA1089" s="102"/>
      <c r="IB1089" s="102"/>
      <c r="IC1089" s="102"/>
      <c r="ID1089" s="102"/>
      <c r="IE1089" s="102"/>
      <c r="IF1089" s="102"/>
      <c r="IG1089" s="102"/>
      <c r="IH1089" s="102"/>
      <c r="II1089" s="102"/>
      <c r="IJ1089" s="102"/>
      <c r="IK1089" s="102"/>
      <c r="IL1089" s="102"/>
      <c r="IM1089" s="102"/>
      <c r="IN1089" s="102"/>
    </row>
    <row r="1090" spans="1:248" s="436" customFormat="1" ht="18" customHeight="1">
      <c r="A1090" s="350" t="s">
        <v>112</v>
      </c>
      <c r="B1090" s="281">
        <v>2454.04</v>
      </c>
      <c r="C1090" s="281"/>
      <c r="D1090" s="281">
        <v>3173</v>
      </c>
      <c r="E1090" s="281">
        <v>2651</v>
      </c>
      <c r="F1090" s="450">
        <v>0.19690682761222189</v>
      </c>
      <c r="G1090" s="450">
        <v>0.29296995973985762</v>
      </c>
      <c r="H1090" s="470"/>
      <c r="HM1090" s="102"/>
      <c r="HN1090" s="102"/>
      <c r="HO1090" s="102"/>
      <c r="HP1090" s="102"/>
      <c r="HQ1090" s="102"/>
      <c r="HR1090" s="102"/>
      <c r="HS1090" s="102"/>
      <c r="HT1090" s="102"/>
      <c r="HU1090" s="102"/>
      <c r="HV1090" s="102"/>
      <c r="HW1090" s="102"/>
      <c r="HX1090" s="102"/>
      <c r="HY1090" s="102"/>
      <c r="HZ1090" s="102"/>
      <c r="IA1090" s="102"/>
      <c r="IB1090" s="102"/>
      <c r="IC1090" s="102"/>
      <c r="ID1090" s="102"/>
      <c r="IE1090" s="102"/>
      <c r="IF1090" s="102"/>
      <c r="IG1090" s="102"/>
      <c r="IH1090" s="102"/>
      <c r="II1090" s="102"/>
      <c r="IJ1090" s="102"/>
      <c r="IK1090" s="102"/>
      <c r="IL1090" s="102"/>
      <c r="IM1090" s="102"/>
      <c r="IN1090" s="102"/>
    </row>
    <row r="1091" spans="1:248" s="436" customFormat="1" ht="18" customHeight="1">
      <c r="A1091" s="350" t="s">
        <v>113</v>
      </c>
      <c r="B1091" s="281">
        <v>3430.71</v>
      </c>
      <c r="C1091" s="281"/>
      <c r="D1091" s="281">
        <v>3660</v>
      </c>
      <c r="E1091" s="281">
        <v>7075</v>
      </c>
      <c r="F1091" s="450">
        <v>-0.48268551236749113</v>
      </c>
      <c r="G1091" s="450">
        <v>6.6834561941988779E-2</v>
      </c>
      <c r="H1091" s="477"/>
      <c r="HM1091" s="102"/>
      <c r="HN1091" s="102"/>
      <c r="HO1091" s="102"/>
      <c r="HP1091" s="102"/>
      <c r="HQ1091" s="102"/>
      <c r="HR1091" s="102"/>
      <c r="HS1091" s="102"/>
      <c r="HT1091" s="102"/>
      <c r="HU1091" s="102"/>
      <c r="HV1091" s="102"/>
      <c r="HW1091" s="102"/>
      <c r="HX1091" s="102"/>
      <c r="HY1091" s="102"/>
      <c r="HZ1091" s="102"/>
      <c r="IA1091" s="102"/>
      <c r="IB1091" s="102"/>
      <c r="IC1091" s="102"/>
      <c r="ID1091" s="102"/>
      <c r="IE1091" s="102"/>
      <c r="IF1091" s="102"/>
      <c r="IG1091" s="102"/>
      <c r="IH1091" s="102"/>
      <c r="II1091" s="102"/>
      <c r="IJ1091" s="102"/>
      <c r="IK1091" s="102"/>
      <c r="IL1091" s="102"/>
      <c r="IM1091" s="102"/>
      <c r="IN1091" s="102"/>
    </row>
    <row r="1092" spans="1:248" s="436" customFormat="1" ht="18" customHeight="1">
      <c r="A1092" s="350" t="s">
        <v>114</v>
      </c>
      <c r="B1092" s="281">
        <v>0</v>
      </c>
      <c r="C1092" s="281"/>
      <c r="D1092" s="281">
        <v>0</v>
      </c>
      <c r="E1092" s="281">
        <v>0</v>
      </c>
      <c r="F1092" s="450"/>
      <c r="G1092" s="450"/>
      <c r="H1092" s="451"/>
      <c r="HM1092" s="102"/>
      <c r="HN1092" s="102"/>
      <c r="HO1092" s="102"/>
      <c r="HP1092" s="102"/>
      <c r="HQ1092" s="102"/>
      <c r="HR1092" s="102"/>
      <c r="HS1092" s="102"/>
      <c r="HT1092" s="102"/>
      <c r="HU1092" s="102"/>
      <c r="HV1092" s="102"/>
      <c r="HW1092" s="102"/>
      <c r="HX1092" s="102"/>
      <c r="HY1092" s="102"/>
      <c r="HZ1092" s="102"/>
      <c r="IA1092" s="102"/>
      <c r="IB1092" s="102"/>
      <c r="IC1092" s="102"/>
      <c r="ID1092" s="102"/>
      <c r="IE1092" s="102"/>
      <c r="IF1092" s="102"/>
      <c r="IG1092" s="102"/>
      <c r="IH1092" s="102"/>
      <c r="II1092" s="102"/>
      <c r="IJ1092" s="102"/>
      <c r="IK1092" s="102"/>
      <c r="IL1092" s="102"/>
      <c r="IM1092" s="102"/>
      <c r="IN1092" s="102"/>
    </row>
    <row r="1093" spans="1:248" s="436" customFormat="1" ht="18" customHeight="1">
      <c r="A1093" s="350" t="s">
        <v>1000</v>
      </c>
      <c r="B1093" s="281">
        <v>0</v>
      </c>
      <c r="C1093" s="281"/>
      <c r="D1093" s="281">
        <v>0</v>
      </c>
      <c r="E1093" s="281">
        <v>0</v>
      </c>
      <c r="F1093" s="450"/>
      <c r="G1093" s="450"/>
      <c r="H1093" s="451"/>
      <c r="HM1093" s="102"/>
      <c r="HN1093" s="102"/>
      <c r="HO1093" s="102"/>
      <c r="HP1093" s="102"/>
      <c r="HQ1093" s="102"/>
      <c r="HR1093" s="102"/>
      <c r="HS1093" s="102"/>
      <c r="HT1093" s="102"/>
      <c r="HU1093" s="102"/>
      <c r="HV1093" s="102"/>
      <c r="HW1093" s="102"/>
      <c r="HX1093" s="102"/>
      <c r="HY1093" s="102"/>
      <c r="HZ1093" s="102"/>
      <c r="IA1093" s="102"/>
      <c r="IB1093" s="102"/>
      <c r="IC1093" s="102"/>
      <c r="ID1093" s="102"/>
      <c r="IE1093" s="102"/>
      <c r="IF1093" s="102"/>
      <c r="IG1093" s="102"/>
      <c r="IH1093" s="102"/>
      <c r="II1093" s="102"/>
      <c r="IJ1093" s="102"/>
      <c r="IK1093" s="102"/>
      <c r="IL1093" s="102"/>
      <c r="IM1093" s="102"/>
      <c r="IN1093" s="102"/>
    </row>
    <row r="1094" spans="1:248" s="436" customFormat="1" ht="18" customHeight="1">
      <c r="A1094" s="350" t="s">
        <v>1001</v>
      </c>
      <c r="B1094" s="281">
        <v>0</v>
      </c>
      <c r="C1094" s="281"/>
      <c r="D1094" s="281">
        <v>0</v>
      </c>
      <c r="E1094" s="281">
        <v>0</v>
      </c>
      <c r="F1094" s="450"/>
      <c r="G1094" s="450"/>
      <c r="H1094" s="451"/>
      <c r="HM1094" s="102"/>
      <c r="HN1094" s="102"/>
      <c r="HO1094" s="102"/>
      <c r="HP1094" s="102"/>
      <c r="HQ1094" s="102"/>
      <c r="HR1094" s="102"/>
      <c r="HS1094" s="102"/>
      <c r="HT1094" s="102"/>
      <c r="HU1094" s="102"/>
      <c r="HV1094" s="102"/>
      <c r="HW1094" s="102"/>
      <c r="HX1094" s="102"/>
      <c r="HY1094" s="102"/>
      <c r="HZ1094" s="102"/>
      <c r="IA1094" s="102"/>
      <c r="IB1094" s="102"/>
      <c r="IC1094" s="102"/>
      <c r="ID1094" s="102"/>
      <c r="IE1094" s="102"/>
      <c r="IF1094" s="102"/>
      <c r="IG1094" s="102"/>
      <c r="IH1094" s="102"/>
      <c r="II1094" s="102"/>
      <c r="IJ1094" s="102"/>
      <c r="IK1094" s="102"/>
      <c r="IL1094" s="102"/>
      <c r="IM1094" s="102"/>
      <c r="IN1094" s="102"/>
    </row>
    <row r="1095" spans="1:248" s="436" customFormat="1" ht="18" customHeight="1">
      <c r="A1095" s="350" t="s">
        <v>1002</v>
      </c>
      <c r="B1095" s="281">
        <v>1045.04</v>
      </c>
      <c r="C1095" s="281"/>
      <c r="D1095" s="281">
        <v>700</v>
      </c>
      <c r="E1095" s="281">
        <v>7500</v>
      </c>
      <c r="F1095" s="450">
        <v>-0.90666666666666662</v>
      </c>
      <c r="G1095" s="450">
        <v>-0.33016918012707641</v>
      </c>
      <c r="H1095" s="451"/>
      <c r="HM1095" s="102"/>
      <c r="HN1095" s="102"/>
      <c r="HO1095" s="102"/>
      <c r="HP1095" s="102"/>
      <c r="HQ1095" s="102"/>
      <c r="HR1095" s="102"/>
      <c r="HS1095" s="102"/>
      <c r="HT1095" s="102"/>
      <c r="HU1095" s="102"/>
      <c r="HV1095" s="102"/>
      <c r="HW1095" s="102"/>
      <c r="HX1095" s="102"/>
      <c r="HY1095" s="102"/>
      <c r="HZ1095" s="102"/>
      <c r="IA1095" s="102"/>
      <c r="IB1095" s="102"/>
      <c r="IC1095" s="102"/>
      <c r="ID1095" s="102"/>
      <c r="IE1095" s="102"/>
      <c r="IF1095" s="102"/>
      <c r="IG1095" s="102"/>
      <c r="IH1095" s="102"/>
      <c r="II1095" s="102"/>
      <c r="IJ1095" s="102"/>
      <c r="IK1095" s="102"/>
      <c r="IL1095" s="102"/>
      <c r="IM1095" s="102"/>
      <c r="IN1095" s="102"/>
    </row>
    <row r="1096" spans="1:248" s="436" customFormat="1">
      <c r="A1096" s="448" t="s">
        <v>1003</v>
      </c>
      <c r="B1096" s="458">
        <v>46389.092857000003</v>
      </c>
      <c r="C1096" s="458">
        <v>60168</v>
      </c>
      <c r="D1096" s="458">
        <v>45727</v>
      </c>
      <c r="E1096" s="458">
        <v>35106</v>
      </c>
      <c r="F1096" s="453">
        <v>0.30254087620349801</v>
      </c>
      <c r="G1096" s="450">
        <v>-1.4272597634986894E-2</v>
      </c>
      <c r="H1096" s="451"/>
      <c r="HM1096" s="102"/>
      <c r="HN1096" s="102"/>
      <c r="HO1096" s="102"/>
      <c r="HP1096" s="102"/>
      <c r="HQ1096" s="102"/>
      <c r="HR1096" s="102"/>
      <c r="HS1096" s="102"/>
      <c r="HT1096" s="102"/>
      <c r="HU1096" s="102"/>
      <c r="HV1096" s="102"/>
      <c r="HW1096" s="102"/>
      <c r="HX1096" s="102"/>
      <c r="HY1096" s="102"/>
      <c r="HZ1096" s="102"/>
      <c r="IA1096" s="102"/>
      <c r="IB1096" s="102"/>
      <c r="IC1096" s="102"/>
      <c r="ID1096" s="102"/>
      <c r="IE1096" s="102"/>
      <c r="IF1096" s="102"/>
      <c r="IG1096" s="102"/>
      <c r="IH1096" s="102"/>
      <c r="II1096" s="102"/>
      <c r="IJ1096" s="102"/>
      <c r="IK1096" s="102"/>
      <c r="IL1096" s="102"/>
      <c r="IM1096" s="102"/>
      <c r="IN1096" s="102"/>
    </row>
    <row r="1097" spans="1:248" s="436" customFormat="1" ht="18" customHeight="1">
      <c r="A1097" s="350" t="s">
        <v>112</v>
      </c>
      <c r="B1097" s="281">
        <v>0</v>
      </c>
      <c r="C1097" s="281"/>
      <c r="D1097" s="281">
        <v>898</v>
      </c>
      <c r="E1097" s="281">
        <v>739</v>
      </c>
      <c r="F1097" s="450">
        <v>0.21515561569688768</v>
      </c>
      <c r="G1097" s="450"/>
      <c r="H1097" s="451"/>
      <c r="HM1097" s="102"/>
      <c r="HN1097" s="102"/>
      <c r="HO1097" s="102"/>
      <c r="HP1097" s="102"/>
      <c r="HQ1097" s="102"/>
      <c r="HR1097" s="102"/>
      <c r="HS1097" s="102"/>
      <c r="HT1097" s="102"/>
      <c r="HU1097" s="102"/>
      <c r="HV1097" s="102"/>
      <c r="HW1097" s="102"/>
      <c r="HX1097" s="102"/>
      <c r="HY1097" s="102"/>
      <c r="HZ1097" s="102"/>
      <c r="IA1097" s="102"/>
      <c r="IB1097" s="102"/>
      <c r="IC1097" s="102"/>
      <c r="ID1097" s="102"/>
      <c r="IE1097" s="102"/>
      <c r="IF1097" s="102"/>
      <c r="IG1097" s="102"/>
      <c r="IH1097" s="102"/>
      <c r="II1097" s="102"/>
      <c r="IJ1097" s="102"/>
      <c r="IK1097" s="102"/>
      <c r="IL1097" s="102"/>
      <c r="IM1097" s="102"/>
      <c r="IN1097" s="102"/>
    </row>
    <row r="1098" spans="1:248" s="436" customFormat="1" ht="18" customHeight="1">
      <c r="A1098" s="350" t="s">
        <v>113</v>
      </c>
      <c r="B1098" s="457">
        <v>0</v>
      </c>
      <c r="C1098" s="457"/>
      <c r="D1098" s="457">
        <v>0</v>
      </c>
      <c r="E1098" s="457">
        <v>0</v>
      </c>
      <c r="F1098" s="450"/>
      <c r="G1098" s="450"/>
      <c r="H1098" s="460"/>
      <c r="HM1098" s="102"/>
      <c r="HN1098" s="102"/>
      <c r="HO1098" s="102"/>
      <c r="HP1098" s="102"/>
      <c r="HQ1098" s="102"/>
      <c r="HR1098" s="102"/>
      <c r="HS1098" s="102"/>
      <c r="HT1098" s="102"/>
      <c r="HU1098" s="102"/>
      <c r="HV1098" s="102"/>
      <c r="HW1098" s="102"/>
      <c r="HX1098" s="102"/>
      <c r="HY1098" s="102"/>
      <c r="HZ1098" s="102"/>
      <c r="IA1098" s="102"/>
      <c r="IB1098" s="102"/>
      <c r="IC1098" s="102"/>
      <c r="ID1098" s="102"/>
      <c r="IE1098" s="102"/>
      <c r="IF1098" s="102"/>
      <c r="IG1098" s="102"/>
      <c r="IH1098" s="102"/>
      <c r="II1098" s="102"/>
      <c r="IJ1098" s="102"/>
      <c r="IK1098" s="102"/>
      <c r="IL1098" s="102"/>
      <c r="IM1098" s="102"/>
      <c r="IN1098" s="102"/>
    </row>
    <row r="1099" spans="1:248" s="436" customFormat="1" ht="18" customHeight="1">
      <c r="A1099" s="350" t="s">
        <v>114</v>
      </c>
      <c r="B1099" s="281">
        <v>0</v>
      </c>
      <c r="C1099" s="281"/>
      <c r="D1099" s="281">
        <v>0</v>
      </c>
      <c r="E1099" s="281">
        <v>0</v>
      </c>
      <c r="F1099" s="450"/>
      <c r="G1099" s="450"/>
      <c r="H1099" s="451"/>
      <c r="HM1099" s="102"/>
      <c r="HN1099" s="102"/>
      <c r="HO1099" s="102"/>
      <c r="HP1099" s="102"/>
      <c r="HQ1099" s="102"/>
      <c r="HR1099" s="102"/>
      <c r="HS1099" s="102"/>
      <c r="HT1099" s="102"/>
      <c r="HU1099" s="102"/>
      <c r="HV1099" s="102"/>
      <c r="HW1099" s="102"/>
      <c r="HX1099" s="102"/>
      <c r="HY1099" s="102"/>
      <c r="HZ1099" s="102"/>
      <c r="IA1099" s="102"/>
      <c r="IB1099" s="102"/>
      <c r="IC1099" s="102"/>
      <c r="ID1099" s="102"/>
      <c r="IE1099" s="102"/>
      <c r="IF1099" s="102"/>
      <c r="IG1099" s="102"/>
      <c r="IH1099" s="102"/>
      <c r="II1099" s="102"/>
      <c r="IJ1099" s="102"/>
      <c r="IK1099" s="102"/>
      <c r="IL1099" s="102"/>
      <c r="IM1099" s="102"/>
      <c r="IN1099" s="102"/>
    </row>
    <row r="1100" spans="1:248" s="436" customFormat="1" ht="18" customHeight="1">
      <c r="A1100" s="350" t="s">
        <v>1004</v>
      </c>
      <c r="B1100" s="281">
        <v>0</v>
      </c>
      <c r="C1100" s="281"/>
      <c r="D1100" s="281">
        <v>0</v>
      </c>
      <c r="E1100" s="281">
        <v>0</v>
      </c>
      <c r="F1100" s="450"/>
      <c r="G1100" s="450"/>
      <c r="H1100" s="460"/>
      <c r="HM1100" s="102"/>
      <c r="HN1100" s="102"/>
      <c r="HO1100" s="102"/>
      <c r="HP1100" s="102"/>
      <c r="HQ1100" s="102"/>
      <c r="HR1100" s="102"/>
      <c r="HS1100" s="102"/>
      <c r="HT1100" s="102"/>
      <c r="HU1100" s="102"/>
      <c r="HV1100" s="102"/>
      <c r="HW1100" s="102"/>
      <c r="HX1100" s="102"/>
      <c r="HY1100" s="102"/>
      <c r="HZ1100" s="102"/>
      <c r="IA1100" s="102"/>
      <c r="IB1100" s="102"/>
      <c r="IC1100" s="102"/>
      <c r="ID1100" s="102"/>
      <c r="IE1100" s="102"/>
      <c r="IF1100" s="102"/>
      <c r="IG1100" s="102"/>
      <c r="IH1100" s="102"/>
      <c r="II1100" s="102"/>
      <c r="IJ1100" s="102"/>
      <c r="IK1100" s="102"/>
      <c r="IL1100" s="102"/>
      <c r="IM1100" s="102"/>
      <c r="IN1100" s="102"/>
    </row>
    <row r="1101" spans="1:248" s="436" customFormat="1" ht="18" customHeight="1">
      <c r="A1101" s="350" t="s">
        <v>1005</v>
      </c>
      <c r="B1101" s="281">
        <v>889.09285699999998</v>
      </c>
      <c r="C1101" s="281"/>
      <c r="D1101" s="281">
        <v>9306</v>
      </c>
      <c r="E1101" s="281">
        <v>16087</v>
      </c>
      <c r="F1101" s="450">
        <v>-0.42152048237707462</v>
      </c>
      <c r="G1101" s="450">
        <v>9.4668482338285163</v>
      </c>
      <c r="H1101" s="461"/>
      <c r="HM1101" s="102"/>
      <c r="HN1101" s="102"/>
      <c r="HO1101" s="102"/>
      <c r="HP1101" s="102"/>
      <c r="HQ1101" s="102"/>
      <c r="HR1101" s="102"/>
      <c r="HS1101" s="102"/>
      <c r="HT1101" s="102"/>
      <c r="HU1101" s="102"/>
      <c r="HV1101" s="102"/>
      <c r="HW1101" s="102"/>
      <c r="HX1101" s="102"/>
      <c r="HY1101" s="102"/>
      <c r="HZ1101" s="102"/>
      <c r="IA1101" s="102"/>
      <c r="IB1101" s="102"/>
      <c r="IC1101" s="102"/>
      <c r="ID1101" s="102"/>
      <c r="IE1101" s="102"/>
      <c r="IF1101" s="102"/>
      <c r="IG1101" s="102"/>
      <c r="IH1101" s="102"/>
      <c r="II1101" s="102"/>
      <c r="IJ1101" s="102"/>
      <c r="IK1101" s="102"/>
      <c r="IL1101" s="102"/>
      <c r="IM1101" s="102"/>
      <c r="IN1101" s="102"/>
    </row>
    <row r="1102" spans="1:248" s="436" customFormat="1" ht="18" customHeight="1">
      <c r="A1102" s="350" t="s">
        <v>1006</v>
      </c>
      <c r="B1102" s="281">
        <v>45500</v>
      </c>
      <c r="C1102" s="281"/>
      <c r="D1102" s="281">
        <v>35523</v>
      </c>
      <c r="E1102" s="281">
        <v>18280</v>
      </c>
      <c r="F1102" s="450">
        <v>0.94327133479212244</v>
      </c>
      <c r="G1102" s="450">
        <v>-0.21927472527472525</v>
      </c>
      <c r="H1102" s="451"/>
      <c r="HM1102" s="102"/>
      <c r="HN1102" s="102"/>
      <c r="HO1102" s="102"/>
      <c r="HP1102" s="102"/>
      <c r="HQ1102" s="102"/>
      <c r="HR1102" s="102"/>
      <c r="HS1102" s="102"/>
      <c r="HT1102" s="102"/>
      <c r="HU1102" s="102"/>
      <c r="HV1102" s="102"/>
      <c r="HW1102" s="102"/>
      <c r="HX1102" s="102"/>
      <c r="HY1102" s="102"/>
      <c r="HZ1102" s="102"/>
      <c r="IA1102" s="102"/>
      <c r="IB1102" s="102"/>
      <c r="IC1102" s="102"/>
      <c r="ID1102" s="102"/>
      <c r="IE1102" s="102"/>
      <c r="IF1102" s="102"/>
      <c r="IG1102" s="102"/>
      <c r="IH1102" s="102"/>
      <c r="II1102" s="102"/>
      <c r="IJ1102" s="102"/>
      <c r="IK1102" s="102"/>
      <c r="IL1102" s="102"/>
      <c r="IM1102" s="102"/>
      <c r="IN1102" s="102"/>
    </row>
    <row r="1103" spans="1:248" s="438" customFormat="1" ht="39.75" customHeight="1">
      <c r="A1103" s="448" t="s">
        <v>1007</v>
      </c>
      <c r="B1103" s="458">
        <v>84317.189215000006</v>
      </c>
      <c r="C1103" s="458">
        <v>104344</v>
      </c>
      <c r="D1103" s="458">
        <v>83557</v>
      </c>
      <c r="E1103" s="458">
        <v>433371</v>
      </c>
      <c r="F1103" s="453">
        <v>-0.80719291323138831</v>
      </c>
      <c r="G1103" s="450">
        <v>-9.0158272835875186E-3</v>
      </c>
      <c r="H1103" s="451"/>
    </row>
    <row r="1104" spans="1:248" s="436" customFormat="1" ht="18" customHeight="1">
      <c r="A1104" s="350" t="s">
        <v>1008</v>
      </c>
      <c r="B1104" s="281">
        <v>0</v>
      </c>
      <c r="C1104" s="281"/>
      <c r="D1104" s="281">
        <v>0</v>
      </c>
      <c r="E1104" s="281"/>
      <c r="F1104" s="450"/>
      <c r="G1104" s="450"/>
      <c r="H1104" s="451"/>
      <c r="HM1104" s="102"/>
      <c r="HN1104" s="102"/>
      <c r="HO1104" s="102"/>
      <c r="HP1104" s="102"/>
      <c r="HQ1104" s="102"/>
      <c r="HR1104" s="102"/>
      <c r="HS1104" s="102"/>
      <c r="HT1104" s="102"/>
      <c r="HU1104" s="102"/>
      <c r="HV1104" s="102"/>
      <c r="HW1104" s="102"/>
      <c r="HX1104" s="102"/>
      <c r="HY1104" s="102"/>
      <c r="HZ1104" s="102"/>
      <c r="IA1104" s="102"/>
      <c r="IB1104" s="102"/>
      <c r="IC1104" s="102"/>
      <c r="ID1104" s="102"/>
      <c r="IE1104" s="102"/>
      <c r="IF1104" s="102"/>
      <c r="IG1104" s="102"/>
      <c r="IH1104" s="102"/>
      <c r="II1104" s="102"/>
      <c r="IJ1104" s="102"/>
      <c r="IK1104" s="102"/>
      <c r="IL1104" s="102"/>
      <c r="IM1104" s="102"/>
      <c r="IN1104" s="102"/>
    </row>
    <row r="1105" spans="1:248" s="436" customFormat="1" ht="18" customHeight="1">
      <c r="A1105" s="350" t="s">
        <v>1009</v>
      </c>
      <c r="B1105" s="281">
        <v>0</v>
      </c>
      <c r="C1105" s="281"/>
      <c r="D1105" s="281">
        <v>0</v>
      </c>
      <c r="E1105" s="281"/>
      <c r="F1105" s="450"/>
      <c r="G1105" s="450"/>
      <c r="H1105" s="460"/>
      <c r="HM1105" s="102"/>
      <c r="HN1105" s="102"/>
      <c r="HO1105" s="102"/>
      <c r="HP1105" s="102"/>
      <c r="HQ1105" s="102"/>
      <c r="HR1105" s="102"/>
      <c r="HS1105" s="102"/>
      <c r="HT1105" s="102"/>
      <c r="HU1105" s="102"/>
      <c r="HV1105" s="102"/>
      <c r="HW1105" s="102"/>
      <c r="HX1105" s="102"/>
      <c r="HY1105" s="102"/>
      <c r="HZ1105" s="102"/>
      <c r="IA1105" s="102"/>
      <c r="IB1105" s="102"/>
      <c r="IC1105" s="102"/>
      <c r="ID1105" s="102"/>
      <c r="IE1105" s="102"/>
      <c r="IF1105" s="102"/>
      <c r="IG1105" s="102"/>
      <c r="IH1105" s="102"/>
      <c r="II1105" s="102"/>
      <c r="IJ1105" s="102"/>
      <c r="IK1105" s="102"/>
      <c r="IL1105" s="102"/>
      <c r="IM1105" s="102"/>
      <c r="IN1105" s="102"/>
    </row>
    <row r="1106" spans="1:248" s="436" customFormat="1" ht="18" customHeight="1">
      <c r="A1106" s="350" t="s">
        <v>1010</v>
      </c>
      <c r="B1106" s="281">
        <v>1335</v>
      </c>
      <c r="C1106" s="281"/>
      <c r="D1106" s="281">
        <v>0</v>
      </c>
      <c r="E1106" s="281"/>
      <c r="F1106" s="450"/>
      <c r="G1106" s="450">
        <v>-1</v>
      </c>
      <c r="H1106" s="451"/>
      <c r="HM1106" s="102"/>
      <c r="HN1106" s="102"/>
      <c r="HO1106" s="102"/>
      <c r="HP1106" s="102"/>
      <c r="HQ1106" s="102"/>
      <c r="HR1106" s="102"/>
      <c r="HS1106" s="102"/>
      <c r="HT1106" s="102"/>
      <c r="HU1106" s="102"/>
      <c r="HV1106" s="102"/>
      <c r="HW1106" s="102"/>
      <c r="HX1106" s="102"/>
      <c r="HY1106" s="102"/>
      <c r="HZ1106" s="102"/>
      <c r="IA1106" s="102"/>
      <c r="IB1106" s="102"/>
      <c r="IC1106" s="102"/>
      <c r="ID1106" s="102"/>
      <c r="IE1106" s="102"/>
      <c r="IF1106" s="102"/>
      <c r="IG1106" s="102"/>
      <c r="IH1106" s="102"/>
      <c r="II1106" s="102"/>
      <c r="IJ1106" s="102"/>
      <c r="IK1106" s="102"/>
      <c r="IL1106" s="102"/>
      <c r="IM1106" s="102"/>
      <c r="IN1106" s="102"/>
    </row>
    <row r="1107" spans="1:248" s="436" customFormat="1" ht="18" customHeight="1">
      <c r="A1107" s="350" t="s">
        <v>1011</v>
      </c>
      <c r="B1107" s="281"/>
      <c r="C1107" s="281"/>
      <c r="D1107" s="281">
        <v>0</v>
      </c>
      <c r="E1107" s="281"/>
      <c r="F1107" s="450"/>
      <c r="G1107" s="450"/>
      <c r="H1107" s="451"/>
      <c r="HM1107" s="102"/>
      <c r="HN1107" s="102"/>
      <c r="HO1107" s="102"/>
      <c r="HP1107" s="102"/>
      <c r="HQ1107" s="102"/>
      <c r="HR1107" s="102"/>
      <c r="HS1107" s="102"/>
      <c r="HT1107" s="102"/>
      <c r="HU1107" s="102"/>
      <c r="HV1107" s="102"/>
      <c r="HW1107" s="102"/>
      <c r="HX1107" s="102"/>
      <c r="HY1107" s="102"/>
      <c r="HZ1107" s="102"/>
      <c r="IA1107" s="102"/>
      <c r="IB1107" s="102"/>
      <c r="IC1107" s="102"/>
      <c r="ID1107" s="102"/>
      <c r="IE1107" s="102"/>
      <c r="IF1107" s="102"/>
      <c r="IG1107" s="102"/>
      <c r="IH1107" s="102"/>
      <c r="II1107" s="102"/>
      <c r="IJ1107" s="102"/>
      <c r="IK1107" s="102"/>
      <c r="IL1107" s="102"/>
      <c r="IM1107" s="102"/>
      <c r="IN1107" s="102"/>
    </row>
    <row r="1108" spans="1:248" s="436" customFormat="1" ht="18" customHeight="1">
      <c r="A1108" s="350" t="s">
        <v>1012</v>
      </c>
      <c r="B1108" s="281">
        <v>82982.189215000006</v>
      </c>
      <c r="C1108" s="281"/>
      <c r="D1108" s="281">
        <v>83557</v>
      </c>
      <c r="E1108" s="281">
        <v>433371</v>
      </c>
      <c r="F1108" s="450">
        <v>-0.80719291323138831</v>
      </c>
      <c r="G1108" s="450">
        <v>6.9269175763815305E-3</v>
      </c>
      <c r="H1108" s="451"/>
      <c r="HM1108" s="102"/>
      <c r="HN1108" s="102"/>
      <c r="HO1108" s="102"/>
      <c r="HP1108" s="102"/>
      <c r="HQ1108" s="102"/>
      <c r="HR1108" s="102"/>
      <c r="HS1108" s="102"/>
      <c r="HT1108" s="102"/>
      <c r="HU1108" s="102"/>
      <c r="HV1108" s="102"/>
      <c r="HW1108" s="102"/>
      <c r="HX1108" s="102"/>
      <c r="HY1108" s="102"/>
      <c r="HZ1108" s="102"/>
      <c r="IA1108" s="102"/>
      <c r="IB1108" s="102"/>
      <c r="IC1108" s="102"/>
      <c r="ID1108" s="102"/>
      <c r="IE1108" s="102"/>
      <c r="IF1108" s="102"/>
      <c r="IG1108" s="102"/>
      <c r="IH1108" s="102"/>
      <c r="II1108" s="102"/>
      <c r="IJ1108" s="102"/>
      <c r="IK1108" s="102"/>
      <c r="IL1108" s="102"/>
      <c r="IM1108" s="102"/>
      <c r="IN1108" s="102"/>
    </row>
    <row r="1109" spans="1:248" s="436" customFormat="1" ht="18" customHeight="1">
      <c r="A1109" s="448" t="s">
        <v>59</v>
      </c>
      <c r="B1109" s="458">
        <v>216152.611897</v>
      </c>
      <c r="C1109" s="458">
        <v>224313</v>
      </c>
      <c r="D1109" s="458">
        <v>199028</v>
      </c>
      <c r="E1109" s="458">
        <v>189879</v>
      </c>
      <c r="F1109" s="450">
        <v>4.8183316743821036E-2</v>
      </c>
      <c r="G1109" s="450">
        <v>-7.9224635532788024E-2</v>
      </c>
      <c r="H1109" s="451"/>
      <c r="HM1109" s="102"/>
      <c r="HN1109" s="102"/>
      <c r="HO1109" s="102"/>
      <c r="HP1109" s="102"/>
      <c r="HQ1109" s="102"/>
      <c r="HR1109" s="102"/>
      <c r="HS1109" s="102"/>
      <c r="HT1109" s="102"/>
      <c r="HU1109" s="102"/>
      <c r="HV1109" s="102"/>
      <c r="HW1109" s="102"/>
      <c r="HX1109" s="102"/>
      <c r="HY1109" s="102"/>
      <c r="HZ1109" s="102"/>
      <c r="IA1109" s="102"/>
      <c r="IB1109" s="102"/>
      <c r="IC1109" s="102"/>
      <c r="ID1109" s="102"/>
      <c r="IE1109" s="102"/>
      <c r="IF1109" s="102"/>
      <c r="IG1109" s="102"/>
      <c r="IH1109" s="102"/>
      <c r="II1109" s="102"/>
      <c r="IJ1109" s="102"/>
      <c r="IK1109" s="102"/>
      <c r="IL1109" s="102"/>
      <c r="IM1109" s="102"/>
      <c r="IN1109" s="102"/>
    </row>
    <row r="1110" spans="1:248" s="436" customFormat="1" ht="36">
      <c r="A1110" s="448" t="s">
        <v>1013</v>
      </c>
      <c r="B1110" s="458">
        <v>474.51189699999998</v>
      </c>
      <c r="C1110" s="458">
        <v>-3681</v>
      </c>
      <c r="D1110" s="458">
        <v>-3681</v>
      </c>
      <c r="E1110" s="458">
        <v>27622</v>
      </c>
      <c r="F1110" s="453">
        <v>-1.1332633408152921</v>
      </c>
      <c r="G1110" s="450">
        <v>-8.7574451204961044</v>
      </c>
      <c r="H1110" s="451" t="s">
        <v>1014</v>
      </c>
      <c r="HM1110" s="102"/>
      <c r="HN1110" s="102"/>
      <c r="HO1110" s="102"/>
      <c r="HP1110" s="102"/>
      <c r="HQ1110" s="102"/>
      <c r="HR1110" s="102"/>
      <c r="HS1110" s="102"/>
      <c r="HT1110" s="102"/>
      <c r="HU1110" s="102"/>
      <c r="HV1110" s="102"/>
      <c r="HW1110" s="102"/>
      <c r="HX1110" s="102"/>
      <c r="HY1110" s="102"/>
      <c r="HZ1110" s="102"/>
      <c r="IA1110" s="102"/>
      <c r="IB1110" s="102"/>
      <c r="IC1110" s="102"/>
      <c r="ID1110" s="102"/>
      <c r="IE1110" s="102"/>
      <c r="IF1110" s="102"/>
      <c r="IG1110" s="102"/>
      <c r="IH1110" s="102"/>
      <c r="II1110" s="102"/>
      <c r="IJ1110" s="102"/>
      <c r="IK1110" s="102"/>
      <c r="IL1110" s="102"/>
      <c r="IM1110" s="102"/>
      <c r="IN1110" s="102"/>
    </row>
    <row r="1111" spans="1:248" s="436" customFormat="1" ht="18" customHeight="1">
      <c r="A1111" s="350" t="s">
        <v>112</v>
      </c>
      <c r="B1111" s="281">
        <v>0</v>
      </c>
      <c r="C1111" s="281"/>
      <c r="D1111" s="281">
        <v>0</v>
      </c>
      <c r="E1111" s="281">
        <v>0</v>
      </c>
      <c r="F1111" s="450"/>
      <c r="G1111" s="450"/>
      <c r="H1111" s="460"/>
      <c r="HM1111" s="102"/>
      <c r="HN1111" s="102"/>
      <c r="HO1111" s="102"/>
      <c r="HP1111" s="102"/>
      <c r="HQ1111" s="102"/>
      <c r="HR1111" s="102"/>
      <c r="HS1111" s="102"/>
      <c r="HT1111" s="102"/>
      <c r="HU1111" s="102"/>
      <c r="HV1111" s="102"/>
      <c r="HW1111" s="102"/>
      <c r="HX1111" s="102"/>
      <c r="HY1111" s="102"/>
      <c r="HZ1111" s="102"/>
      <c r="IA1111" s="102"/>
      <c r="IB1111" s="102"/>
      <c r="IC1111" s="102"/>
      <c r="ID1111" s="102"/>
      <c r="IE1111" s="102"/>
      <c r="IF1111" s="102"/>
      <c r="IG1111" s="102"/>
      <c r="IH1111" s="102"/>
      <c r="II1111" s="102"/>
      <c r="IJ1111" s="102"/>
      <c r="IK1111" s="102"/>
      <c r="IL1111" s="102"/>
      <c r="IM1111" s="102"/>
      <c r="IN1111" s="102"/>
    </row>
    <row r="1112" spans="1:248" s="436" customFormat="1" ht="18" customHeight="1">
      <c r="A1112" s="350" t="s">
        <v>113</v>
      </c>
      <c r="B1112" s="281">
        <v>0</v>
      </c>
      <c r="C1112" s="281"/>
      <c r="D1112" s="281">
        <v>0</v>
      </c>
      <c r="E1112" s="281">
        <v>0</v>
      </c>
      <c r="F1112" s="450"/>
      <c r="G1112" s="450"/>
      <c r="H1112" s="451"/>
      <c r="HM1112" s="102"/>
      <c r="HN1112" s="102"/>
      <c r="HO1112" s="102"/>
      <c r="HP1112" s="102"/>
      <c r="HQ1112" s="102"/>
      <c r="HR1112" s="102"/>
      <c r="HS1112" s="102"/>
      <c r="HT1112" s="102"/>
      <c r="HU1112" s="102"/>
      <c r="HV1112" s="102"/>
      <c r="HW1112" s="102"/>
      <c r="HX1112" s="102"/>
      <c r="HY1112" s="102"/>
      <c r="HZ1112" s="102"/>
      <c r="IA1112" s="102"/>
      <c r="IB1112" s="102"/>
      <c r="IC1112" s="102"/>
      <c r="ID1112" s="102"/>
      <c r="IE1112" s="102"/>
      <c r="IF1112" s="102"/>
      <c r="IG1112" s="102"/>
      <c r="IH1112" s="102"/>
      <c r="II1112" s="102"/>
      <c r="IJ1112" s="102"/>
      <c r="IK1112" s="102"/>
      <c r="IL1112" s="102"/>
      <c r="IM1112" s="102"/>
      <c r="IN1112" s="102"/>
    </row>
    <row r="1113" spans="1:248" s="436" customFormat="1" ht="18" customHeight="1">
      <c r="A1113" s="350" t="s">
        <v>114</v>
      </c>
      <c r="B1113" s="281">
        <v>0</v>
      </c>
      <c r="C1113" s="281"/>
      <c r="D1113" s="281">
        <v>0</v>
      </c>
      <c r="E1113" s="281">
        <v>0</v>
      </c>
      <c r="F1113" s="450"/>
      <c r="G1113" s="450"/>
      <c r="H1113" s="451"/>
      <c r="HM1113" s="102"/>
      <c r="HN1113" s="102"/>
      <c r="HO1113" s="102"/>
      <c r="HP1113" s="102"/>
      <c r="HQ1113" s="102"/>
      <c r="HR1113" s="102"/>
      <c r="HS1113" s="102"/>
      <c r="HT1113" s="102"/>
      <c r="HU1113" s="102"/>
      <c r="HV1113" s="102"/>
      <c r="HW1113" s="102"/>
      <c r="HX1113" s="102"/>
      <c r="HY1113" s="102"/>
      <c r="HZ1113" s="102"/>
      <c r="IA1113" s="102"/>
      <c r="IB1113" s="102"/>
      <c r="IC1113" s="102"/>
      <c r="ID1113" s="102"/>
      <c r="IE1113" s="102"/>
      <c r="IF1113" s="102"/>
      <c r="IG1113" s="102"/>
      <c r="IH1113" s="102"/>
      <c r="II1113" s="102"/>
      <c r="IJ1113" s="102"/>
      <c r="IK1113" s="102"/>
      <c r="IL1113" s="102"/>
      <c r="IM1113" s="102"/>
      <c r="IN1113" s="102"/>
    </row>
    <row r="1114" spans="1:248" s="436" customFormat="1" ht="18" customHeight="1">
      <c r="A1114" s="350" t="s">
        <v>1015</v>
      </c>
      <c r="B1114" s="281">
        <v>0</v>
      </c>
      <c r="C1114" s="281"/>
      <c r="D1114" s="281">
        <v>0</v>
      </c>
      <c r="E1114" s="281">
        <v>0</v>
      </c>
      <c r="F1114" s="450"/>
      <c r="G1114" s="450"/>
      <c r="H1114" s="451"/>
      <c r="HM1114" s="102"/>
      <c r="HN1114" s="102"/>
      <c r="HO1114" s="102"/>
      <c r="HP1114" s="102"/>
      <c r="HQ1114" s="102"/>
      <c r="HR1114" s="102"/>
      <c r="HS1114" s="102"/>
      <c r="HT1114" s="102"/>
      <c r="HU1114" s="102"/>
      <c r="HV1114" s="102"/>
      <c r="HW1114" s="102"/>
      <c r="HX1114" s="102"/>
      <c r="HY1114" s="102"/>
      <c r="HZ1114" s="102"/>
      <c r="IA1114" s="102"/>
      <c r="IB1114" s="102"/>
      <c r="IC1114" s="102"/>
      <c r="ID1114" s="102"/>
      <c r="IE1114" s="102"/>
      <c r="IF1114" s="102"/>
      <c r="IG1114" s="102"/>
      <c r="IH1114" s="102"/>
      <c r="II1114" s="102"/>
      <c r="IJ1114" s="102"/>
      <c r="IK1114" s="102"/>
      <c r="IL1114" s="102"/>
      <c r="IM1114" s="102"/>
      <c r="IN1114" s="102"/>
    </row>
    <row r="1115" spans="1:248" s="436" customFormat="1" ht="18" customHeight="1">
      <c r="A1115" s="350" t="s">
        <v>1016</v>
      </c>
      <c r="B1115" s="281">
        <v>0</v>
      </c>
      <c r="C1115" s="281"/>
      <c r="D1115" s="281">
        <v>0</v>
      </c>
      <c r="E1115" s="281">
        <v>0</v>
      </c>
      <c r="F1115" s="450"/>
      <c r="G1115" s="450"/>
      <c r="H1115" s="460"/>
      <c r="HM1115" s="102"/>
      <c r="HN1115" s="102"/>
      <c r="HO1115" s="102"/>
      <c r="HP1115" s="102"/>
      <c r="HQ1115" s="102"/>
      <c r="HR1115" s="102"/>
      <c r="HS1115" s="102"/>
      <c r="HT1115" s="102"/>
      <c r="HU1115" s="102"/>
      <c r="HV1115" s="102"/>
      <c r="HW1115" s="102"/>
      <c r="HX1115" s="102"/>
      <c r="HY1115" s="102"/>
      <c r="HZ1115" s="102"/>
      <c r="IA1115" s="102"/>
      <c r="IB1115" s="102"/>
      <c r="IC1115" s="102"/>
      <c r="ID1115" s="102"/>
      <c r="IE1115" s="102"/>
      <c r="IF1115" s="102"/>
      <c r="IG1115" s="102"/>
      <c r="IH1115" s="102"/>
      <c r="II1115" s="102"/>
      <c r="IJ1115" s="102"/>
      <c r="IK1115" s="102"/>
      <c r="IL1115" s="102"/>
      <c r="IM1115" s="102"/>
      <c r="IN1115" s="102"/>
    </row>
    <row r="1116" spans="1:248" s="436" customFormat="1" ht="18" customHeight="1">
      <c r="A1116" s="350" t="s">
        <v>1017</v>
      </c>
      <c r="B1116" s="281">
        <v>0</v>
      </c>
      <c r="C1116" s="281"/>
      <c r="D1116" s="281">
        <v>0</v>
      </c>
      <c r="E1116" s="281">
        <v>0</v>
      </c>
      <c r="F1116" s="450"/>
      <c r="G1116" s="450"/>
      <c r="H1116" s="451"/>
      <c r="HM1116" s="102"/>
      <c r="HN1116" s="102"/>
      <c r="HO1116" s="102"/>
      <c r="HP1116" s="102"/>
      <c r="HQ1116" s="102"/>
      <c r="HR1116" s="102"/>
      <c r="HS1116" s="102"/>
      <c r="HT1116" s="102"/>
      <c r="HU1116" s="102"/>
      <c r="HV1116" s="102"/>
      <c r="HW1116" s="102"/>
      <c r="HX1116" s="102"/>
      <c r="HY1116" s="102"/>
      <c r="HZ1116" s="102"/>
      <c r="IA1116" s="102"/>
      <c r="IB1116" s="102"/>
      <c r="IC1116" s="102"/>
      <c r="ID1116" s="102"/>
      <c r="IE1116" s="102"/>
      <c r="IF1116" s="102"/>
      <c r="IG1116" s="102"/>
      <c r="IH1116" s="102"/>
      <c r="II1116" s="102"/>
      <c r="IJ1116" s="102"/>
      <c r="IK1116" s="102"/>
      <c r="IL1116" s="102"/>
      <c r="IM1116" s="102"/>
      <c r="IN1116" s="102"/>
    </row>
    <row r="1117" spans="1:248" s="436" customFormat="1" ht="18" customHeight="1">
      <c r="A1117" s="350" t="s">
        <v>1018</v>
      </c>
      <c r="B1117" s="281">
        <v>0</v>
      </c>
      <c r="C1117" s="281"/>
      <c r="D1117" s="281">
        <v>0</v>
      </c>
      <c r="E1117" s="281">
        <v>0</v>
      </c>
      <c r="F1117" s="450"/>
      <c r="G1117" s="450"/>
      <c r="H1117" s="451"/>
      <c r="HM1117" s="102"/>
      <c r="HN1117" s="102"/>
      <c r="HO1117" s="102"/>
      <c r="HP1117" s="102"/>
      <c r="HQ1117" s="102"/>
      <c r="HR1117" s="102"/>
      <c r="HS1117" s="102"/>
      <c r="HT1117" s="102"/>
      <c r="HU1117" s="102"/>
      <c r="HV1117" s="102"/>
      <c r="HW1117" s="102"/>
      <c r="HX1117" s="102"/>
      <c r="HY1117" s="102"/>
      <c r="HZ1117" s="102"/>
      <c r="IA1117" s="102"/>
      <c r="IB1117" s="102"/>
      <c r="IC1117" s="102"/>
      <c r="ID1117" s="102"/>
      <c r="IE1117" s="102"/>
      <c r="IF1117" s="102"/>
      <c r="IG1117" s="102"/>
      <c r="IH1117" s="102"/>
      <c r="II1117" s="102"/>
      <c r="IJ1117" s="102"/>
      <c r="IK1117" s="102"/>
      <c r="IL1117" s="102"/>
      <c r="IM1117" s="102"/>
      <c r="IN1117" s="102"/>
    </row>
    <row r="1118" spans="1:248" s="436" customFormat="1" ht="18" customHeight="1">
      <c r="A1118" s="350" t="s">
        <v>121</v>
      </c>
      <c r="B1118" s="281">
        <v>3</v>
      </c>
      <c r="C1118" s="281"/>
      <c r="D1118" s="281">
        <v>1</v>
      </c>
      <c r="E1118" s="281">
        <v>0</v>
      </c>
      <c r="F1118" s="450"/>
      <c r="G1118" s="450">
        <v>-0.66666666666666674</v>
      </c>
      <c r="H1118" s="451"/>
      <c r="HM1118" s="102"/>
      <c r="HN1118" s="102"/>
      <c r="HO1118" s="102"/>
      <c r="HP1118" s="102"/>
      <c r="HQ1118" s="102"/>
      <c r="HR1118" s="102"/>
      <c r="HS1118" s="102"/>
      <c r="HT1118" s="102"/>
      <c r="HU1118" s="102"/>
      <c r="HV1118" s="102"/>
      <c r="HW1118" s="102"/>
      <c r="HX1118" s="102"/>
      <c r="HY1118" s="102"/>
      <c r="HZ1118" s="102"/>
      <c r="IA1118" s="102"/>
      <c r="IB1118" s="102"/>
      <c r="IC1118" s="102"/>
      <c r="ID1118" s="102"/>
      <c r="IE1118" s="102"/>
      <c r="IF1118" s="102"/>
      <c r="IG1118" s="102"/>
      <c r="IH1118" s="102"/>
      <c r="II1118" s="102"/>
      <c r="IJ1118" s="102"/>
      <c r="IK1118" s="102"/>
      <c r="IL1118" s="102"/>
      <c r="IM1118" s="102"/>
      <c r="IN1118" s="102"/>
    </row>
    <row r="1119" spans="1:248" s="436" customFormat="1" ht="18" customHeight="1">
      <c r="A1119" s="350" t="s">
        <v>1019</v>
      </c>
      <c r="B1119" s="281">
        <v>471.51189699999998</v>
      </c>
      <c r="C1119" s="281"/>
      <c r="D1119" s="281">
        <v>-3682</v>
      </c>
      <c r="E1119" s="281">
        <v>27622</v>
      </c>
      <c r="F1119" s="450">
        <v>-1.1332995438418652</v>
      </c>
      <c r="G1119" s="450">
        <v>-8.8089227937338777</v>
      </c>
      <c r="H1119" s="451"/>
      <c r="HM1119" s="102"/>
      <c r="HN1119" s="102"/>
      <c r="HO1119" s="102"/>
      <c r="HP1119" s="102"/>
      <c r="HQ1119" s="102"/>
      <c r="HR1119" s="102"/>
      <c r="HS1119" s="102"/>
      <c r="HT1119" s="102"/>
      <c r="HU1119" s="102"/>
      <c r="HV1119" s="102"/>
      <c r="HW1119" s="102"/>
      <c r="HX1119" s="102"/>
      <c r="HY1119" s="102"/>
      <c r="HZ1119" s="102"/>
      <c r="IA1119" s="102"/>
      <c r="IB1119" s="102"/>
      <c r="IC1119" s="102"/>
      <c r="ID1119" s="102"/>
      <c r="IE1119" s="102"/>
      <c r="IF1119" s="102"/>
      <c r="IG1119" s="102"/>
      <c r="IH1119" s="102"/>
      <c r="II1119" s="102"/>
      <c r="IJ1119" s="102"/>
      <c r="IK1119" s="102"/>
      <c r="IL1119" s="102"/>
      <c r="IM1119" s="102"/>
      <c r="IN1119" s="102"/>
    </row>
    <row r="1120" spans="1:248" s="436" customFormat="1" ht="24">
      <c r="A1120" s="448" t="s">
        <v>1020</v>
      </c>
      <c r="B1120" s="458">
        <v>31653.1</v>
      </c>
      <c r="C1120" s="458">
        <v>52130</v>
      </c>
      <c r="D1120" s="458">
        <v>40135</v>
      </c>
      <c r="E1120" s="458">
        <v>138285</v>
      </c>
      <c r="F1120" s="453">
        <v>-0.70976606284123367</v>
      </c>
      <c r="G1120" s="450">
        <v>0.26796427522106847</v>
      </c>
      <c r="H1120" s="451" t="s">
        <v>1021</v>
      </c>
      <c r="HM1120" s="102"/>
      <c r="HN1120" s="102"/>
      <c r="HO1120" s="102"/>
      <c r="HP1120" s="102"/>
      <c r="HQ1120" s="102"/>
      <c r="HR1120" s="102"/>
      <c r="HS1120" s="102"/>
      <c r="HT1120" s="102"/>
      <c r="HU1120" s="102"/>
      <c r="HV1120" s="102"/>
      <c r="HW1120" s="102"/>
      <c r="HX1120" s="102"/>
      <c r="HY1120" s="102"/>
      <c r="HZ1120" s="102"/>
      <c r="IA1120" s="102"/>
      <c r="IB1120" s="102"/>
      <c r="IC1120" s="102"/>
      <c r="ID1120" s="102"/>
      <c r="IE1120" s="102"/>
      <c r="IF1120" s="102"/>
      <c r="IG1120" s="102"/>
      <c r="IH1120" s="102"/>
      <c r="II1120" s="102"/>
      <c r="IJ1120" s="102"/>
      <c r="IK1120" s="102"/>
      <c r="IL1120" s="102"/>
      <c r="IM1120" s="102"/>
      <c r="IN1120" s="102"/>
    </row>
    <row r="1121" spans="1:248" s="436" customFormat="1" ht="18" customHeight="1">
      <c r="A1121" s="350" t="s">
        <v>112</v>
      </c>
      <c r="B1121" s="281">
        <v>0</v>
      </c>
      <c r="C1121" s="281"/>
      <c r="D1121" s="281">
        <v>0</v>
      </c>
      <c r="E1121" s="281">
        <v>0</v>
      </c>
      <c r="F1121" s="450"/>
      <c r="G1121" s="450"/>
      <c r="H1121" s="451"/>
      <c r="HM1121" s="102"/>
      <c r="HN1121" s="102"/>
      <c r="HO1121" s="102"/>
      <c r="HP1121" s="102"/>
      <c r="HQ1121" s="102"/>
      <c r="HR1121" s="102"/>
      <c r="HS1121" s="102"/>
      <c r="HT1121" s="102"/>
      <c r="HU1121" s="102"/>
      <c r="HV1121" s="102"/>
      <c r="HW1121" s="102"/>
      <c r="HX1121" s="102"/>
      <c r="HY1121" s="102"/>
      <c r="HZ1121" s="102"/>
      <c r="IA1121" s="102"/>
      <c r="IB1121" s="102"/>
      <c r="IC1121" s="102"/>
      <c r="ID1121" s="102"/>
      <c r="IE1121" s="102"/>
      <c r="IF1121" s="102"/>
      <c r="IG1121" s="102"/>
      <c r="IH1121" s="102"/>
      <c r="II1121" s="102"/>
      <c r="IJ1121" s="102"/>
      <c r="IK1121" s="102"/>
      <c r="IL1121" s="102"/>
      <c r="IM1121" s="102"/>
      <c r="IN1121" s="102"/>
    </row>
    <row r="1122" spans="1:248" s="436" customFormat="1" ht="18" customHeight="1">
      <c r="A1122" s="350" t="s">
        <v>113</v>
      </c>
      <c r="B1122" s="281">
        <v>0</v>
      </c>
      <c r="C1122" s="281"/>
      <c r="D1122" s="281">
        <v>0</v>
      </c>
      <c r="E1122" s="281">
        <v>17</v>
      </c>
      <c r="F1122" s="450">
        <v>-1</v>
      </c>
      <c r="G1122" s="450"/>
      <c r="H1122" s="474"/>
      <c r="HM1122" s="102"/>
      <c r="HN1122" s="102"/>
      <c r="HO1122" s="102"/>
      <c r="HP1122" s="102"/>
      <c r="HQ1122" s="102"/>
      <c r="HR1122" s="102"/>
      <c r="HS1122" s="102"/>
      <c r="HT1122" s="102"/>
      <c r="HU1122" s="102"/>
      <c r="HV1122" s="102"/>
      <c r="HW1122" s="102"/>
      <c r="HX1122" s="102"/>
      <c r="HY1122" s="102"/>
      <c r="HZ1122" s="102"/>
      <c r="IA1122" s="102"/>
      <c r="IB1122" s="102"/>
      <c r="IC1122" s="102"/>
      <c r="ID1122" s="102"/>
      <c r="IE1122" s="102"/>
      <c r="IF1122" s="102"/>
      <c r="IG1122" s="102"/>
      <c r="IH1122" s="102"/>
      <c r="II1122" s="102"/>
      <c r="IJ1122" s="102"/>
      <c r="IK1122" s="102"/>
      <c r="IL1122" s="102"/>
      <c r="IM1122" s="102"/>
      <c r="IN1122" s="102"/>
    </row>
    <row r="1123" spans="1:248" s="436" customFormat="1" ht="18" customHeight="1">
      <c r="A1123" s="350" t="s">
        <v>114</v>
      </c>
      <c r="B1123" s="281">
        <v>0</v>
      </c>
      <c r="C1123" s="281"/>
      <c r="D1123" s="281">
        <v>0</v>
      </c>
      <c r="E1123" s="281">
        <v>0</v>
      </c>
      <c r="F1123" s="450"/>
      <c r="G1123" s="450"/>
      <c r="H1123" s="451"/>
      <c r="HM1123" s="102"/>
      <c r="HN1123" s="102"/>
      <c r="HO1123" s="102"/>
      <c r="HP1123" s="102"/>
      <c r="HQ1123" s="102"/>
      <c r="HR1123" s="102"/>
      <c r="HS1123" s="102"/>
      <c r="HT1123" s="102"/>
      <c r="HU1123" s="102"/>
      <c r="HV1123" s="102"/>
      <c r="HW1123" s="102"/>
      <c r="HX1123" s="102"/>
      <c r="HY1123" s="102"/>
      <c r="HZ1123" s="102"/>
      <c r="IA1123" s="102"/>
      <c r="IB1123" s="102"/>
      <c r="IC1123" s="102"/>
      <c r="ID1123" s="102"/>
      <c r="IE1123" s="102"/>
      <c r="IF1123" s="102"/>
      <c r="IG1123" s="102"/>
      <c r="IH1123" s="102"/>
      <c r="II1123" s="102"/>
      <c r="IJ1123" s="102"/>
      <c r="IK1123" s="102"/>
      <c r="IL1123" s="102"/>
      <c r="IM1123" s="102"/>
      <c r="IN1123" s="102"/>
    </row>
    <row r="1124" spans="1:248" s="436" customFormat="1" ht="18" customHeight="1">
      <c r="A1124" s="350" t="s">
        <v>1022</v>
      </c>
      <c r="B1124" s="281">
        <v>0</v>
      </c>
      <c r="C1124" s="281"/>
      <c r="D1124" s="281">
        <v>0</v>
      </c>
      <c r="E1124" s="281">
        <v>0</v>
      </c>
      <c r="F1124" s="450"/>
      <c r="G1124" s="450"/>
      <c r="H1124" s="451"/>
      <c r="HM1124" s="102"/>
      <c r="HN1124" s="102"/>
      <c r="HO1124" s="102"/>
      <c r="HP1124" s="102"/>
      <c r="HQ1124" s="102"/>
      <c r="HR1124" s="102"/>
      <c r="HS1124" s="102"/>
      <c r="HT1124" s="102"/>
      <c r="HU1124" s="102"/>
      <c r="HV1124" s="102"/>
      <c r="HW1124" s="102"/>
      <c r="HX1124" s="102"/>
      <c r="HY1124" s="102"/>
      <c r="HZ1124" s="102"/>
      <c r="IA1124" s="102"/>
      <c r="IB1124" s="102"/>
      <c r="IC1124" s="102"/>
      <c r="ID1124" s="102"/>
      <c r="IE1124" s="102"/>
      <c r="IF1124" s="102"/>
      <c r="IG1124" s="102"/>
      <c r="IH1124" s="102"/>
      <c r="II1124" s="102"/>
      <c r="IJ1124" s="102"/>
      <c r="IK1124" s="102"/>
      <c r="IL1124" s="102"/>
      <c r="IM1124" s="102"/>
      <c r="IN1124" s="102"/>
    </row>
    <row r="1125" spans="1:248" s="436" customFormat="1" ht="18" customHeight="1">
      <c r="A1125" s="350" t="s">
        <v>1023</v>
      </c>
      <c r="B1125" s="281">
        <v>31653.1</v>
      </c>
      <c r="C1125" s="281"/>
      <c r="D1125" s="281">
        <v>40135</v>
      </c>
      <c r="E1125" s="281">
        <v>138268</v>
      </c>
      <c r="F1125" s="450">
        <v>-0.70973037868487288</v>
      </c>
      <c r="G1125" s="450">
        <v>0.26796427522106847</v>
      </c>
      <c r="H1125" s="451"/>
      <c r="HM1125" s="102"/>
      <c r="HN1125" s="102"/>
      <c r="HO1125" s="102"/>
      <c r="HP1125" s="102"/>
      <c r="HQ1125" s="102"/>
      <c r="HR1125" s="102"/>
      <c r="HS1125" s="102"/>
      <c r="HT1125" s="102"/>
      <c r="HU1125" s="102"/>
      <c r="HV1125" s="102"/>
      <c r="HW1125" s="102"/>
      <c r="HX1125" s="102"/>
      <c r="HY1125" s="102"/>
      <c r="HZ1125" s="102"/>
      <c r="IA1125" s="102"/>
      <c r="IB1125" s="102"/>
      <c r="IC1125" s="102"/>
      <c r="ID1125" s="102"/>
      <c r="IE1125" s="102"/>
      <c r="IF1125" s="102"/>
      <c r="IG1125" s="102"/>
      <c r="IH1125" s="102"/>
      <c r="II1125" s="102"/>
      <c r="IJ1125" s="102"/>
      <c r="IK1125" s="102"/>
      <c r="IL1125" s="102"/>
      <c r="IM1125" s="102"/>
      <c r="IN1125" s="102"/>
    </row>
    <row r="1126" spans="1:248" s="436" customFormat="1" ht="59.25" customHeight="1">
      <c r="A1126" s="448" t="s">
        <v>1024</v>
      </c>
      <c r="B1126" s="458">
        <v>184025</v>
      </c>
      <c r="C1126" s="458">
        <v>175864</v>
      </c>
      <c r="D1126" s="458">
        <v>162574</v>
      </c>
      <c r="E1126" s="458">
        <v>23972</v>
      </c>
      <c r="F1126" s="453">
        <v>5.781828800266978</v>
      </c>
      <c r="G1126" s="450">
        <v>-0.11656568401032463</v>
      </c>
      <c r="H1126" s="460"/>
      <c r="HM1126" s="102"/>
      <c r="HN1126" s="102"/>
      <c r="HO1126" s="102"/>
      <c r="HP1126" s="102"/>
      <c r="HQ1126" s="102"/>
      <c r="HR1126" s="102"/>
      <c r="HS1126" s="102"/>
      <c r="HT1126" s="102"/>
      <c r="HU1126" s="102"/>
      <c r="HV1126" s="102"/>
      <c r="HW1126" s="102"/>
      <c r="HX1126" s="102"/>
      <c r="HY1126" s="102"/>
      <c r="HZ1126" s="102"/>
      <c r="IA1126" s="102"/>
      <c r="IB1126" s="102"/>
      <c r="IC1126" s="102"/>
      <c r="ID1126" s="102"/>
      <c r="IE1126" s="102"/>
      <c r="IF1126" s="102"/>
      <c r="IG1126" s="102"/>
      <c r="IH1126" s="102"/>
      <c r="II1126" s="102"/>
      <c r="IJ1126" s="102"/>
      <c r="IK1126" s="102"/>
      <c r="IL1126" s="102"/>
      <c r="IM1126" s="102"/>
      <c r="IN1126" s="102"/>
    </row>
    <row r="1127" spans="1:248" s="436" customFormat="1" ht="18" customHeight="1">
      <c r="A1127" s="350" t="s">
        <v>1025</v>
      </c>
      <c r="B1127" s="281">
        <v>0</v>
      </c>
      <c r="C1127" s="281"/>
      <c r="D1127" s="281">
        <v>0</v>
      </c>
      <c r="E1127" s="281"/>
      <c r="F1127" s="450"/>
      <c r="G1127" s="450"/>
      <c r="H1127" s="451"/>
      <c r="HM1127" s="102"/>
      <c r="HN1127" s="102"/>
      <c r="HO1127" s="102"/>
      <c r="HP1127" s="102"/>
      <c r="HQ1127" s="102"/>
      <c r="HR1127" s="102"/>
      <c r="HS1127" s="102"/>
      <c r="HT1127" s="102"/>
      <c r="HU1127" s="102"/>
      <c r="HV1127" s="102"/>
      <c r="HW1127" s="102"/>
      <c r="HX1127" s="102"/>
      <c r="HY1127" s="102"/>
      <c r="HZ1127" s="102"/>
      <c r="IA1127" s="102"/>
      <c r="IB1127" s="102"/>
      <c r="IC1127" s="102"/>
      <c r="ID1127" s="102"/>
      <c r="IE1127" s="102"/>
      <c r="IF1127" s="102"/>
      <c r="IG1127" s="102"/>
      <c r="IH1127" s="102"/>
      <c r="II1127" s="102"/>
      <c r="IJ1127" s="102"/>
      <c r="IK1127" s="102"/>
      <c r="IL1127" s="102"/>
      <c r="IM1127" s="102"/>
      <c r="IN1127" s="102"/>
    </row>
    <row r="1128" spans="1:248" s="436" customFormat="1" ht="18" customHeight="1">
      <c r="A1128" s="350" t="s">
        <v>1026</v>
      </c>
      <c r="B1128" s="281">
        <v>184025</v>
      </c>
      <c r="C1128" s="281"/>
      <c r="D1128" s="281">
        <v>162574</v>
      </c>
      <c r="E1128" s="281">
        <v>23972</v>
      </c>
      <c r="F1128" s="450">
        <v>5.781828800266978</v>
      </c>
      <c r="G1128" s="450">
        <v>-0.11656568401032463</v>
      </c>
      <c r="H1128" s="451"/>
      <c r="HM1128" s="102"/>
      <c r="HN1128" s="102"/>
      <c r="HO1128" s="102"/>
      <c r="HP1128" s="102"/>
      <c r="HQ1128" s="102"/>
      <c r="HR1128" s="102"/>
      <c r="HS1128" s="102"/>
      <c r="HT1128" s="102"/>
      <c r="HU1128" s="102"/>
      <c r="HV1128" s="102"/>
      <c r="HW1128" s="102"/>
      <c r="HX1128" s="102"/>
      <c r="HY1128" s="102"/>
      <c r="HZ1128" s="102"/>
      <c r="IA1128" s="102"/>
      <c r="IB1128" s="102"/>
      <c r="IC1128" s="102"/>
      <c r="ID1128" s="102"/>
      <c r="IE1128" s="102"/>
      <c r="IF1128" s="102"/>
      <c r="IG1128" s="102"/>
      <c r="IH1128" s="102"/>
      <c r="II1128" s="102"/>
      <c r="IJ1128" s="102"/>
      <c r="IK1128" s="102"/>
      <c r="IL1128" s="102"/>
      <c r="IM1128" s="102"/>
      <c r="IN1128" s="102"/>
    </row>
    <row r="1129" spans="1:248" s="436" customFormat="1" ht="18" customHeight="1">
      <c r="A1129" s="448" t="s">
        <v>61</v>
      </c>
      <c r="B1129" s="458">
        <v>233894.67</v>
      </c>
      <c r="C1129" s="458">
        <v>231164</v>
      </c>
      <c r="D1129" s="458">
        <v>230784</v>
      </c>
      <c r="E1129" s="458">
        <v>261953</v>
      </c>
      <c r="F1129" s="450">
        <v>-0.11898699385004186</v>
      </c>
      <c r="G1129" s="450">
        <v>-1.3299447995116842E-2</v>
      </c>
      <c r="H1129" s="451"/>
      <c r="HM1129" s="102"/>
      <c r="HN1129" s="102"/>
      <c r="HO1129" s="102"/>
      <c r="HP1129" s="102"/>
      <c r="HQ1129" s="102"/>
      <c r="HR1129" s="102"/>
      <c r="HS1129" s="102"/>
      <c r="HT1129" s="102"/>
      <c r="HU1129" s="102"/>
      <c r="HV1129" s="102"/>
      <c r="HW1129" s="102"/>
      <c r="HX1129" s="102"/>
      <c r="HY1129" s="102"/>
      <c r="HZ1129" s="102"/>
      <c r="IA1129" s="102"/>
      <c r="IB1129" s="102"/>
      <c r="IC1129" s="102"/>
      <c r="ID1129" s="102"/>
      <c r="IE1129" s="102"/>
      <c r="IF1129" s="102"/>
      <c r="IG1129" s="102"/>
      <c r="IH1129" s="102"/>
      <c r="II1129" s="102"/>
      <c r="IJ1129" s="102"/>
      <c r="IK1129" s="102"/>
      <c r="IL1129" s="102"/>
      <c r="IM1129" s="102"/>
      <c r="IN1129" s="102"/>
    </row>
    <row r="1130" spans="1:248" s="438" customFormat="1" ht="60">
      <c r="A1130" s="448" t="s">
        <v>1027</v>
      </c>
      <c r="B1130" s="458">
        <v>2602.91</v>
      </c>
      <c r="C1130" s="458">
        <v>3941</v>
      </c>
      <c r="D1130" s="458">
        <v>3561</v>
      </c>
      <c r="E1130" s="458">
        <v>2332</v>
      </c>
      <c r="F1130" s="453">
        <v>0.52701543739279599</v>
      </c>
      <c r="G1130" s="450">
        <v>0.36808418270320531</v>
      </c>
      <c r="H1130" s="451" t="s">
        <v>1028</v>
      </c>
    </row>
    <row r="1131" spans="1:248" s="436" customFormat="1" ht="18" customHeight="1">
      <c r="A1131" s="350" t="s">
        <v>112</v>
      </c>
      <c r="B1131" s="281">
        <v>819.27</v>
      </c>
      <c r="C1131" s="281"/>
      <c r="D1131" s="281">
        <v>1228</v>
      </c>
      <c r="E1131" s="281">
        <v>862</v>
      </c>
      <c r="F1131" s="450">
        <v>0.42459396751740131</v>
      </c>
      <c r="G1131" s="450">
        <v>0.49889535806266561</v>
      </c>
      <c r="H1131" s="451"/>
      <c r="HM1131" s="102"/>
      <c r="HN1131" s="102"/>
      <c r="HO1131" s="102"/>
      <c r="HP1131" s="102"/>
      <c r="HQ1131" s="102"/>
      <c r="HR1131" s="102"/>
      <c r="HS1131" s="102"/>
      <c r="HT1131" s="102"/>
      <c r="HU1131" s="102"/>
      <c r="HV1131" s="102"/>
      <c r="HW1131" s="102"/>
      <c r="HX1131" s="102"/>
      <c r="HY1131" s="102"/>
      <c r="HZ1131" s="102"/>
      <c r="IA1131" s="102"/>
      <c r="IB1131" s="102"/>
      <c r="IC1131" s="102"/>
      <c r="ID1131" s="102"/>
      <c r="IE1131" s="102"/>
      <c r="IF1131" s="102"/>
      <c r="IG1131" s="102"/>
      <c r="IH1131" s="102"/>
      <c r="II1131" s="102"/>
      <c r="IJ1131" s="102"/>
      <c r="IK1131" s="102"/>
      <c r="IL1131" s="102"/>
      <c r="IM1131" s="102"/>
      <c r="IN1131" s="102"/>
    </row>
    <row r="1132" spans="1:248" s="436" customFormat="1" ht="18" customHeight="1">
      <c r="A1132" s="350" t="s">
        <v>113</v>
      </c>
      <c r="B1132" s="281">
        <v>1783.64</v>
      </c>
      <c r="C1132" s="281"/>
      <c r="D1132" s="281">
        <v>2333</v>
      </c>
      <c r="E1132" s="281">
        <v>1470</v>
      </c>
      <c r="F1132" s="450">
        <v>0.5870748299319728</v>
      </c>
      <c r="G1132" s="450">
        <v>0.30799937207059713</v>
      </c>
      <c r="H1132" s="460"/>
      <c r="HM1132" s="102"/>
      <c r="HN1132" s="102"/>
      <c r="HO1132" s="102"/>
      <c r="HP1132" s="102"/>
      <c r="HQ1132" s="102"/>
      <c r="HR1132" s="102"/>
      <c r="HS1132" s="102"/>
      <c r="HT1132" s="102"/>
      <c r="HU1132" s="102"/>
      <c r="HV1132" s="102"/>
      <c r="HW1132" s="102"/>
      <c r="HX1132" s="102"/>
      <c r="HY1132" s="102"/>
      <c r="HZ1132" s="102"/>
      <c r="IA1132" s="102"/>
      <c r="IB1132" s="102"/>
      <c r="IC1132" s="102"/>
      <c r="ID1132" s="102"/>
      <c r="IE1132" s="102"/>
      <c r="IF1132" s="102"/>
      <c r="IG1132" s="102"/>
      <c r="IH1132" s="102"/>
      <c r="II1132" s="102"/>
      <c r="IJ1132" s="102"/>
      <c r="IK1132" s="102"/>
      <c r="IL1132" s="102"/>
      <c r="IM1132" s="102"/>
      <c r="IN1132" s="102"/>
    </row>
    <row r="1133" spans="1:248" s="436" customFormat="1" ht="18" customHeight="1">
      <c r="A1133" s="350" t="s">
        <v>114</v>
      </c>
      <c r="B1133" s="281">
        <v>0</v>
      </c>
      <c r="C1133" s="281"/>
      <c r="D1133" s="281">
        <v>0</v>
      </c>
      <c r="E1133" s="281"/>
      <c r="F1133" s="450"/>
      <c r="G1133" s="450"/>
      <c r="H1133" s="451"/>
      <c r="HM1133" s="102"/>
      <c r="HN1133" s="102"/>
      <c r="HO1133" s="102"/>
      <c r="HP1133" s="102"/>
      <c r="HQ1133" s="102"/>
      <c r="HR1133" s="102"/>
      <c r="HS1133" s="102"/>
      <c r="HT1133" s="102"/>
      <c r="HU1133" s="102"/>
      <c r="HV1133" s="102"/>
      <c r="HW1133" s="102"/>
      <c r="HX1133" s="102"/>
      <c r="HY1133" s="102"/>
      <c r="HZ1133" s="102"/>
      <c r="IA1133" s="102"/>
      <c r="IB1133" s="102"/>
      <c r="IC1133" s="102"/>
      <c r="ID1133" s="102"/>
      <c r="IE1133" s="102"/>
      <c r="IF1133" s="102"/>
      <c r="IG1133" s="102"/>
      <c r="IH1133" s="102"/>
      <c r="II1133" s="102"/>
      <c r="IJ1133" s="102"/>
      <c r="IK1133" s="102"/>
      <c r="IL1133" s="102"/>
      <c r="IM1133" s="102"/>
      <c r="IN1133" s="102"/>
    </row>
    <row r="1134" spans="1:248" s="436" customFormat="1" ht="18" customHeight="1">
      <c r="A1134" s="350" t="s">
        <v>1029</v>
      </c>
      <c r="B1134" s="467">
        <v>0</v>
      </c>
      <c r="C1134" s="467"/>
      <c r="D1134" s="467">
        <v>0</v>
      </c>
      <c r="E1134" s="467"/>
      <c r="F1134" s="450"/>
      <c r="G1134" s="450"/>
      <c r="H1134" s="451"/>
      <c r="HM1134" s="102"/>
      <c r="HN1134" s="102"/>
      <c r="HO1134" s="102"/>
      <c r="HP1134" s="102"/>
      <c r="HQ1134" s="102"/>
      <c r="HR1134" s="102"/>
      <c r="HS1134" s="102"/>
      <c r="HT1134" s="102"/>
      <c r="HU1134" s="102"/>
      <c r="HV1134" s="102"/>
      <c r="HW1134" s="102"/>
      <c r="HX1134" s="102"/>
      <c r="HY1134" s="102"/>
      <c r="HZ1134" s="102"/>
      <c r="IA1134" s="102"/>
      <c r="IB1134" s="102"/>
      <c r="IC1134" s="102"/>
      <c r="ID1134" s="102"/>
      <c r="IE1134" s="102"/>
      <c r="IF1134" s="102"/>
      <c r="IG1134" s="102"/>
      <c r="IH1134" s="102"/>
      <c r="II1134" s="102"/>
      <c r="IJ1134" s="102"/>
      <c r="IK1134" s="102"/>
      <c r="IL1134" s="102"/>
      <c r="IM1134" s="102"/>
      <c r="IN1134" s="102"/>
    </row>
    <row r="1135" spans="1:248" s="436" customFormat="1" ht="18" customHeight="1">
      <c r="A1135" s="350" t="s">
        <v>121</v>
      </c>
      <c r="B1135" s="281">
        <v>0</v>
      </c>
      <c r="C1135" s="281"/>
      <c r="D1135" s="281">
        <v>0</v>
      </c>
      <c r="E1135" s="281"/>
      <c r="F1135" s="450"/>
      <c r="G1135" s="450"/>
      <c r="H1135" s="451"/>
      <c r="HM1135" s="102"/>
      <c r="HN1135" s="102"/>
      <c r="HO1135" s="102"/>
      <c r="HP1135" s="102"/>
      <c r="HQ1135" s="102"/>
      <c r="HR1135" s="102"/>
      <c r="HS1135" s="102"/>
      <c r="HT1135" s="102"/>
      <c r="HU1135" s="102"/>
      <c r="HV1135" s="102"/>
      <c r="HW1135" s="102"/>
      <c r="HX1135" s="102"/>
      <c r="HY1135" s="102"/>
      <c r="HZ1135" s="102"/>
      <c r="IA1135" s="102"/>
      <c r="IB1135" s="102"/>
      <c r="IC1135" s="102"/>
      <c r="ID1135" s="102"/>
      <c r="IE1135" s="102"/>
      <c r="IF1135" s="102"/>
      <c r="IG1135" s="102"/>
      <c r="IH1135" s="102"/>
      <c r="II1135" s="102"/>
      <c r="IJ1135" s="102"/>
      <c r="IK1135" s="102"/>
      <c r="IL1135" s="102"/>
      <c r="IM1135" s="102"/>
      <c r="IN1135" s="102"/>
    </row>
    <row r="1136" spans="1:248" s="436" customFormat="1" ht="18" customHeight="1">
      <c r="A1136" s="350" t="s">
        <v>1030</v>
      </c>
      <c r="B1136" s="281">
        <v>0</v>
      </c>
      <c r="C1136" s="281"/>
      <c r="D1136" s="281">
        <v>0</v>
      </c>
      <c r="E1136" s="281"/>
      <c r="F1136" s="450"/>
      <c r="G1136" s="450"/>
      <c r="H1136" s="451"/>
      <c r="HM1136" s="102"/>
      <c r="HN1136" s="102"/>
      <c r="HO1136" s="102"/>
      <c r="HP1136" s="102"/>
      <c r="HQ1136" s="102"/>
      <c r="HR1136" s="102"/>
      <c r="HS1136" s="102"/>
      <c r="HT1136" s="102"/>
      <c r="HU1136" s="102"/>
      <c r="HV1136" s="102"/>
      <c r="HW1136" s="102"/>
      <c r="HX1136" s="102"/>
      <c r="HY1136" s="102"/>
      <c r="HZ1136" s="102"/>
      <c r="IA1136" s="102"/>
      <c r="IB1136" s="102"/>
      <c r="IC1136" s="102"/>
      <c r="ID1136" s="102"/>
      <c r="IE1136" s="102"/>
      <c r="IF1136" s="102"/>
      <c r="IG1136" s="102"/>
      <c r="IH1136" s="102"/>
      <c r="II1136" s="102"/>
      <c r="IJ1136" s="102"/>
      <c r="IK1136" s="102"/>
      <c r="IL1136" s="102"/>
      <c r="IM1136" s="102"/>
      <c r="IN1136" s="102"/>
    </row>
    <row r="1137" spans="1:248" s="436" customFormat="1" ht="24">
      <c r="A1137" s="448" t="s">
        <v>1031</v>
      </c>
      <c r="B1137" s="458">
        <v>600</v>
      </c>
      <c r="C1137" s="458">
        <v>6700</v>
      </c>
      <c r="D1137" s="458">
        <v>6700</v>
      </c>
      <c r="E1137" s="458">
        <v>4382</v>
      </c>
      <c r="F1137" s="453">
        <v>0.52898219990871742</v>
      </c>
      <c r="G1137" s="450">
        <v>10.166666666666666</v>
      </c>
      <c r="H1137" s="451" t="s">
        <v>1032</v>
      </c>
      <c r="HM1137" s="102"/>
      <c r="HN1137" s="102"/>
      <c r="HO1137" s="102"/>
      <c r="HP1137" s="102"/>
      <c r="HQ1137" s="102"/>
      <c r="HR1137" s="102"/>
      <c r="HS1137" s="102"/>
      <c r="HT1137" s="102"/>
      <c r="HU1137" s="102"/>
      <c r="HV1137" s="102"/>
      <c r="HW1137" s="102"/>
      <c r="HX1137" s="102"/>
      <c r="HY1137" s="102"/>
      <c r="HZ1137" s="102"/>
      <c r="IA1137" s="102"/>
      <c r="IB1137" s="102"/>
      <c r="IC1137" s="102"/>
      <c r="ID1137" s="102"/>
      <c r="IE1137" s="102"/>
      <c r="IF1137" s="102"/>
      <c r="IG1137" s="102"/>
      <c r="IH1137" s="102"/>
      <c r="II1137" s="102"/>
      <c r="IJ1137" s="102"/>
      <c r="IK1137" s="102"/>
      <c r="IL1137" s="102"/>
      <c r="IM1137" s="102"/>
      <c r="IN1137" s="102"/>
    </row>
    <row r="1138" spans="1:248" s="436" customFormat="1" ht="18" customHeight="1">
      <c r="A1138" s="350" t="s">
        <v>1033</v>
      </c>
      <c r="B1138" s="281">
        <v>600</v>
      </c>
      <c r="C1138" s="281"/>
      <c r="D1138" s="281">
        <v>0</v>
      </c>
      <c r="E1138" s="281">
        <v>0</v>
      </c>
      <c r="F1138" s="450"/>
      <c r="G1138" s="450">
        <v>-1</v>
      </c>
      <c r="H1138" s="451"/>
      <c r="HM1138" s="102"/>
      <c r="HN1138" s="102"/>
      <c r="HO1138" s="102"/>
      <c r="HP1138" s="102"/>
      <c r="HQ1138" s="102"/>
      <c r="HR1138" s="102"/>
      <c r="HS1138" s="102"/>
      <c r="HT1138" s="102"/>
      <c r="HU1138" s="102"/>
      <c r="HV1138" s="102"/>
      <c r="HW1138" s="102"/>
      <c r="HX1138" s="102"/>
      <c r="HY1138" s="102"/>
      <c r="HZ1138" s="102"/>
      <c r="IA1138" s="102"/>
      <c r="IB1138" s="102"/>
      <c r="IC1138" s="102"/>
      <c r="ID1138" s="102"/>
      <c r="IE1138" s="102"/>
      <c r="IF1138" s="102"/>
      <c r="IG1138" s="102"/>
      <c r="IH1138" s="102"/>
      <c r="II1138" s="102"/>
      <c r="IJ1138" s="102"/>
      <c r="IK1138" s="102"/>
      <c r="IL1138" s="102"/>
      <c r="IM1138" s="102"/>
      <c r="IN1138" s="102"/>
    </row>
    <row r="1139" spans="1:248" s="436" customFormat="1" ht="18" customHeight="1">
      <c r="A1139" s="350" t="s">
        <v>1034</v>
      </c>
      <c r="B1139" s="281"/>
      <c r="C1139" s="281"/>
      <c r="D1139" s="281">
        <v>0</v>
      </c>
      <c r="E1139" s="281">
        <v>0</v>
      </c>
      <c r="F1139" s="450"/>
      <c r="G1139" s="450"/>
      <c r="H1139" s="451"/>
      <c r="HM1139" s="102"/>
      <c r="HN1139" s="102"/>
      <c r="HO1139" s="102"/>
      <c r="HP1139" s="102"/>
      <c r="HQ1139" s="102"/>
      <c r="HR1139" s="102"/>
      <c r="HS1139" s="102"/>
      <c r="HT1139" s="102"/>
      <c r="HU1139" s="102"/>
      <c r="HV1139" s="102"/>
      <c r="HW1139" s="102"/>
      <c r="HX1139" s="102"/>
      <c r="HY1139" s="102"/>
      <c r="HZ1139" s="102"/>
      <c r="IA1139" s="102"/>
      <c r="IB1139" s="102"/>
      <c r="IC1139" s="102"/>
      <c r="ID1139" s="102"/>
      <c r="IE1139" s="102"/>
      <c r="IF1139" s="102"/>
      <c r="IG1139" s="102"/>
      <c r="IH1139" s="102"/>
      <c r="II1139" s="102"/>
      <c r="IJ1139" s="102"/>
      <c r="IK1139" s="102"/>
      <c r="IL1139" s="102"/>
      <c r="IM1139" s="102"/>
      <c r="IN1139" s="102"/>
    </row>
    <row r="1140" spans="1:248" s="436" customFormat="1" ht="18" customHeight="1">
      <c r="A1140" s="350" t="s">
        <v>1035</v>
      </c>
      <c r="B1140" s="281"/>
      <c r="C1140" s="281"/>
      <c r="D1140" s="281">
        <v>0</v>
      </c>
      <c r="E1140" s="281">
        <v>0</v>
      </c>
      <c r="F1140" s="450"/>
      <c r="G1140" s="450"/>
      <c r="H1140" s="451"/>
      <c r="HM1140" s="102"/>
      <c r="HN1140" s="102"/>
      <c r="HO1140" s="102"/>
      <c r="HP1140" s="102"/>
      <c r="HQ1140" s="102"/>
      <c r="HR1140" s="102"/>
      <c r="HS1140" s="102"/>
      <c r="HT1140" s="102"/>
      <c r="HU1140" s="102"/>
      <c r="HV1140" s="102"/>
      <c r="HW1140" s="102"/>
      <c r="HX1140" s="102"/>
      <c r="HY1140" s="102"/>
      <c r="HZ1140" s="102"/>
      <c r="IA1140" s="102"/>
      <c r="IB1140" s="102"/>
      <c r="IC1140" s="102"/>
      <c r="ID1140" s="102"/>
      <c r="IE1140" s="102"/>
      <c r="IF1140" s="102"/>
      <c r="IG1140" s="102"/>
      <c r="IH1140" s="102"/>
      <c r="II1140" s="102"/>
      <c r="IJ1140" s="102"/>
      <c r="IK1140" s="102"/>
      <c r="IL1140" s="102"/>
      <c r="IM1140" s="102"/>
      <c r="IN1140" s="102"/>
    </row>
    <row r="1141" spans="1:248" s="436" customFormat="1" ht="18" customHeight="1">
      <c r="A1141" s="350" t="s">
        <v>1036</v>
      </c>
      <c r="B1141" s="281"/>
      <c r="C1141" s="281"/>
      <c r="D1141" s="281">
        <v>0</v>
      </c>
      <c r="E1141" s="281">
        <v>0</v>
      </c>
      <c r="F1141" s="450"/>
      <c r="G1141" s="450"/>
      <c r="H1141" s="460"/>
      <c r="HM1141" s="102"/>
      <c r="HN1141" s="102"/>
      <c r="HO1141" s="102"/>
      <c r="HP1141" s="102"/>
      <c r="HQ1141" s="102"/>
      <c r="HR1141" s="102"/>
      <c r="HS1141" s="102"/>
      <c r="HT1141" s="102"/>
      <c r="HU1141" s="102"/>
      <c r="HV1141" s="102"/>
      <c r="HW1141" s="102"/>
      <c r="HX1141" s="102"/>
      <c r="HY1141" s="102"/>
      <c r="HZ1141" s="102"/>
      <c r="IA1141" s="102"/>
      <c r="IB1141" s="102"/>
      <c r="IC1141" s="102"/>
      <c r="ID1141" s="102"/>
      <c r="IE1141" s="102"/>
      <c r="IF1141" s="102"/>
      <c r="IG1141" s="102"/>
      <c r="IH1141" s="102"/>
      <c r="II1141" s="102"/>
      <c r="IJ1141" s="102"/>
      <c r="IK1141" s="102"/>
      <c r="IL1141" s="102"/>
      <c r="IM1141" s="102"/>
      <c r="IN1141" s="102"/>
    </row>
    <row r="1142" spans="1:248" s="436" customFormat="1" ht="18" customHeight="1">
      <c r="A1142" s="350" t="s">
        <v>1037</v>
      </c>
      <c r="B1142" s="281"/>
      <c r="C1142" s="281"/>
      <c r="D1142" s="281">
        <v>0</v>
      </c>
      <c r="E1142" s="281">
        <v>0</v>
      </c>
      <c r="F1142" s="450"/>
      <c r="G1142" s="450"/>
      <c r="H1142" s="451"/>
      <c r="HM1142" s="102"/>
      <c r="HN1142" s="102"/>
      <c r="HO1142" s="102"/>
      <c r="HP1142" s="102"/>
      <c r="HQ1142" s="102"/>
      <c r="HR1142" s="102"/>
      <c r="HS1142" s="102"/>
      <c r="HT1142" s="102"/>
      <c r="HU1142" s="102"/>
      <c r="HV1142" s="102"/>
      <c r="HW1142" s="102"/>
      <c r="HX1142" s="102"/>
      <c r="HY1142" s="102"/>
      <c r="HZ1142" s="102"/>
      <c r="IA1142" s="102"/>
      <c r="IB1142" s="102"/>
      <c r="IC1142" s="102"/>
      <c r="ID1142" s="102"/>
      <c r="IE1142" s="102"/>
      <c r="IF1142" s="102"/>
      <c r="IG1142" s="102"/>
      <c r="IH1142" s="102"/>
      <c r="II1142" s="102"/>
      <c r="IJ1142" s="102"/>
      <c r="IK1142" s="102"/>
      <c r="IL1142" s="102"/>
      <c r="IM1142" s="102"/>
      <c r="IN1142" s="102"/>
    </row>
    <row r="1143" spans="1:248" s="436" customFormat="1" ht="18" customHeight="1">
      <c r="A1143" s="350" t="s">
        <v>1038</v>
      </c>
      <c r="B1143" s="281"/>
      <c r="C1143" s="281"/>
      <c r="D1143" s="281">
        <v>0</v>
      </c>
      <c r="E1143" s="281">
        <v>0</v>
      </c>
      <c r="F1143" s="450"/>
      <c r="G1143" s="450"/>
      <c r="H1143" s="451"/>
      <c r="HM1143" s="102"/>
      <c r="HN1143" s="102"/>
      <c r="HO1143" s="102"/>
      <c r="HP1143" s="102"/>
      <c r="HQ1143" s="102"/>
      <c r="HR1143" s="102"/>
      <c r="HS1143" s="102"/>
      <c r="HT1143" s="102"/>
      <c r="HU1143" s="102"/>
      <c r="HV1143" s="102"/>
      <c r="HW1143" s="102"/>
      <c r="HX1143" s="102"/>
      <c r="HY1143" s="102"/>
      <c r="HZ1143" s="102"/>
      <c r="IA1143" s="102"/>
      <c r="IB1143" s="102"/>
      <c r="IC1143" s="102"/>
      <c r="ID1143" s="102"/>
      <c r="IE1143" s="102"/>
      <c r="IF1143" s="102"/>
      <c r="IG1143" s="102"/>
      <c r="IH1143" s="102"/>
      <c r="II1143" s="102"/>
      <c r="IJ1143" s="102"/>
      <c r="IK1143" s="102"/>
      <c r="IL1143" s="102"/>
      <c r="IM1143" s="102"/>
      <c r="IN1143" s="102"/>
    </row>
    <row r="1144" spans="1:248" s="436" customFormat="1" ht="18" customHeight="1">
      <c r="A1144" s="350" t="s">
        <v>1039</v>
      </c>
      <c r="B1144" s="281"/>
      <c r="C1144" s="281"/>
      <c r="D1144" s="281">
        <v>0</v>
      </c>
      <c r="E1144" s="281">
        <v>0</v>
      </c>
      <c r="F1144" s="450"/>
      <c r="G1144" s="450"/>
      <c r="H1144" s="451"/>
      <c r="HM1144" s="102"/>
      <c r="HN1144" s="102"/>
      <c r="HO1144" s="102"/>
      <c r="HP1144" s="102"/>
      <c r="HQ1144" s="102"/>
      <c r="HR1144" s="102"/>
      <c r="HS1144" s="102"/>
      <c r="HT1144" s="102"/>
      <c r="HU1144" s="102"/>
      <c r="HV1144" s="102"/>
      <c r="HW1144" s="102"/>
      <c r="HX1144" s="102"/>
      <c r="HY1144" s="102"/>
      <c r="HZ1144" s="102"/>
      <c r="IA1144" s="102"/>
      <c r="IB1144" s="102"/>
      <c r="IC1144" s="102"/>
      <c r="ID1144" s="102"/>
      <c r="IE1144" s="102"/>
      <c r="IF1144" s="102"/>
      <c r="IG1144" s="102"/>
      <c r="IH1144" s="102"/>
      <c r="II1144" s="102"/>
      <c r="IJ1144" s="102"/>
      <c r="IK1144" s="102"/>
      <c r="IL1144" s="102"/>
      <c r="IM1144" s="102"/>
      <c r="IN1144" s="102"/>
    </row>
    <row r="1145" spans="1:248" s="436" customFormat="1" ht="18" customHeight="1">
      <c r="A1145" s="350" t="s">
        <v>1040</v>
      </c>
      <c r="B1145" s="281"/>
      <c r="C1145" s="281"/>
      <c r="D1145" s="281">
        <v>0</v>
      </c>
      <c r="E1145" s="281">
        <v>0</v>
      </c>
      <c r="F1145" s="450"/>
      <c r="G1145" s="450"/>
      <c r="H1145" s="451"/>
      <c r="HM1145" s="102"/>
      <c r="HN1145" s="102"/>
      <c r="HO1145" s="102"/>
      <c r="HP1145" s="102"/>
      <c r="HQ1145" s="102"/>
      <c r="HR1145" s="102"/>
      <c r="HS1145" s="102"/>
      <c r="HT1145" s="102"/>
      <c r="HU1145" s="102"/>
      <c r="HV1145" s="102"/>
      <c r="HW1145" s="102"/>
      <c r="HX1145" s="102"/>
      <c r="HY1145" s="102"/>
      <c r="HZ1145" s="102"/>
      <c r="IA1145" s="102"/>
      <c r="IB1145" s="102"/>
      <c r="IC1145" s="102"/>
      <c r="ID1145" s="102"/>
      <c r="IE1145" s="102"/>
      <c r="IF1145" s="102"/>
      <c r="IG1145" s="102"/>
      <c r="IH1145" s="102"/>
      <c r="II1145" s="102"/>
      <c r="IJ1145" s="102"/>
      <c r="IK1145" s="102"/>
      <c r="IL1145" s="102"/>
      <c r="IM1145" s="102"/>
      <c r="IN1145" s="102"/>
    </row>
    <row r="1146" spans="1:248" s="436" customFormat="1" ht="18" customHeight="1">
      <c r="A1146" s="350" t="s">
        <v>1041</v>
      </c>
      <c r="B1146" s="281">
        <v>600</v>
      </c>
      <c r="C1146" s="281"/>
      <c r="D1146" s="281">
        <v>6700</v>
      </c>
      <c r="E1146" s="281">
        <v>4382</v>
      </c>
      <c r="F1146" s="450">
        <v>0.52898219990871742</v>
      </c>
      <c r="G1146" s="450">
        <v>10.166666666666666</v>
      </c>
      <c r="H1146" s="451"/>
      <c r="HM1146" s="102"/>
      <c r="HN1146" s="102"/>
      <c r="HO1146" s="102"/>
      <c r="HP1146" s="102"/>
      <c r="HQ1146" s="102"/>
      <c r="HR1146" s="102"/>
      <c r="HS1146" s="102"/>
      <c r="HT1146" s="102"/>
      <c r="HU1146" s="102"/>
      <c r="HV1146" s="102"/>
      <c r="HW1146" s="102"/>
      <c r="HX1146" s="102"/>
      <c r="HY1146" s="102"/>
      <c r="HZ1146" s="102"/>
      <c r="IA1146" s="102"/>
      <c r="IB1146" s="102"/>
      <c r="IC1146" s="102"/>
      <c r="ID1146" s="102"/>
      <c r="IE1146" s="102"/>
      <c r="IF1146" s="102"/>
      <c r="IG1146" s="102"/>
      <c r="IH1146" s="102"/>
      <c r="II1146" s="102"/>
      <c r="IJ1146" s="102"/>
      <c r="IK1146" s="102"/>
      <c r="IL1146" s="102"/>
      <c r="IM1146" s="102"/>
      <c r="IN1146" s="102"/>
    </row>
    <row r="1147" spans="1:248" s="436" customFormat="1">
      <c r="A1147" s="448" t="s">
        <v>1042</v>
      </c>
      <c r="B1147" s="458">
        <v>172121.76</v>
      </c>
      <c r="C1147" s="458">
        <v>170073</v>
      </c>
      <c r="D1147" s="458">
        <v>170073</v>
      </c>
      <c r="E1147" s="458">
        <v>252239</v>
      </c>
      <c r="F1147" s="453">
        <v>-0.32574661333100752</v>
      </c>
      <c r="G1147" s="450">
        <v>-1.1902969153929188E-2</v>
      </c>
      <c r="H1147" s="460"/>
      <c r="HM1147" s="102"/>
      <c r="HN1147" s="102"/>
      <c r="HO1147" s="102"/>
      <c r="HP1147" s="102"/>
      <c r="HQ1147" s="102"/>
      <c r="HR1147" s="102"/>
      <c r="HS1147" s="102"/>
      <c r="HT1147" s="102"/>
      <c r="HU1147" s="102"/>
      <c r="HV1147" s="102"/>
      <c r="HW1147" s="102"/>
      <c r="HX1147" s="102"/>
      <c r="HY1147" s="102"/>
      <c r="HZ1147" s="102"/>
      <c r="IA1147" s="102"/>
      <c r="IB1147" s="102"/>
      <c r="IC1147" s="102"/>
      <c r="ID1147" s="102"/>
      <c r="IE1147" s="102"/>
      <c r="IF1147" s="102"/>
      <c r="IG1147" s="102"/>
      <c r="IH1147" s="102"/>
      <c r="II1147" s="102"/>
      <c r="IJ1147" s="102"/>
      <c r="IK1147" s="102"/>
      <c r="IL1147" s="102"/>
      <c r="IM1147" s="102"/>
      <c r="IN1147" s="102"/>
    </row>
    <row r="1148" spans="1:248" s="436" customFormat="1" ht="18" customHeight="1">
      <c r="A1148" s="350" t="s">
        <v>1043</v>
      </c>
      <c r="B1148" s="281">
        <v>0</v>
      </c>
      <c r="C1148" s="281"/>
      <c r="D1148" s="281">
        <v>0</v>
      </c>
      <c r="E1148" s="281"/>
      <c r="F1148" s="450"/>
      <c r="G1148" s="450"/>
      <c r="H1148" s="451"/>
      <c r="HM1148" s="102"/>
      <c r="HN1148" s="102"/>
      <c r="HO1148" s="102"/>
      <c r="HP1148" s="102"/>
      <c r="HQ1148" s="102"/>
      <c r="HR1148" s="102"/>
      <c r="HS1148" s="102"/>
      <c r="HT1148" s="102"/>
      <c r="HU1148" s="102"/>
      <c r="HV1148" s="102"/>
      <c r="HW1148" s="102"/>
      <c r="HX1148" s="102"/>
      <c r="HY1148" s="102"/>
      <c r="HZ1148" s="102"/>
      <c r="IA1148" s="102"/>
      <c r="IB1148" s="102"/>
      <c r="IC1148" s="102"/>
      <c r="ID1148" s="102"/>
      <c r="IE1148" s="102"/>
      <c r="IF1148" s="102"/>
      <c r="IG1148" s="102"/>
      <c r="IH1148" s="102"/>
      <c r="II1148" s="102"/>
      <c r="IJ1148" s="102"/>
      <c r="IK1148" s="102"/>
      <c r="IL1148" s="102"/>
      <c r="IM1148" s="102"/>
      <c r="IN1148" s="102"/>
    </row>
    <row r="1149" spans="1:248" s="436" customFormat="1" ht="18" customHeight="1">
      <c r="A1149" s="350" t="s">
        <v>1044</v>
      </c>
      <c r="B1149" s="281">
        <v>0</v>
      </c>
      <c r="C1149" s="281"/>
      <c r="D1149" s="281">
        <v>0</v>
      </c>
      <c r="E1149" s="281"/>
      <c r="F1149" s="450"/>
      <c r="G1149" s="450"/>
      <c r="H1149" s="451"/>
      <c r="HM1149" s="102"/>
      <c r="HN1149" s="102"/>
      <c r="HO1149" s="102"/>
      <c r="HP1149" s="102"/>
      <c r="HQ1149" s="102"/>
      <c r="HR1149" s="102"/>
      <c r="HS1149" s="102"/>
      <c r="HT1149" s="102"/>
      <c r="HU1149" s="102"/>
      <c r="HV1149" s="102"/>
      <c r="HW1149" s="102"/>
      <c r="HX1149" s="102"/>
      <c r="HY1149" s="102"/>
      <c r="HZ1149" s="102"/>
      <c r="IA1149" s="102"/>
      <c r="IB1149" s="102"/>
      <c r="IC1149" s="102"/>
      <c r="ID1149" s="102"/>
      <c r="IE1149" s="102"/>
      <c r="IF1149" s="102"/>
      <c r="IG1149" s="102"/>
      <c r="IH1149" s="102"/>
      <c r="II1149" s="102"/>
      <c r="IJ1149" s="102"/>
      <c r="IK1149" s="102"/>
      <c r="IL1149" s="102"/>
      <c r="IM1149" s="102"/>
      <c r="IN1149" s="102"/>
    </row>
    <row r="1150" spans="1:248" s="436" customFormat="1" ht="18" customHeight="1">
      <c r="A1150" s="350" t="s">
        <v>1045</v>
      </c>
      <c r="B1150" s="281">
        <v>0</v>
      </c>
      <c r="C1150" s="281"/>
      <c r="D1150" s="281">
        <v>0</v>
      </c>
      <c r="E1150" s="281"/>
      <c r="F1150" s="450"/>
      <c r="G1150" s="450"/>
      <c r="H1150" s="451"/>
      <c r="HM1150" s="102"/>
      <c r="HN1150" s="102"/>
      <c r="HO1150" s="102"/>
      <c r="HP1150" s="102"/>
      <c r="HQ1150" s="102"/>
      <c r="HR1150" s="102"/>
      <c r="HS1150" s="102"/>
      <c r="HT1150" s="102"/>
      <c r="HU1150" s="102"/>
      <c r="HV1150" s="102"/>
      <c r="HW1150" s="102"/>
      <c r="HX1150" s="102"/>
      <c r="HY1150" s="102"/>
      <c r="HZ1150" s="102"/>
      <c r="IA1150" s="102"/>
      <c r="IB1150" s="102"/>
      <c r="IC1150" s="102"/>
      <c r="ID1150" s="102"/>
      <c r="IE1150" s="102"/>
      <c r="IF1150" s="102"/>
      <c r="IG1150" s="102"/>
      <c r="IH1150" s="102"/>
      <c r="II1150" s="102"/>
      <c r="IJ1150" s="102"/>
      <c r="IK1150" s="102"/>
      <c r="IL1150" s="102"/>
      <c r="IM1150" s="102"/>
      <c r="IN1150" s="102"/>
    </row>
    <row r="1151" spans="1:248" s="436" customFormat="1" ht="18" customHeight="1">
      <c r="A1151" s="350" t="s">
        <v>1046</v>
      </c>
      <c r="B1151" s="281">
        <v>0</v>
      </c>
      <c r="C1151" s="281"/>
      <c r="D1151" s="281">
        <v>0</v>
      </c>
      <c r="E1151" s="281"/>
      <c r="F1151" s="450"/>
      <c r="G1151" s="450"/>
      <c r="H1151" s="451"/>
      <c r="HM1151" s="102"/>
      <c r="HN1151" s="102"/>
      <c r="HO1151" s="102"/>
      <c r="HP1151" s="102"/>
      <c r="HQ1151" s="102"/>
      <c r="HR1151" s="102"/>
      <c r="HS1151" s="102"/>
      <c r="HT1151" s="102"/>
      <c r="HU1151" s="102"/>
      <c r="HV1151" s="102"/>
      <c r="HW1151" s="102"/>
      <c r="HX1151" s="102"/>
      <c r="HY1151" s="102"/>
      <c r="HZ1151" s="102"/>
      <c r="IA1151" s="102"/>
      <c r="IB1151" s="102"/>
      <c r="IC1151" s="102"/>
      <c r="ID1151" s="102"/>
      <c r="IE1151" s="102"/>
      <c r="IF1151" s="102"/>
      <c r="IG1151" s="102"/>
      <c r="IH1151" s="102"/>
      <c r="II1151" s="102"/>
      <c r="IJ1151" s="102"/>
      <c r="IK1151" s="102"/>
      <c r="IL1151" s="102"/>
      <c r="IM1151" s="102"/>
      <c r="IN1151" s="102"/>
    </row>
    <row r="1152" spans="1:248" s="436" customFormat="1" ht="18" customHeight="1">
      <c r="A1152" s="350" t="s">
        <v>1047</v>
      </c>
      <c r="B1152" s="281">
        <v>172121.76</v>
      </c>
      <c r="C1152" s="281"/>
      <c r="D1152" s="281">
        <v>170073</v>
      </c>
      <c r="E1152" s="281">
        <v>252239</v>
      </c>
      <c r="F1152" s="450">
        <v>-0.32574661333100752</v>
      </c>
      <c r="G1152" s="450">
        <v>-1.1902969153929188E-2</v>
      </c>
      <c r="H1152" s="451"/>
      <c r="HM1152" s="102"/>
      <c r="HN1152" s="102"/>
      <c r="HO1152" s="102"/>
      <c r="HP1152" s="102"/>
      <c r="HQ1152" s="102"/>
      <c r="HR1152" s="102"/>
      <c r="HS1152" s="102"/>
      <c r="HT1152" s="102"/>
      <c r="HU1152" s="102"/>
      <c r="HV1152" s="102"/>
      <c r="HW1152" s="102"/>
      <c r="HX1152" s="102"/>
      <c r="HY1152" s="102"/>
      <c r="HZ1152" s="102"/>
      <c r="IA1152" s="102"/>
      <c r="IB1152" s="102"/>
      <c r="IC1152" s="102"/>
      <c r="ID1152" s="102"/>
      <c r="IE1152" s="102"/>
      <c r="IF1152" s="102"/>
      <c r="IG1152" s="102"/>
      <c r="IH1152" s="102"/>
      <c r="II1152" s="102"/>
      <c r="IJ1152" s="102"/>
      <c r="IK1152" s="102"/>
      <c r="IL1152" s="102"/>
      <c r="IM1152" s="102"/>
      <c r="IN1152" s="102"/>
    </row>
    <row r="1153" spans="1:248" s="436" customFormat="1" ht="18" customHeight="1">
      <c r="A1153" s="448" t="s">
        <v>1048</v>
      </c>
      <c r="B1153" s="458"/>
      <c r="C1153" s="458"/>
      <c r="D1153" s="458">
        <v>0</v>
      </c>
      <c r="E1153" s="458"/>
      <c r="F1153" s="450"/>
      <c r="G1153" s="450"/>
      <c r="H1153" s="451"/>
      <c r="HM1153" s="102"/>
      <c r="HN1153" s="102"/>
      <c r="HO1153" s="102"/>
      <c r="HP1153" s="102"/>
      <c r="HQ1153" s="102"/>
      <c r="HR1153" s="102"/>
      <c r="HS1153" s="102"/>
      <c r="HT1153" s="102"/>
      <c r="HU1153" s="102"/>
      <c r="HV1153" s="102"/>
      <c r="HW1153" s="102"/>
      <c r="HX1153" s="102"/>
      <c r="HY1153" s="102"/>
      <c r="HZ1153" s="102"/>
      <c r="IA1153" s="102"/>
      <c r="IB1153" s="102"/>
      <c r="IC1153" s="102"/>
      <c r="ID1153" s="102"/>
      <c r="IE1153" s="102"/>
      <c r="IF1153" s="102"/>
      <c r="IG1153" s="102"/>
      <c r="IH1153" s="102"/>
      <c r="II1153" s="102"/>
      <c r="IJ1153" s="102"/>
      <c r="IK1153" s="102"/>
      <c r="IL1153" s="102"/>
      <c r="IM1153" s="102"/>
      <c r="IN1153" s="102"/>
    </row>
    <row r="1154" spans="1:248" s="436" customFormat="1" ht="18" customHeight="1">
      <c r="A1154" s="350" t="s">
        <v>1049</v>
      </c>
      <c r="B1154" s="281"/>
      <c r="C1154" s="281"/>
      <c r="D1154" s="281">
        <v>0</v>
      </c>
      <c r="E1154" s="281"/>
      <c r="F1154" s="450"/>
      <c r="G1154" s="450"/>
      <c r="H1154" s="460"/>
      <c r="HM1154" s="102"/>
      <c r="HN1154" s="102"/>
      <c r="HO1154" s="102"/>
      <c r="HP1154" s="102"/>
      <c r="HQ1154" s="102"/>
      <c r="HR1154" s="102"/>
      <c r="HS1154" s="102"/>
      <c r="HT1154" s="102"/>
      <c r="HU1154" s="102"/>
      <c r="HV1154" s="102"/>
      <c r="HW1154" s="102"/>
      <c r="HX1154" s="102"/>
      <c r="HY1154" s="102"/>
      <c r="HZ1154" s="102"/>
      <c r="IA1154" s="102"/>
      <c r="IB1154" s="102"/>
      <c r="IC1154" s="102"/>
      <c r="ID1154" s="102"/>
      <c r="IE1154" s="102"/>
      <c r="IF1154" s="102"/>
      <c r="IG1154" s="102"/>
      <c r="IH1154" s="102"/>
      <c r="II1154" s="102"/>
      <c r="IJ1154" s="102"/>
      <c r="IK1154" s="102"/>
      <c r="IL1154" s="102"/>
      <c r="IM1154" s="102"/>
      <c r="IN1154" s="102"/>
    </row>
    <row r="1155" spans="1:248" s="436" customFormat="1" ht="18" customHeight="1">
      <c r="A1155" s="350" t="s">
        <v>1050</v>
      </c>
      <c r="B1155" s="281"/>
      <c r="C1155" s="281"/>
      <c r="D1155" s="281">
        <v>0</v>
      </c>
      <c r="E1155" s="281"/>
      <c r="F1155" s="450"/>
      <c r="G1155" s="450"/>
      <c r="H1155" s="451"/>
      <c r="HM1155" s="102"/>
      <c r="HN1155" s="102"/>
      <c r="HO1155" s="102"/>
      <c r="HP1155" s="102"/>
      <c r="HQ1155" s="102"/>
      <c r="HR1155" s="102"/>
      <c r="HS1155" s="102"/>
      <c r="HT1155" s="102"/>
      <c r="HU1155" s="102"/>
      <c r="HV1155" s="102"/>
      <c r="HW1155" s="102"/>
      <c r="HX1155" s="102"/>
      <c r="HY1155" s="102"/>
      <c r="HZ1155" s="102"/>
      <c r="IA1155" s="102"/>
      <c r="IB1155" s="102"/>
      <c r="IC1155" s="102"/>
      <c r="ID1155" s="102"/>
      <c r="IE1155" s="102"/>
      <c r="IF1155" s="102"/>
      <c r="IG1155" s="102"/>
      <c r="IH1155" s="102"/>
      <c r="II1155" s="102"/>
      <c r="IJ1155" s="102"/>
      <c r="IK1155" s="102"/>
      <c r="IL1155" s="102"/>
      <c r="IM1155" s="102"/>
      <c r="IN1155" s="102"/>
    </row>
    <row r="1156" spans="1:248" s="436" customFormat="1">
      <c r="A1156" s="448" t="s">
        <v>1051</v>
      </c>
      <c r="B1156" s="458">
        <v>58570</v>
      </c>
      <c r="C1156" s="458">
        <v>50450</v>
      </c>
      <c r="D1156" s="458">
        <v>50450</v>
      </c>
      <c r="E1156" s="458">
        <v>3000</v>
      </c>
      <c r="F1156" s="453">
        <v>15.816666666666666</v>
      </c>
      <c r="G1156" s="450">
        <v>-0.13863752774457916</v>
      </c>
      <c r="H1156" s="460"/>
      <c r="HM1156" s="102"/>
      <c r="HN1156" s="102"/>
      <c r="HO1156" s="102"/>
      <c r="HP1156" s="102"/>
      <c r="HQ1156" s="102"/>
      <c r="HR1156" s="102"/>
      <c r="HS1156" s="102"/>
      <c r="HT1156" s="102"/>
      <c r="HU1156" s="102"/>
      <c r="HV1156" s="102"/>
      <c r="HW1156" s="102"/>
      <c r="HX1156" s="102"/>
      <c r="HY1156" s="102"/>
      <c r="HZ1156" s="102"/>
      <c r="IA1156" s="102"/>
      <c r="IB1156" s="102"/>
      <c r="IC1156" s="102"/>
      <c r="ID1156" s="102"/>
      <c r="IE1156" s="102"/>
      <c r="IF1156" s="102"/>
      <c r="IG1156" s="102"/>
      <c r="IH1156" s="102"/>
      <c r="II1156" s="102"/>
      <c r="IJ1156" s="102"/>
      <c r="IK1156" s="102"/>
      <c r="IL1156" s="102"/>
      <c r="IM1156" s="102"/>
      <c r="IN1156" s="102"/>
    </row>
    <row r="1157" spans="1:248" s="436" customFormat="1" ht="18" customHeight="1">
      <c r="A1157" s="350" t="s">
        <v>1052</v>
      </c>
      <c r="B1157" s="281">
        <v>58570</v>
      </c>
      <c r="C1157" s="281"/>
      <c r="D1157" s="281">
        <v>50450</v>
      </c>
      <c r="E1157" s="281">
        <v>3000</v>
      </c>
      <c r="F1157" s="450">
        <v>15.816666666666666</v>
      </c>
      <c r="G1157" s="450">
        <v>-0.13863752774457916</v>
      </c>
      <c r="H1157" s="451"/>
      <c r="HM1157" s="102"/>
      <c r="HN1157" s="102"/>
      <c r="HO1157" s="102"/>
      <c r="HP1157" s="102"/>
      <c r="HQ1157" s="102"/>
      <c r="HR1157" s="102"/>
      <c r="HS1157" s="102"/>
      <c r="HT1157" s="102"/>
      <c r="HU1157" s="102"/>
      <c r="HV1157" s="102"/>
      <c r="HW1157" s="102"/>
      <c r="HX1157" s="102"/>
      <c r="HY1157" s="102"/>
      <c r="HZ1157" s="102"/>
      <c r="IA1157" s="102"/>
      <c r="IB1157" s="102"/>
      <c r="IC1157" s="102"/>
      <c r="ID1157" s="102"/>
      <c r="IE1157" s="102"/>
      <c r="IF1157" s="102"/>
      <c r="IG1157" s="102"/>
      <c r="IH1157" s="102"/>
      <c r="II1157" s="102"/>
      <c r="IJ1157" s="102"/>
      <c r="IK1157" s="102"/>
      <c r="IL1157" s="102"/>
      <c r="IM1157" s="102"/>
      <c r="IN1157" s="102"/>
    </row>
    <row r="1158" spans="1:248" s="436" customFormat="1">
      <c r="A1158" s="448" t="s">
        <v>63</v>
      </c>
      <c r="B1158" s="458">
        <v>251058</v>
      </c>
      <c r="C1158" s="458">
        <v>293144</v>
      </c>
      <c r="D1158" s="458">
        <v>293144</v>
      </c>
      <c r="E1158" s="458">
        <v>386191</v>
      </c>
      <c r="F1158" s="450">
        <v>-0.24093518492145083</v>
      </c>
      <c r="G1158" s="450">
        <v>0.16763457049765385</v>
      </c>
      <c r="H1158" s="451"/>
      <c r="HM1158" s="102"/>
      <c r="HN1158" s="102"/>
      <c r="HO1158" s="102"/>
      <c r="HP1158" s="102"/>
      <c r="HQ1158" s="102"/>
      <c r="HR1158" s="102"/>
      <c r="HS1158" s="102"/>
      <c r="HT1158" s="102"/>
      <c r="HU1158" s="102"/>
      <c r="HV1158" s="102"/>
      <c r="HW1158" s="102"/>
      <c r="HX1158" s="102"/>
      <c r="HY1158" s="102"/>
      <c r="HZ1158" s="102"/>
      <c r="IA1158" s="102"/>
      <c r="IB1158" s="102"/>
      <c r="IC1158" s="102"/>
      <c r="ID1158" s="102"/>
      <c r="IE1158" s="102"/>
      <c r="IF1158" s="102"/>
      <c r="IG1158" s="102"/>
      <c r="IH1158" s="102"/>
      <c r="II1158" s="102"/>
      <c r="IJ1158" s="102"/>
      <c r="IK1158" s="102"/>
      <c r="IL1158" s="102"/>
      <c r="IM1158" s="102"/>
      <c r="IN1158" s="102"/>
    </row>
    <row r="1159" spans="1:248" s="438" customFormat="1" ht="18" customHeight="1">
      <c r="A1159" s="448" t="s">
        <v>1053</v>
      </c>
      <c r="B1159" s="458">
        <v>0</v>
      </c>
      <c r="C1159" s="458"/>
      <c r="D1159" s="458">
        <v>0</v>
      </c>
      <c r="E1159" s="458">
        <v>0</v>
      </c>
      <c r="F1159" s="450"/>
      <c r="G1159" s="450"/>
      <c r="H1159" s="451"/>
    </row>
    <row r="1160" spans="1:248" s="436" customFormat="1" ht="18" customHeight="1">
      <c r="A1160" s="448" t="s">
        <v>1054</v>
      </c>
      <c r="B1160" s="458">
        <v>0</v>
      </c>
      <c r="C1160" s="458"/>
      <c r="D1160" s="458">
        <v>0</v>
      </c>
      <c r="E1160" s="458">
        <v>0</v>
      </c>
      <c r="F1160" s="450"/>
      <c r="G1160" s="450"/>
      <c r="H1160" s="451"/>
      <c r="HM1160" s="102"/>
      <c r="HN1160" s="102"/>
      <c r="HO1160" s="102"/>
      <c r="HP1160" s="102"/>
      <c r="HQ1160" s="102"/>
      <c r="HR1160" s="102"/>
      <c r="HS1160" s="102"/>
      <c r="HT1160" s="102"/>
      <c r="HU1160" s="102"/>
      <c r="HV1160" s="102"/>
      <c r="HW1160" s="102"/>
      <c r="HX1160" s="102"/>
      <c r="HY1160" s="102"/>
      <c r="HZ1160" s="102"/>
      <c r="IA1160" s="102"/>
      <c r="IB1160" s="102"/>
      <c r="IC1160" s="102"/>
      <c r="ID1160" s="102"/>
      <c r="IE1160" s="102"/>
      <c r="IF1160" s="102"/>
      <c r="IG1160" s="102"/>
      <c r="IH1160" s="102"/>
      <c r="II1160" s="102"/>
      <c r="IJ1160" s="102"/>
      <c r="IK1160" s="102"/>
      <c r="IL1160" s="102"/>
      <c r="IM1160" s="102"/>
      <c r="IN1160" s="102"/>
    </row>
    <row r="1161" spans="1:248" s="436" customFormat="1" ht="18" customHeight="1">
      <c r="A1161" s="448" t="s">
        <v>1055</v>
      </c>
      <c r="B1161" s="458">
        <v>0</v>
      </c>
      <c r="C1161" s="458"/>
      <c r="D1161" s="458">
        <v>0</v>
      </c>
      <c r="E1161" s="458">
        <v>0</v>
      </c>
      <c r="F1161" s="450"/>
      <c r="G1161" s="450"/>
      <c r="H1161" s="451"/>
      <c r="HM1161" s="102"/>
      <c r="HN1161" s="102"/>
      <c r="HO1161" s="102"/>
      <c r="HP1161" s="102"/>
      <c r="HQ1161" s="102"/>
      <c r="HR1161" s="102"/>
      <c r="HS1161" s="102"/>
      <c r="HT1161" s="102"/>
      <c r="HU1161" s="102"/>
      <c r="HV1161" s="102"/>
      <c r="HW1161" s="102"/>
      <c r="HX1161" s="102"/>
      <c r="HY1161" s="102"/>
      <c r="HZ1161" s="102"/>
      <c r="IA1161" s="102"/>
      <c r="IB1161" s="102"/>
      <c r="IC1161" s="102"/>
      <c r="ID1161" s="102"/>
      <c r="IE1161" s="102"/>
      <c r="IF1161" s="102"/>
      <c r="IG1161" s="102"/>
      <c r="IH1161" s="102"/>
      <c r="II1161" s="102"/>
      <c r="IJ1161" s="102"/>
      <c r="IK1161" s="102"/>
      <c r="IL1161" s="102"/>
      <c r="IM1161" s="102"/>
      <c r="IN1161" s="102"/>
    </row>
    <row r="1162" spans="1:248" s="436" customFormat="1" ht="18" customHeight="1">
      <c r="A1162" s="448" t="s">
        <v>1056</v>
      </c>
      <c r="B1162" s="458">
        <v>0</v>
      </c>
      <c r="C1162" s="458"/>
      <c r="D1162" s="458">
        <v>0</v>
      </c>
      <c r="E1162" s="458">
        <v>0</v>
      </c>
      <c r="F1162" s="450"/>
      <c r="G1162" s="450"/>
      <c r="H1162" s="451"/>
      <c r="HM1162" s="102"/>
      <c r="HN1162" s="102"/>
      <c r="HO1162" s="102"/>
      <c r="HP1162" s="102"/>
      <c r="HQ1162" s="102"/>
      <c r="HR1162" s="102"/>
      <c r="HS1162" s="102"/>
      <c r="HT1162" s="102"/>
      <c r="HU1162" s="102"/>
      <c r="HV1162" s="102"/>
      <c r="HW1162" s="102"/>
      <c r="HX1162" s="102"/>
      <c r="HY1162" s="102"/>
      <c r="HZ1162" s="102"/>
      <c r="IA1162" s="102"/>
      <c r="IB1162" s="102"/>
      <c r="IC1162" s="102"/>
      <c r="ID1162" s="102"/>
      <c r="IE1162" s="102"/>
      <c r="IF1162" s="102"/>
      <c r="IG1162" s="102"/>
      <c r="IH1162" s="102"/>
      <c r="II1162" s="102"/>
      <c r="IJ1162" s="102"/>
      <c r="IK1162" s="102"/>
      <c r="IL1162" s="102"/>
      <c r="IM1162" s="102"/>
      <c r="IN1162" s="102"/>
    </row>
    <row r="1163" spans="1:248" s="436" customFormat="1" ht="18" customHeight="1">
      <c r="A1163" s="448" t="s">
        <v>1057</v>
      </c>
      <c r="B1163" s="458">
        <v>0</v>
      </c>
      <c r="C1163" s="458"/>
      <c r="D1163" s="458">
        <v>0</v>
      </c>
      <c r="E1163" s="458">
        <v>0</v>
      </c>
      <c r="F1163" s="450"/>
      <c r="G1163" s="450"/>
      <c r="H1163" s="451"/>
      <c r="HM1163" s="102"/>
      <c r="HN1163" s="102"/>
      <c r="HO1163" s="102"/>
      <c r="HP1163" s="102"/>
      <c r="HQ1163" s="102"/>
      <c r="HR1163" s="102"/>
      <c r="HS1163" s="102"/>
      <c r="HT1163" s="102"/>
      <c r="HU1163" s="102"/>
      <c r="HV1163" s="102"/>
      <c r="HW1163" s="102"/>
      <c r="HX1163" s="102"/>
      <c r="HY1163" s="102"/>
      <c r="HZ1163" s="102"/>
      <c r="IA1163" s="102"/>
      <c r="IB1163" s="102"/>
      <c r="IC1163" s="102"/>
      <c r="ID1163" s="102"/>
      <c r="IE1163" s="102"/>
      <c r="IF1163" s="102"/>
      <c r="IG1163" s="102"/>
      <c r="IH1163" s="102"/>
      <c r="II1163" s="102"/>
      <c r="IJ1163" s="102"/>
      <c r="IK1163" s="102"/>
      <c r="IL1163" s="102"/>
      <c r="IM1163" s="102"/>
      <c r="IN1163" s="102"/>
    </row>
    <row r="1164" spans="1:248" s="436" customFormat="1" ht="18" customHeight="1">
      <c r="A1164" s="448" t="s">
        <v>800</v>
      </c>
      <c r="B1164" s="458">
        <v>0</v>
      </c>
      <c r="C1164" s="458"/>
      <c r="D1164" s="458">
        <v>0</v>
      </c>
      <c r="E1164" s="458">
        <v>0</v>
      </c>
      <c r="F1164" s="450"/>
      <c r="G1164" s="450"/>
      <c r="H1164" s="451"/>
      <c r="HM1164" s="102"/>
      <c r="HN1164" s="102"/>
      <c r="HO1164" s="102"/>
      <c r="HP1164" s="102"/>
      <c r="HQ1164" s="102"/>
      <c r="HR1164" s="102"/>
      <c r="HS1164" s="102"/>
      <c r="HT1164" s="102"/>
      <c r="HU1164" s="102"/>
      <c r="HV1164" s="102"/>
      <c r="HW1164" s="102"/>
      <c r="HX1164" s="102"/>
      <c r="HY1164" s="102"/>
      <c r="HZ1164" s="102"/>
      <c r="IA1164" s="102"/>
      <c r="IB1164" s="102"/>
      <c r="IC1164" s="102"/>
      <c r="ID1164" s="102"/>
      <c r="IE1164" s="102"/>
      <c r="IF1164" s="102"/>
      <c r="IG1164" s="102"/>
      <c r="IH1164" s="102"/>
      <c r="II1164" s="102"/>
      <c r="IJ1164" s="102"/>
      <c r="IK1164" s="102"/>
      <c r="IL1164" s="102"/>
      <c r="IM1164" s="102"/>
      <c r="IN1164" s="102"/>
    </row>
    <row r="1165" spans="1:248" s="436" customFormat="1" ht="18" customHeight="1">
      <c r="A1165" s="448" t="s">
        <v>1058</v>
      </c>
      <c r="B1165" s="458">
        <v>0</v>
      </c>
      <c r="C1165" s="458"/>
      <c r="D1165" s="458">
        <v>0</v>
      </c>
      <c r="E1165" s="458">
        <v>0</v>
      </c>
      <c r="F1165" s="450"/>
      <c r="G1165" s="450"/>
      <c r="H1165" s="451"/>
      <c r="HM1165" s="102"/>
      <c r="HN1165" s="102"/>
      <c r="HO1165" s="102"/>
      <c r="HP1165" s="102"/>
      <c r="HQ1165" s="102"/>
      <c r="HR1165" s="102"/>
      <c r="HS1165" s="102"/>
      <c r="HT1165" s="102"/>
      <c r="HU1165" s="102"/>
      <c r="HV1165" s="102"/>
      <c r="HW1165" s="102"/>
      <c r="HX1165" s="102"/>
      <c r="HY1165" s="102"/>
      <c r="HZ1165" s="102"/>
      <c r="IA1165" s="102"/>
      <c r="IB1165" s="102"/>
      <c r="IC1165" s="102"/>
      <c r="ID1165" s="102"/>
      <c r="IE1165" s="102"/>
      <c r="IF1165" s="102"/>
      <c r="IG1165" s="102"/>
      <c r="IH1165" s="102"/>
      <c r="II1165" s="102"/>
      <c r="IJ1165" s="102"/>
      <c r="IK1165" s="102"/>
      <c r="IL1165" s="102"/>
      <c r="IM1165" s="102"/>
      <c r="IN1165" s="102"/>
    </row>
    <row r="1166" spans="1:248" s="436" customFormat="1" ht="18" customHeight="1">
      <c r="A1166" s="448" t="s">
        <v>1059</v>
      </c>
      <c r="B1166" s="458">
        <v>0</v>
      </c>
      <c r="C1166" s="458"/>
      <c r="D1166" s="458">
        <v>0</v>
      </c>
      <c r="E1166" s="458">
        <v>0</v>
      </c>
      <c r="F1166" s="450"/>
      <c r="G1166" s="450"/>
      <c r="H1166" s="451"/>
      <c r="HM1166" s="102"/>
      <c r="HN1166" s="102"/>
      <c r="HO1166" s="102"/>
      <c r="HP1166" s="102"/>
      <c r="HQ1166" s="102"/>
      <c r="HR1166" s="102"/>
      <c r="HS1166" s="102"/>
      <c r="HT1166" s="102"/>
      <c r="HU1166" s="102"/>
      <c r="HV1166" s="102"/>
      <c r="HW1166" s="102"/>
      <c r="HX1166" s="102"/>
      <c r="HY1166" s="102"/>
      <c r="HZ1166" s="102"/>
      <c r="IA1166" s="102"/>
      <c r="IB1166" s="102"/>
      <c r="IC1166" s="102"/>
      <c r="ID1166" s="102"/>
      <c r="IE1166" s="102"/>
      <c r="IF1166" s="102"/>
      <c r="IG1166" s="102"/>
      <c r="IH1166" s="102"/>
      <c r="II1166" s="102"/>
      <c r="IJ1166" s="102"/>
      <c r="IK1166" s="102"/>
      <c r="IL1166" s="102"/>
      <c r="IM1166" s="102"/>
      <c r="IN1166" s="102"/>
    </row>
    <row r="1167" spans="1:248" s="436" customFormat="1" ht="18" customHeight="1">
      <c r="A1167" s="448" t="s">
        <v>1060</v>
      </c>
      <c r="B1167" s="458">
        <v>251058</v>
      </c>
      <c r="C1167" s="458">
        <v>293144</v>
      </c>
      <c r="D1167" s="458">
        <v>293144</v>
      </c>
      <c r="E1167" s="458">
        <v>386191</v>
      </c>
      <c r="F1167" s="450">
        <v>-0.24093518492145083</v>
      </c>
      <c r="G1167" s="450">
        <v>0.16763457049765385</v>
      </c>
      <c r="H1167" s="451"/>
      <c r="HM1167" s="102"/>
      <c r="HN1167" s="102"/>
      <c r="HO1167" s="102"/>
      <c r="HP1167" s="102"/>
      <c r="HQ1167" s="102"/>
      <c r="HR1167" s="102"/>
      <c r="HS1167" s="102"/>
      <c r="HT1167" s="102"/>
      <c r="HU1167" s="102"/>
      <c r="HV1167" s="102"/>
      <c r="HW1167" s="102"/>
      <c r="HX1167" s="102"/>
      <c r="HY1167" s="102"/>
      <c r="HZ1167" s="102"/>
      <c r="IA1167" s="102"/>
      <c r="IB1167" s="102"/>
      <c r="IC1167" s="102"/>
      <c r="ID1167" s="102"/>
      <c r="IE1167" s="102"/>
      <c r="IF1167" s="102"/>
      <c r="IG1167" s="102"/>
      <c r="IH1167" s="102"/>
      <c r="II1167" s="102"/>
      <c r="IJ1167" s="102"/>
      <c r="IK1167" s="102"/>
      <c r="IL1167" s="102"/>
      <c r="IM1167" s="102"/>
      <c r="IN1167" s="102"/>
    </row>
    <row r="1168" spans="1:248" s="436" customFormat="1" ht="18" customHeight="1">
      <c r="A1168" s="448" t="s">
        <v>65</v>
      </c>
      <c r="B1168" s="458">
        <v>108348.999603688</v>
      </c>
      <c r="C1168" s="458">
        <v>104852</v>
      </c>
      <c r="D1168" s="458">
        <v>104098</v>
      </c>
      <c r="E1168" s="458">
        <v>111609</v>
      </c>
      <c r="F1168" s="450">
        <v>-6.7297440170595579E-2</v>
      </c>
      <c r="G1168" s="450">
        <v>-3.9234322598612259E-2</v>
      </c>
      <c r="H1168" s="451"/>
      <c r="HM1168" s="102"/>
      <c r="HN1168" s="102"/>
      <c r="HO1168" s="102"/>
      <c r="HP1168" s="102"/>
      <c r="HQ1168" s="102"/>
      <c r="HR1168" s="102"/>
      <c r="HS1168" s="102"/>
      <c r="HT1168" s="102"/>
      <c r="HU1168" s="102"/>
      <c r="HV1168" s="102"/>
      <c r="HW1168" s="102"/>
      <c r="HX1168" s="102"/>
      <c r="HY1168" s="102"/>
      <c r="HZ1168" s="102"/>
      <c r="IA1168" s="102"/>
      <c r="IB1168" s="102"/>
      <c r="IC1168" s="102"/>
      <c r="ID1168" s="102"/>
      <c r="IE1168" s="102"/>
      <c r="IF1168" s="102"/>
      <c r="IG1168" s="102"/>
      <c r="IH1168" s="102"/>
      <c r="II1168" s="102"/>
      <c r="IJ1168" s="102"/>
      <c r="IK1168" s="102"/>
      <c r="IL1168" s="102"/>
      <c r="IM1168" s="102"/>
      <c r="IN1168" s="102"/>
    </row>
    <row r="1169" spans="1:248" s="438" customFormat="1" ht="48">
      <c r="A1169" s="448" t="s">
        <v>1061</v>
      </c>
      <c r="B1169" s="458">
        <v>50374.39</v>
      </c>
      <c r="C1169" s="458">
        <v>62464</v>
      </c>
      <c r="D1169" s="458">
        <v>61710</v>
      </c>
      <c r="E1169" s="458">
        <v>52295</v>
      </c>
      <c r="F1169" s="450">
        <v>0.18003633234534844</v>
      </c>
      <c r="G1169" s="450">
        <v>0.22502724102465566</v>
      </c>
      <c r="H1169" s="451" t="s">
        <v>1062</v>
      </c>
    </row>
    <row r="1170" spans="1:248" s="436" customFormat="1" ht="18" customHeight="1">
      <c r="A1170" s="350" t="s">
        <v>112</v>
      </c>
      <c r="B1170" s="281">
        <v>28012.46</v>
      </c>
      <c r="C1170" s="281"/>
      <c r="D1170" s="281">
        <v>29813</v>
      </c>
      <c r="E1170" s="281">
        <v>25891</v>
      </c>
      <c r="F1170" s="450">
        <v>0.15148120968676371</v>
      </c>
      <c r="G1170" s="450">
        <v>6.4276397003333541E-2</v>
      </c>
      <c r="H1170" s="451"/>
      <c r="HM1170" s="102"/>
      <c r="HN1170" s="102"/>
      <c r="HO1170" s="102"/>
      <c r="HP1170" s="102"/>
      <c r="HQ1170" s="102"/>
      <c r="HR1170" s="102"/>
      <c r="HS1170" s="102"/>
      <c r="HT1170" s="102"/>
      <c r="HU1170" s="102"/>
      <c r="HV1170" s="102"/>
      <c r="HW1170" s="102"/>
      <c r="HX1170" s="102"/>
      <c r="HY1170" s="102"/>
      <c r="HZ1170" s="102"/>
      <c r="IA1170" s="102"/>
      <c r="IB1170" s="102"/>
      <c r="IC1170" s="102"/>
      <c r="ID1170" s="102"/>
      <c r="IE1170" s="102"/>
      <c r="IF1170" s="102"/>
      <c r="IG1170" s="102"/>
      <c r="IH1170" s="102"/>
      <c r="II1170" s="102"/>
      <c r="IJ1170" s="102"/>
      <c r="IK1170" s="102"/>
      <c r="IL1170" s="102"/>
      <c r="IM1170" s="102"/>
      <c r="IN1170" s="102"/>
    </row>
    <row r="1171" spans="1:248" s="436" customFormat="1" ht="18" customHeight="1">
      <c r="A1171" s="350" t="s">
        <v>113</v>
      </c>
      <c r="B1171" s="281">
        <v>5462.72</v>
      </c>
      <c r="C1171" s="281"/>
      <c r="D1171" s="281">
        <v>5974</v>
      </c>
      <c r="E1171" s="281">
        <v>562</v>
      </c>
      <c r="F1171" s="450">
        <v>9.629893238434164</v>
      </c>
      <c r="G1171" s="450">
        <v>9.3594399859410649E-2</v>
      </c>
      <c r="H1171" s="451"/>
      <c r="HM1171" s="102"/>
      <c r="HN1171" s="102"/>
      <c r="HO1171" s="102"/>
      <c r="HP1171" s="102"/>
      <c r="HQ1171" s="102"/>
      <c r="HR1171" s="102"/>
      <c r="HS1171" s="102"/>
      <c r="HT1171" s="102"/>
      <c r="HU1171" s="102"/>
      <c r="HV1171" s="102"/>
      <c r="HW1171" s="102"/>
      <c r="HX1171" s="102"/>
      <c r="HY1171" s="102"/>
      <c r="HZ1171" s="102"/>
      <c r="IA1171" s="102"/>
      <c r="IB1171" s="102"/>
      <c r="IC1171" s="102"/>
      <c r="ID1171" s="102"/>
      <c r="IE1171" s="102"/>
      <c r="IF1171" s="102"/>
      <c r="IG1171" s="102"/>
      <c r="IH1171" s="102"/>
      <c r="II1171" s="102"/>
      <c r="IJ1171" s="102"/>
      <c r="IK1171" s="102"/>
      <c r="IL1171" s="102"/>
      <c r="IM1171" s="102"/>
      <c r="IN1171" s="102"/>
    </row>
    <row r="1172" spans="1:248" s="436" customFormat="1" ht="18" customHeight="1">
      <c r="A1172" s="350" t="s">
        <v>114</v>
      </c>
      <c r="B1172" s="281">
        <v>279</v>
      </c>
      <c r="C1172" s="281"/>
      <c r="D1172" s="281">
        <v>174</v>
      </c>
      <c r="E1172" s="281">
        <v>0</v>
      </c>
      <c r="F1172" s="450"/>
      <c r="G1172" s="450">
        <v>-0.37634408602150538</v>
      </c>
      <c r="H1172" s="451"/>
      <c r="HM1172" s="102"/>
      <c r="HN1172" s="102"/>
      <c r="HO1172" s="102"/>
      <c r="HP1172" s="102"/>
      <c r="HQ1172" s="102"/>
      <c r="HR1172" s="102"/>
      <c r="HS1172" s="102"/>
      <c r="HT1172" s="102"/>
      <c r="HU1172" s="102"/>
      <c r="HV1172" s="102"/>
      <c r="HW1172" s="102"/>
      <c r="HX1172" s="102"/>
      <c r="HY1172" s="102"/>
      <c r="HZ1172" s="102"/>
      <c r="IA1172" s="102"/>
      <c r="IB1172" s="102"/>
      <c r="IC1172" s="102"/>
      <c r="ID1172" s="102"/>
      <c r="IE1172" s="102"/>
      <c r="IF1172" s="102"/>
      <c r="IG1172" s="102"/>
      <c r="IH1172" s="102"/>
      <c r="II1172" s="102"/>
      <c r="IJ1172" s="102"/>
      <c r="IK1172" s="102"/>
      <c r="IL1172" s="102"/>
      <c r="IM1172" s="102"/>
      <c r="IN1172" s="102"/>
    </row>
    <row r="1173" spans="1:248" s="436" customFormat="1" ht="18" customHeight="1">
      <c r="A1173" s="350" t="s">
        <v>1063</v>
      </c>
      <c r="B1173" s="281">
        <v>1159</v>
      </c>
      <c r="C1173" s="281"/>
      <c r="D1173" s="281">
        <v>1150</v>
      </c>
      <c r="E1173" s="281">
        <v>987</v>
      </c>
      <c r="F1173" s="450">
        <v>0.16514690982776092</v>
      </c>
      <c r="G1173" s="450">
        <v>-7.7653149266608823E-3</v>
      </c>
      <c r="H1173" s="451"/>
      <c r="HM1173" s="102"/>
      <c r="HN1173" s="102"/>
      <c r="HO1173" s="102"/>
      <c r="HP1173" s="102"/>
      <c r="HQ1173" s="102"/>
      <c r="HR1173" s="102"/>
      <c r="HS1173" s="102"/>
      <c r="HT1173" s="102"/>
      <c r="HU1173" s="102"/>
      <c r="HV1173" s="102"/>
      <c r="HW1173" s="102"/>
      <c r="HX1173" s="102"/>
      <c r="HY1173" s="102"/>
      <c r="HZ1173" s="102"/>
      <c r="IA1173" s="102"/>
      <c r="IB1173" s="102"/>
      <c r="IC1173" s="102"/>
      <c r="ID1173" s="102"/>
      <c r="IE1173" s="102"/>
      <c r="IF1173" s="102"/>
      <c r="IG1173" s="102"/>
      <c r="IH1173" s="102"/>
      <c r="II1173" s="102"/>
      <c r="IJ1173" s="102"/>
      <c r="IK1173" s="102"/>
      <c r="IL1173" s="102"/>
      <c r="IM1173" s="102"/>
      <c r="IN1173" s="102"/>
    </row>
    <row r="1174" spans="1:248" s="436" customFormat="1" ht="18" customHeight="1">
      <c r="A1174" s="350" t="s">
        <v>1064</v>
      </c>
      <c r="B1174" s="281">
        <v>60</v>
      </c>
      <c r="C1174" s="281"/>
      <c r="D1174" s="281">
        <v>60</v>
      </c>
      <c r="E1174" s="281">
        <v>602</v>
      </c>
      <c r="F1174" s="450">
        <v>-0.90033222591362128</v>
      </c>
      <c r="G1174" s="450">
        <v>0</v>
      </c>
      <c r="H1174" s="451"/>
      <c r="HM1174" s="102"/>
      <c r="HN1174" s="102"/>
      <c r="HO1174" s="102"/>
      <c r="HP1174" s="102"/>
      <c r="HQ1174" s="102"/>
      <c r="HR1174" s="102"/>
      <c r="HS1174" s="102"/>
      <c r="HT1174" s="102"/>
      <c r="HU1174" s="102"/>
      <c r="HV1174" s="102"/>
      <c r="HW1174" s="102"/>
      <c r="HX1174" s="102"/>
      <c r="HY1174" s="102"/>
      <c r="HZ1174" s="102"/>
      <c r="IA1174" s="102"/>
      <c r="IB1174" s="102"/>
      <c r="IC1174" s="102"/>
      <c r="ID1174" s="102"/>
      <c r="IE1174" s="102"/>
      <c r="IF1174" s="102"/>
      <c r="IG1174" s="102"/>
      <c r="IH1174" s="102"/>
      <c r="II1174" s="102"/>
      <c r="IJ1174" s="102"/>
      <c r="IK1174" s="102"/>
      <c r="IL1174" s="102"/>
      <c r="IM1174" s="102"/>
      <c r="IN1174" s="102"/>
    </row>
    <row r="1175" spans="1:248" s="436" customFormat="1" ht="18" customHeight="1">
      <c r="A1175" s="350" t="s">
        <v>1065</v>
      </c>
      <c r="B1175" s="281">
        <v>0</v>
      </c>
      <c r="C1175" s="281"/>
      <c r="D1175" s="281">
        <v>0</v>
      </c>
      <c r="E1175" s="281">
        <v>887</v>
      </c>
      <c r="F1175" s="450">
        <v>-1</v>
      </c>
      <c r="G1175" s="450"/>
      <c r="H1175" s="451"/>
      <c r="HM1175" s="102"/>
      <c r="HN1175" s="102"/>
      <c r="HO1175" s="102"/>
      <c r="HP1175" s="102"/>
      <c r="HQ1175" s="102"/>
      <c r="HR1175" s="102"/>
      <c r="HS1175" s="102"/>
      <c r="HT1175" s="102"/>
      <c r="HU1175" s="102"/>
      <c r="HV1175" s="102"/>
      <c r="HW1175" s="102"/>
      <c r="HX1175" s="102"/>
      <c r="HY1175" s="102"/>
      <c r="HZ1175" s="102"/>
      <c r="IA1175" s="102"/>
      <c r="IB1175" s="102"/>
      <c r="IC1175" s="102"/>
      <c r="ID1175" s="102"/>
      <c r="IE1175" s="102"/>
      <c r="IF1175" s="102"/>
      <c r="IG1175" s="102"/>
      <c r="IH1175" s="102"/>
      <c r="II1175" s="102"/>
      <c r="IJ1175" s="102"/>
      <c r="IK1175" s="102"/>
      <c r="IL1175" s="102"/>
      <c r="IM1175" s="102"/>
      <c r="IN1175" s="102"/>
    </row>
    <row r="1176" spans="1:248" s="436" customFormat="1" ht="18" customHeight="1">
      <c r="A1176" s="350" t="s">
        <v>1066</v>
      </c>
      <c r="B1176" s="281">
        <v>0</v>
      </c>
      <c r="C1176" s="281"/>
      <c r="D1176" s="281">
        <v>0</v>
      </c>
      <c r="E1176" s="281">
        <v>0</v>
      </c>
      <c r="F1176" s="450"/>
      <c r="G1176" s="450"/>
      <c r="H1176" s="451"/>
      <c r="HM1176" s="102"/>
      <c r="HN1176" s="102"/>
      <c r="HO1176" s="102"/>
      <c r="HP1176" s="102"/>
      <c r="HQ1176" s="102"/>
      <c r="HR1176" s="102"/>
      <c r="HS1176" s="102"/>
      <c r="HT1176" s="102"/>
      <c r="HU1176" s="102"/>
      <c r="HV1176" s="102"/>
      <c r="HW1176" s="102"/>
      <c r="HX1176" s="102"/>
      <c r="HY1176" s="102"/>
      <c r="HZ1176" s="102"/>
      <c r="IA1176" s="102"/>
      <c r="IB1176" s="102"/>
      <c r="IC1176" s="102"/>
      <c r="ID1176" s="102"/>
      <c r="IE1176" s="102"/>
      <c r="IF1176" s="102"/>
      <c r="IG1176" s="102"/>
      <c r="IH1176" s="102"/>
      <c r="II1176" s="102"/>
      <c r="IJ1176" s="102"/>
      <c r="IK1176" s="102"/>
      <c r="IL1176" s="102"/>
      <c r="IM1176" s="102"/>
      <c r="IN1176" s="102"/>
    </row>
    <row r="1177" spans="1:248" s="436" customFormat="1" ht="18" customHeight="1">
      <c r="A1177" s="350" t="s">
        <v>1067</v>
      </c>
      <c r="B1177" s="463">
        <v>0</v>
      </c>
      <c r="C1177" s="463"/>
      <c r="D1177" s="463">
        <v>0</v>
      </c>
      <c r="E1177" s="463">
        <v>132</v>
      </c>
      <c r="F1177" s="450">
        <v>-1</v>
      </c>
      <c r="G1177" s="450"/>
      <c r="H1177" s="451"/>
      <c r="HM1177" s="102"/>
      <c r="HN1177" s="102"/>
      <c r="HO1177" s="102"/>
      <c r="HP1177" s="102"/>
      <c r="HQ1177" s="102"/>
      <c r="HR1177" s="102"/>
      <c r="HS1177" s="102"/>
      <c r="HT1177" s="102"/>
      <c r="HU1177" s="102"/>
      <c r="HV1177" s="102"/>
      <c r="HW1177" s="102"/>
      <c r="HX1177" s="102"/>
      <c r="HY1177" s="102"/>
      <c r="HZ1177" s="102"/>
      <c r="IA1177" s="102"/>
      <c r="IB1177" s="102"/>
      <c r="IC1177" s="102"/>
      <c r="ID1177" s="102"/>
      <c r="IE1177" s="102"/>
      <c r="IF1177" s="102"/>
      <c r="IG1177" s="102"/>
      <c r="IH1177" s="102"/>
      <c r="II1177" s="102"/>
      <c r="IJ1177" s="102"/>
      <c r="IK1177" s="102"/>
      <c r="IL1177" s="102"/>
      <c r="IM1177" s="102"/>
      <c r="IN1177" s="102"/>
    </row>
    <row r="1178" spans="1:248" s="436" customFormat="1" ht="18" customHeight="1">
      <c r="A1178" s="350" t="s">
        <v>1068</v>
      </c>
      <c r="B1178" s="281">
        <v>0</v>
      </c>
      <c r="C1178" s="281"/>
      <c r="D1178" s="281">
        <v>0</v>
      </c>
      <c r="E1178" s="281">
        <v>127</v>
      </c>
      <c r="F1178" s="450">
        <v>-1</v>
      </c>
      <c r="G1178" s="450"/>
      <c r="H1178" s="451"/>
      <c r="HM1178" s="102"/>
      <c r="HN1178" s="102"/>
      <c r="HO1178" s="102"/>
      <c r="HP1178" s="102"/>
      <c r="HQ1178" s="102"/>
      <c r="HR1178" s="102"/>
      <c r="HS1178" s="102"/>
      <c r="HT1178" s="102"/>
      <c r="HU1178" s="102"/>
      <c r="HV1178" s="102"/>
      <c r="HW1178" s="102"/>
      <c r="HX1178" s="102"/>
      <c r="HY1178" s="102"/>
      <c r="HZ1178" s="102"/>
      <c r="IA1178" s="102"/>
      <c r="IB1178" s="102"/>
      <c r="IC1178" s="102"/>
      <c r="ID1178" s="102"/>
      <c r="IE1178" s="102"/>
      <c r="IF1178" s="102"/>
      <c r="IG1178" s="102"/>
      <c r="IH1178" s="102"/>
      <c r="II1178" s="102"/>
      <c r="IJ1178" s="102"/>
      <c r="IK1178" s="102"/>
      <c r="IL1178" s="102"/>
      <c r="IM1178" s="102"/>
      <c r="IN1178" s="102"/>
    </row>
    <row r="1179" spans="1:248" s="436" customFormat="1" ht="18" customHeight="1">
      <c r="A1179" s="350" t="s">
        <v>1069</v>
      </c>
      <c r="B1179" s="281">
        <v>0</v>
      </c>
      <c r="C1179" s="281"/>
      <c r="D1179" s="281">
        <v>0</v>
      </c>
      <c r="E1179" s="281">
        <v>0</v>
      </c>
      <c r="F1179" s="450"/>
      <c r="G1179" s="450"/>
      <c r="H1179" s="451"/>
      <c r="HM1179" s="102"/>
      <c r="HN1179" s="102"/>
      <c r="HO1179" s="102"/>
      <c r="HP1179" s="102"/>
      <c r="HQ1179" s="102"/>
      <c r="HR1179" s="102"/>
      <c r="HS1179" s="102"/>
      <c r="HT1179" s="102"/>
      <c r="HU1179" s="102"/>
      <c r="HV1179" s="102"/>
      <c r="HW1179" s="102"/>
      <c r="HX1179" s="102"/>
      <c r="HY1179" s="102"/>
      <c r="HZ1179" s="102"/>
      <c r="IA1179" s="102"/>
      <c r="IB1179" s="102"/>
      <c r="IC1179" s="102"/>
      <c r="ID1179" s="102"/>
      <c r="IE1179" s="102"/>
      <c r="IF1179" s="102"/>
      <c r="IG1179" s="102"/>
      <c r="IH1179" s="102"/>
      <c r="II1179" s="102"/>
      <c r="IJ1179" s="102"/>
      <c r="IK1179" s="102"/>
      <c r="IL1179" s="102"/>
      <c r="IM1179" s="102"/>
      <c r="IN1179" s="102"/>
    </row>
    <row r="1180" spans="1:248" s="436" customFormat="1" ht="18" customHeight="1">
      <c r="A1180" s="350" t="s">
        <v>1070</v>
      </c>
      <c r="B1180" s="281">
        <v>390.11</v>
      </c>
      <c r="C1180" s="281"/>
      <c r="D1180" s="281">
        <v>388</v>
      </c>
      <c r="E1180" s="281">
        <v>502</v>
      </c>
      <c r="F1180" s="450">
        <v>-0.22709163346613548</v>
      </c>
      <c r="G1180" s="450">
        <v>-5.4087308707800874E-3</v>
      </c>
      <c r="H1180" s="461"/>
      <c r="HM1180" s="102"/>
      <c r="HN1180" s="102"/>
      <c r="HO1180" s="102"/>
      <c r="HP1180" s="102"/>
      <c r="HQ1180" s="102"/>
      <c r="HR1180" s="102"/>
      <c r="HS1180" s="102"/>
      <c r="HT1180" s="102"/>
      <c r="HU1180" s="102"/>
      <c r="HV1180" s="102"/>
      <c r="HW1180" s="102"/>
      <c r="HX1180" s="102"/>
      <c r="HY1180" s="102"/>
      <c r="HZ1180" s="102"/>
      <c r="IA1180" s="102"/>
      <c r="IB1180" s="102"/>
      <c r="IC1180" s="102"/>
      <c r="ID1180" s="102"/>
      <c r="IE1180" s="102"/>
      <c r="IF1180" s="102"/>
      <c r="IG1180" s="102"/>
      <c r="IH1180" s="102"/>
      <c r="II1180" s="102"/>
      <c r="IJ1180" s="102"/>
      <c r="IK1180" s="102"/>
      <c r="IL1180" s="102"/>
      <c r="IM1180" s="102"/>
      <c r="IN1180" s="102"/>
    </row>
    <row r="1181" spans="1:248" s="436" customFormat="1" ht="18" customHeight="1">
      <c r="A1181" s="350" t="s">
        <v>1071</v>
      </c>
      <c r="B1181" s="281"/>
      <c r="C1181" s="281"/>
      <c r="D1181" s="281">
        <v>0</v>
      </c>
      <c r="E1181" s="281">
        <v>12</v>
      </c>
      <c r="F1181" s="450">
        <v>-1</v>
      </c>
      <c r="G1181" s="450"/>
      <c r="H1181" s="451"/>
      <c r="HM1181" s="102"/>
      <c r="HN1181" s="102"/>
      <c r="HO1181" s="102"/>
      <c r="HP1181" s="102"/>
      <c r="HQ1181" s="102"/>
      <c r="HR1181" s="102"/>
      <c r="HS1181" s="102"/>
      <c r="HT1181" s="102"/>
      <c r="HU1181" s="102"/>
      <c r="HV1181" s="102"/>
      <c r="HW1181" s="102"/>
      <c r="HX1181" s="102"/>
      <c r="HY1181" s="102"/>
      <c r="HZ1181" s="102"/>
      <c r="IA1181" s="102"/>
      <c r="IB1181" s="102"/>
      <c r="IC1181" s="102"/>
      <c r="ID1181" s="102"/>
      <c r="IE1181" s="102"/>
      <c r="IF1181" s="102"/>
      <c r="IG1181" s="102"/>
      <c r="IH1181" s="102"/>
      <c r="II1181" s="102"/>
      <c r="IJ1181" s="102"/>
      <c r="IK1181" s="102"/>
      <c r="IL1181" s="102"/>
      <c r="IM1181" s="102"/>
      <c r="IN1181" s="102"/>
    </row>
    <row r="1182" spans="1:248" s="436" customFormat="1" ht="18" customHeight="1">
      <c r="A1182" s="350" t="s">
        <v>1072</v>
      </c>
      <c r="B1182" s="281">
        <v>0</v>
      </c>
      <c r="C1182" s="281"/>
      <c r="D1182" s="281">
        <v>0</v>
      </c>
      <c r="E1182" s="281">
        <v>474</v>
      </c>
      <c r="F1182" s="450">
        <v>-1</v>
      </c>
      <c r="G1182" s="450"/>
      <c r="H1182" s="451"/>
      <c r="HM1182" s="102"/>
      <c r="HN1182" s="102"/>
      <c r="HO1182" s="102"/>
      <c r="HP1182" s="102"/>
      <c r="HQ1182" s="102"/>
      <c r="HR1182" s="102"/>
      <c r="HS1182" s="102"/>
      <c r="HT1182" s="102"/>
      <c r="HU1182" s="102"/>
      <c r="HV1182" s="102"/>
      <c r="HW1182" s="102"/>
      <c r="HX1182" s="102"/>
      <c r="HY1182" s="102"/>
      <c r="HZ1182" s="102"/>
      <c r="IA1182" s="102"/>
      <c r="IB1182" s="102"/>
      <c r="IC1182" s="102"/>
      <c r="ID1182" s="102"/>
      <c r="IE1182" s="102"/>
      <c r="IF1182" s="102"/>
      <c r="IG1182" s="102"/>
      <c r="IH1182" s="102"/>
      <c r="II1182" s="102"/>
      <c r="IJ1182" s="102"/>
      <c r="IK1182" s="102"/>
      <c r="IL1182" s="102"/>
      <c r="IM1182" s="102"/>
      <c r="IN1182" s="102"/>
    </row>
    <row r="1183" spans="1:248" s="436" customFormat="1" ht="18" customHeight="1">
      <c r="A1183" s="350" t="s">
        <v>1073</v>
      </c>
      <c r="B1183" s="281">
        <v>0</v>
      </c>
      <c r="C1183" s="281"/>
      <c r="D1183" s="281">
        <v>0</v>
      </c>
      <c r="E1183" s="281"/>
      <c r="F1183" s="450"/>
      <c r="G1183" s="450"/>
      <c r="H1183" s="451"/>
      <c r="HM1183" s="102"/>
      <c r="HN1183" s="102"/>
      <c r="HO1183" s="102"/>
      <c r="HP1183" s="102"/>
      <c r="HQ1183" s="102"/>
      <c r="HR1183" s="102"/>
      <c r="HS1183" s="102"/>
      <c r="HT1183" s="102"/>
      <c r="HU1183" s="102"/>
      <c r="HV1183" s="102"/>
      <c r="HW1183" s="102"/>
      <c r="HX1183" s="102"/>
      <c r="HY1183" s="102"/>
      <c r="HZ1183" s="102"/>
      <c r="IA1183" s="102"/>
      <c r="IB1183" s="102"/>
      <c r="IC1183" s="102"/>
      <c r="ID1183" s="102"/>
      <c r="IE1183" s="102"/>
      <c r="IF1183" s="102"/>
      <c r="IG1183" s="102"/>
      <c r="IH1183" s="102"/>
      <c r="II1183" s="102"/>
      <c r="IJ1183" s="102"/>
      <c r="IK1183" s="102"/>
      <c r="IL1183" s="102"/>
      <c r="IM1183" s="102"/>
      <c r="IN1183" s="102"/>
    </row>
    <row r="1184" spans="1:248" s="436" customFormat="1" ht="18" customHeight="1">
      <c r="A1184" s="350" t="s">
        <v>1074</v>
      </c>
      <c r="B1184" s="281">
        <v>0</v>
      </c>
      <c r="C1184" s="281"/>
      <c r="D1184" s="281">
        <v>0</v>
      </c>
      <c r="E1184" s="281"/>
      <c r="F1184" s="450"/>
      <c r="G1184" s="450"/>
      <c r="H1184" s="451"/>
      <c r="HM1184" s="102"/>
      <c r="HN1184" s="102"/>
      <c r="HO1184" s="102"/>
      <c r="HP1184" s="102"/>
      <c r="HQ1184" s="102"/>
      <c r="HR1184" s="102"/>
      <c r="HS1184" s="102"/>
      <c r="HT1184" s="102"/>
      <c r="HU1184" s="102"/>
      <c r="HV1184" s="102"/>
      <c r="HW1184" s="102"/>
      <c r="HX1184" s="102"/>
      <c r="HY1184" s="102"/>
      <c r="HZ1184" s="102"/>
      <c r="IA1184" s="102"/>
      <c r="IB1184" s="102"/>
      <c r="IC1184" s="102"/>
      <c r="ID1184" s="102"/>
      <c r="IE1184" s="102"/>
      <c r="IF1184" s="102"/>
      <c r="IG1184" s="102"/>
      <c r="IH1184" s="102"/>
      <c r="II1184" s="102"/>
      <c r="IJ1184" s="102"/>
      <c r="IK1184" s="102"/>
      <c r="IL1184" s="102"/>
      <c r="IM1184" s="102"/>
      <c r="IN1184" s="102"/>
    </row>
    <row r="1185" spans="1:248" s="436" customFormat="1" ht="18" customHeight="1">
      <c r="A1185" s="350" t="s">
        <v>1075</v>
      </c>
      <c r="B1185" s="281">
        <v>0</v>
      </c>
      <c r="C1185" s="281"/>
      <c r="D1185" s="281">
        <v>0</v>
      </c>
      <c r="E1185" s="281"/>
      <c r="F1185" s="450"/>
      <c r="G1185" s="450"/>
      <c r="H1185" s="451"/>
      <c r="HM1185" s="102"/>
      <c r="HN1185" s="102"/>
      <c r="HO1185" s="102"/>
      <c r="HP1185" s="102"/>
      <c r="HQ1185" s="102"/>
      <c r="HR1185" s="102"/>
      <c r="HS1185" s="102"/>
      <c r="HT1185" s="102"/>
      <c r="HU1185" s="102"/>
      <c r="HV1185" s="102"/>
      <c r="HW1185" s="102"/>
      <c r="HX1185" s="102"/>
      <c r="HY1185" s="102"/>
      <c r="HZ1185" s="102"/>
      <c r="IA1185" s="102"/>
      <c r="IB1185" s="102"/>
      <c r="IC1185" s="102"/>
      <c r="ID1185" s="102"/>
      <c r="IE1185" s="102"/>
      <c r="IF1185" s="102"/>
      <c r="IG1185" s="102"/>
      <c r="IH1185" s="102"/>
      <c r="II1185" s="102"/>
      <c r="IJ1185" s="102"/>
      <c r="IK1185" s="102"/>
      <c r="IL1185" s="102"/>
      <c r="IM1185" s="102"/>
      <c r="IN1185" s="102"/>
    </row>
    <row r="1186" spans="1:248" s="436" customFormat="1" ht="18" customHeight="1">
      <c r="A1186" s="350" t="s">
        <v>121</v>
      </c>
      <c r="B1186" s="281">
        <v>0</v>
      </c>
      <c r="C1186" s="281"/>
      <c r="D1186" s="281">
        <v>73</v>
      </c>
      <c r="E1186" s="281"/>
      <c r="F1186" s="450"/>
      <c r="G1186" s="450"/>
      <c r="H1186" s="451"/>
      <c r="HM1186" s="102"/>
      <c r="HN1186" s="102"/>
      <c r="HO1186" s="102"/>
      <c r="HP1186" s="102"/>
      <c r="HQ1186" s="102"/>
      <c r="HR1186" s="102"/>
      <c r="HS1186" s="102"/>
      <c r="HT1186" s="102"/>
      <c r="HU1186" s="102"/>
      <c r="HV1186" s="102"/>
      <c r="HW1186" s="102"/>
      <c r="HX1186" s="102"/>
      <c r="HY1186" s="102"/>
      <c r="HZ1186" s="102"/>
      <c r="IA1186" s="102"/>
      <c r="IB1186" s="102"/>
      <c r="IC1186" s="102"/>
      <c r="ID1186" s="102"/>
      <c r="IE1186" s="102"/>
      <c r="IF1186" s="102"/>
      <c r="IG1186" s="102"/>
      <c r="IH1186" s="102"/>
      <c r="II1186" s="102"/>
      <c r="IJ1186" s="102"/>
      <c r="IK1186" s="102"/>
      <c r="IL1186" s="102"/>
      <c r="IM1186" s="102"/>
      <c r="IN1186" s="102"/>
    </row>
    <row r="1187" spans="1:248" s="436" customFormat="1" ht="18" customHeight="1">
      <c r="A1187" s="350" t="s">
        <v>1076</v>
      </c>
      <c r="B1187" s="281">
        <v>15011.1</v>
      </c>
      <c r="C1187" s="281"/>
      <c r="D1187" s="281">
        <v>24078</v>
      </c>
      <c r="E1187" s="281">
        <v>22119</v>
      </c>
      <c r="F1187" s="450">
        <v>8.8566390885663981E-2</v>
      </c>
      <c r="G1187" s="450">
        <v>0.60401303035753529</v>
      </c>
      <c r="H1187" s="451"/>
      <c r="HM1187" s="102"/>
      <c r="HN1187" s="102"/>
      <c r="HO1187" s="102"/>
      <c r="HP1187" s="102"/>
      <c r="HQ1187" s="102"/>
      <c r="HR1187" s="102"/>
      <c r="HS1187" s="102"/>
      <c r="HT1187" s="102"/>
      <c r="HU1187" s="102"/>
      <c r="HV1187" s="102"/>
      <c r="HW1187" s="102"/>
      <c r="HX1187" s="102"/>
      <c r="HY1187" s="102"/>
      <c r="HZ1187" s="102"/>
      <c r="IA1187" s="102"/>
      <c r="IB1187" s="102"/>
      <c r="IC1187" s="102"/>
      <c r="ID1187" s="102"/>
      <c r="IE1187" s="102"/>
      <c r="IF1187" s="102"/>
      <c r="IG1187" s="102"/>
      <c r="IH1187" s="102"/>
      <c r="II1187" s="102"/>
      <c r="IJ1187" s="102"/>
      <c r="IK1187" s="102"/>
      <c r="IL1187" s="102"/>
      <c r="IM1187" s="102"/>
      <c r="IN1187" s="102"/>
    </row>
    <row r="1188" spans="1:248" s="436" customFormat="1">
      <c r="A1188" s="448" t="s">
        <v>1077</v>
      </c>
      <c r="B1188" s="458">
        <v>17877.994499999997</v>
      </c>
      <c r="C1188" s="458">
        <v>15645</v>
      </c>
      <c r="D1188" s="458">
        <v>15645</v>
      </c>
      <c r="E1188" s="458">
        <v>23268</v>
      </c>
      <c r="F1188" s="453">
        <v>-0.32761732851985559</v>
      </c>
      <c r="G1188" s="450">
        <v>-0.12490184511467417</v>
      </c>
      <c r="H1188" s="451"/>
      <c r="HM1188" s="102"/>
      <c r="HN1188" s="102"/>
      <c r="HO1188" s="102"/>
      <c r="HP1188" s="102"/>
      <c r="HQ1188" s="102"/>
      <c r="HR1188" s="102"/>
      <c r="HS1188" s="102"/>
      <c r="HT1188" s="102"/>
      <c r="HU1188" s="102"/>
      <c r="HV1188" s="102"/>
      <c r="HW1188" s="102"/>
      <c r="HX1188" s="102"/>
      <c r="HY1188" s="102"/>
      <c r="HZ1188" s="102"/>
      <c r="IA1188" s="102"/>
      <c r="IB1188" s="102"/>
      <c r="IC1188" s="102"/>
      <c r="ID1188" s="102"/>
      <c r="IE1188" s="102"/>
      <c r="IF1188" s="102"/>
      <c r="IG1188" s="102"/>
      <c r="IH1188" s="102"/>
      <c r="II1188" s="102"/>
      <c r="IJ1188" s="102"/>
      <c r="IK1188" s="102"/>
      <c r="IL1188" s="102"/>
      <c r="IM1188" s="102"/>
      <c r="IN1188" s="102"/>
    </row>
    <row r="1189" spans="1:248" s="436" customFormat="1" ht="18" customHeight="1">
      <c r="A1189" s="350" t="s">
        <v>112</v>
      </c>
      <c r="B1189" s="281">
        <v>1638.34</v>
      </c>
      <c r="C1189" s="281"/>
      <c r="D1189" s="281">
        <v>2119</v>
      </c>
      <c r="E1189" s="281">
        <v>1760</v>
      </c>
      <c r="F1189" s="450">
        <v>0.20397727272727262</v>
      </c>
      <c r="G1189" s="450">
        <v>0.29338232601291558</v>
      </c>
      <c r="H1189" s="451"/>
      <c r="HM1189" s="102"/>
      <c r="HN1189" s="102"/>
      <c r="HO1189" s="102"/>
      <c r="HP1189" s="102"/>
      <c r="HQ1189" s="102"/>
      <c r="HR1189" s="102"/>
      <c r="HS1189" s="102"/>
      <c r="HT1189" s="102"/>
      <c r="HU1189" s="102"/>
      <c r="HV1189" s="102"/>
      <c r="HW1189" s="102"/>
      <c r="HX1189" s="102"/>
      <c r="HY1189" s="102"/>
      <c r="HZ1189" s="102"/>
      <c r="IA1189" s="102"/>
      <c r="IB1189" s="102"/>
      <c r="IC1189" s="102"/>
      <c r="ID1189" s="102"/>
      <c r="IE1189" s="102"/>
      <c r="IF1189" s="102"/>
      <c r="IG1189" s="102"/>
      <c r="IH1189" s="102"/>
      <c r="II1189" s="102"/>
      <c r="IJ1189" s="102"/>
      <c r="IK1189" s="102"/>
      <c r="IL1189" s="102"/>
      <c r="IM1189" s="102"/>
      <c r="IN1189" s="102"/>
    </row>
    <row r="1190" spans="1:248" s="436" customFormat="1" ht="18" customHeight="1">
      <c r="A1190" s="350" t="s">
        <v>113</v>
      </c>
      <c r="B1190" s="281">
        <v>187</v>
      </c>
      <c r="C1190" s="281"/>
      <c r="D1190" s="281">
        <v>99</v>
      </c>
      <c r="E1190" s="281">
        <v>0</v>
      </c>
      <c r="F1190" s="450"/>
      <c r="G1190" s="450">
        <v>-0.47058823529411764</v>
      </c>
      <c r="H1190" s="474"/>
      <c r="HM1190" s="102"/>
      <c r="HN1190" s="102"/>
      <c r="HO1190" s="102"/>
      <c r="HP1190" s="102"/>
      <c r="HQ1190" s="102"/>
      <c r="HR1190" s="102"/>
      <c r="HS1190" s="102"/>
      <c r="HT1190" s="102"/>
      <c r="HU1190" s="102"/>
      <c r="HV1190" s="102"/>
      <c r="HW1190" s="102"/>
      <c r="HX1190" s="102"/>
      <c r="HY1190" s="102"/>
      <c r="HZ1190" s="102"/>
      <c r="IA1190" s="102"/>
      <c r="IB1190" s="102"/>
      <c r="IC1190" s="102"/>
      <c r="ID1190" s="102"/>
      <c r="IE1190" s="102"/>
      <c r="IF1190" s="102"/>
      <c r="IG1190" s="102"/>
      <c r="IH1190" s="102"/>
      <c r="II1190" s="102"/>
      <c r="IJ1190" s="102"/>
      <c r="IK1190" s="102"/>
      <c r="IL1190" s="102"/>
      <c r="IM1190" s="102"/>
      <c r="IN1190" s="102"/>
    </row>
    <row r="1191" spans="1:248" s="436" customFormat="1" ht="18" customHeight="1">
      <c r="A1191" s="350" t="s">
        <v>114</v>
      </c>
      <c r="B1191" s="281">
        <v>0</v>
      </c>
      <c r="C1191" s="281"/>
      <c r="D1191" s="281">
        <v>0</v>
      </c>
      <c r="E1191" s="281">
        <v>0</v>
      </c>
      <c r="F1191" s="450"/>
      <c r="G1191" s="450"/>
      <c r="H1191" s="451"/>
      <c r="HM1191" s="102"/>
      <c r="HN1191" s="102"/>
      <c r="HO1191" s="102"/>
      <c r="HP1191" s="102"/>
      <c r="HQ1191" s="102"/>
      <c r="HR1191" s="102"/>
      <c r="HS1191" s="102"/>
      <c r="HT1191" s="102"/>
      <c r="HU1191" s="102"/>
      <c r="HV1191" s="102"/>
      <c r="HW1191" s="102"/>
      <c r="HX1191" s="102"/>
      <c r="HY1191" s="102"/>
      <c r="HZ1191" s="102"/>
      <c r="IA1191" s="102"/>
      <c r="IB1191" s="102"/>
      <c r="IC1191" s="102"/>
      <c r="ID1191" s="102"/>
      <c r="IE1191" s="102"/>
      <c r="IF1191" s="102"/>
      <c r="IG1191" s="102"/>
      <c r="IH1191" s="102"/>
      <c r="II1191" s="102"/>
      <c r="IJ1191" s="102"/>
      <c r="IK1191" s="102"/>
      <c r="IL1191" s="102"/>
      <c r="IM1191" s="102"/>
      <c r="IN1191" s="102"/>
    </row>
    <row r="1192" spans="1:248" s="436" customFormat="1" ht="18" customHeight="1">
      <c r="A1192" s="350" t="s">
        <v>1078</v>
      </c>
      <c r="B1192" s="281">
        <v>916</v>
      </c>
      <c r="C1192" s="281"/>
      <c r="D1192" s="281">
        <v>0</v>
      </c>
      <c r="E1192" s="281">
        <v>6802</v>
      </c>
      <c r="F1192" s="450">
        <v>-1</v>
      </c>
      <c r="G1192" s="450">
        <v>-1</v>
      </c>
      <c r="H1192" s="451"/>
      <c r="HM1192" s="102"/>
      <c r="HN1192" s="102"/>
      <c r="HO1192" s="102"/>
      <c r="HP1192" s="102"/>
      <c r="HQ1192" s="102"/>
      <c r="HR1192" s="102"/>
      <c r="HS1192" s="102"/>
      <c r="HT1192" s="102"/>
      <c r="HU1192" s="102"/>
      <c r="HV1192" s="102"/>
      <c r="HW1192" s="102"/>
      <c r="HX1192" s="102"/>
      <c r="HY1192" s="102"/>
      <c r="HZ1192" s="102"/>
      <c r="IA1192" s="102"/>
      <c r="IB1192" s="102"/>
      <c r="IC1192" s="102"/>
      <c r="ID1192" s="102"/>
      <c r="IE1192" s="102"/>
      <c r="IF1192" s="102"/>
      <c r="IG1192" s="102"/>
      <c r="IH1192" s="102"/>
      <c r="II1192" s="102"/>
      <c r="IJ1192" s="102"/>
      <c r="IK1192" s="102"/>
      <c r="IL1192" s="102"/>
      <c r="IM1192" s="102"/>
      <c r="IN1192" s="102"/>
    </row>
    <row r="1193" spans="1:248" s="436" customFormat="1" ht="18" customHeight="1">
      <c r="A1193" s="350" t="s">
        <v>1079</v>
      </c>
      <c r="B1193" s="281">
        <v>750.57</v>
      </c>
      <c r="C1193" s="281"/>
      <c r="D1193" s="281">
        <v>2027</v>
      </c>
      <c r="E1193" s="281">
        <v>674</v>
      </c>
      <c r="F1193" s="450">
        <v>2.0074183976261128</v>
      </c>
      <c r="G1193" s="450">
        <v>1.7006141998747615</v>
      </c>
      <c r="H1193" s="451"/>
      <c r="HM1193" s="102"/>
      <c r="HN1193" s="102"/>
      <c r="HO1193" s="102"/>
      <c r="HP1193" s="102"/>
      <c r="HQ1193" s="102"/>
      <c r="HR1193" s="102"/>
      <c r="HS1193" s="102"/>
      <c r="HT1193" s="102"/>
      <c r="HU1193" s="102"/>
      <c r="HV1193" s="102"/>
      <c r="HW1193" s="102"/>
      <c r="HX1193" s="102"/>
      <c r="HY1193" s="102"/>
      <c r="HZ1193" s="102"/>
      <c r="IA1193" s="102"/>
      <c r="IB1193" s="102"/>
      <c r="IC1193" s="102"/>
      <c r="ID1193" s="102"/>
      <c r="IE1193" s="102"/>
      <c r="IF1193" s="102"/>
      <c r="IG1193" s="102"/>
      <c r="IH1193" s="102"/>
      <c r="II1193" s="102"/>
      <c r="IJ1193" s="102"/>
      <c r="IK1193" s="102"/>
      <c r="IL1193" s="102"/>
      <c r="IM1193" s="102"/>
      <c r="IN1193" s="102"/>
    </row>
    <row r="1194" spans="1:248" s="436" customFormat="1" ht="18" customHeight="1">
      <c r="A1194" s="350" t="s">
        <v>1080</v>
      </c>
      <c r="B1194" s="281">
        <v>0</v>
      </c>
      <c r="C1194" s="281"/>
      <c r="D1194" s="281">
        <v>0</v>
      </c>
      <c r="E1194" s="281">
        <v>0</v>
      </c>
      <c r="F1194" s="450"/>
      <c r="G1194" s="450"/>
      <c r="H1194" s="451"/>
      <c r="HM1194" s="102"/>
      <c r="HN1194" s="102"/>
      <c r="HO1194" s="102"/>
      <c r="HP1194" s="102"/>
      <c r="HQ1194" s="102"/>
      <c r="HR1194" s="102"/>
      <c r="HS1194" s="102"/>
      <c r="HT1194" s="102"/>
      <c r="HU1194" s="102"/>
      <c r="HV1194" s="102"/>
      <c r="HW1194" s="102"/>
      <c r="HX1194" s="102"/>
      <c r="HY1194" s="102"/>
      <c r="HZ1194" s="102"/>
      <c r="IA1194" s="102"/>
      <c r="IB1194" s="102"/>
      <c r="IC1194" s="102"/>
      <c r="ID1194" s="102"/>
      <c r="IE1194" s="102"/>
      <c r="IF1194" s="102"/>
      <c r="IG1194" s="102"/>
      <c r="IH1194" s="102"/>
      <c r="II1194" s="102"/>
      <c r="IJ1194" s="102"/>
      <c r="IK1194" s="102"/>
      <c r="IL1194" s="102"/>
      <c r="IM1194" s="102"/>
      <c r="IN1194" s="102"/>
    </row>
    <row r="1195" spans="1:248" s="436" customFormat="1" ht="18" customHeight="1">
      <c r="A1195" s="350" t="s">
        <v>1081</v>
      </c>
      <c r="B1195" s="281">
        <v>0</v>
      </c>
      <c r="C1195" s="281"/>
      <c r="D1195" s="281">
        <v>0</v>
      </c>
      <c r="E1195" s="281">
        <v>0</v>
      </c>
      <c r="F1195" s="450"/>
      <c r="G1195" s="450"/>
      <c r="H1195" s="460"/>
      <c r="HM1195" s="102"/>
      <c r="HN1195" s="102"/>
      <c r="HO1195" s="102"/>
      <c r="HP1195" s="102"/>
      <c r="HQ1195" s="102"/>
      <c r="HR1195" s="102"/>
      <c r="HS1195" s="102"/>
      <c r="HT1195" s="102"/>
      <c r="HU1195" s="102"/>
      <c r="HV1195" s="102"/>
      <c r="HW1195" s="102"/>
      <c r="HX1195" s="102"/>
      <c r="HY1195" s="102"/>
      <c r="HZ1195" s="102"/>
      <c r="IA1195" s="102"/>
      <c r="IB1195" s="102"/>
      <c r="IC1195" s="102"/>
      <c r="ID1195" s="102"/>
      <c r="IE1195" s="102"/>
      <c r="IF1195" s="102"/>
      <c r="IG1195" s="102"/>
      <c r="IH1195" s="102"/>
      <c r="II1195" s="102"/>
      <c r="IJ1195" s="102"/>
      <c r="IK1195" s="102"/>
      <c r="IL1195" s="102"/>
      <c r="IM1195" s="102"/>
      <c r="IN1195" s="102"/>
    </row>
    <row r="1196" spans="1:248" s="436" customFormat="1" ht="18" customHeight="1">
      <c r="A1196" s="350" t="s">
        <v>1082</v>
      </c>
      <c r="B1196" s="281">
        <v>1199.9000000000001</v>
      </c>
      <c r="C1196" s="281"/>
      <c r="D1196" s="281">
        <v>1078</v>
      </c>
      <c r="E1196" s="281">
        <v>1003</v>
      </c>
      <c r="F1196" s="450">
        <v>7.4775672981056918E-2</v>
      </c>
      <c r="G1196" s="450">
        <v>-0.10159179931660978</v>
      </c>
      <c r="H1196" s="451"/>
      <c r="HM1196" s="102"/>
      <c r="HN1196" s="102"/>
      <c r="HO1196" s="102"/>
      <c r="HP1196" s="102"/>
      <c r="HQ1196" s="102"/>
      <c r="HR1196" s="102"/>
      <c r="HS1196" s="102"/>
      <c r="HT1196" s="102"/>
      <c r="HU1196" s="102"/>
      <c r="HV1196" s="102"/>
      <c r="HW1196" s="102"/>
      <c r="HX1196" s="102"/>
      <c r="HY1196" s="102"/>
      <c r="HZ1196" s="102"/>
      <c r="IA1196" s="102"/>
      <c r="IB1196" s="102"/>
      <c r="IC1196" s="102"/>
      <c r="ID1196" s="102"/>
      <c r="IE1196" s="102"/>
      <c r="IF1196" s="102"/>
      <c r="IG1196" s="102"/>
      <c r="IH1196" s="102"/>
      <c r="II1196" s="102"/>
      <c r="IJ1196" s="102"/>
      <c r="IK1196" s="102"/>
      <c r="IL1196" s="102"/>
      <c r="IM1196" s="102"/>
      <c r="IN1196" s="102"/>
    </row>
    <row r="1197" spans="1:248" s="436" customFormat="1" ht="18" customHeight="1">
      <c r="A1197" s="350" t="s">
        <v>1083</v>
      </c>
      <c r="B1197" s="281">
        <v>0</v>
      </c>
      <c r="C1197" s="281"/>
      <c r="D1197" s="281">
        <v>0</v>
      </c>
      <c r="E1197" s="281">
        <v>0</v>
      </c>
      <c r="F1197" s="450"/>
      <c r="G1197" s="450"/>
      <c r="H1197" s="451"/>
      <c r="HM1197" s="102"/>
      <c r="HN1197" s="102"/>
      <c r="HO1197" s="102"/>
      <c r="HP1197" s="102"/>
      <c r="HQ1197" s="102"/>
      <c r="HR1197" s="102"/>
      <c r="HS1197" s="102"/>
      <c r="HT1197" s="102"/>
      <c r="HU1197" s="102"/>
      <c r="HV1197" s="102"/>
      <c r="HW1197" s="102"/>
      <c r="HX1197" s="102"/>
      <c r="HY1197" s="102"/>
      <c r="HZ1197" s="102"/>
      <c r="IA1197" s="102"/>
      <c r="IB1197" s="102"/>
      <c r="IC1197" s="102"/>
      <c r="ID1197" s="102"/>
      <c r="IE1197" s="102"/>
      <c r="IF1197" s="102"/>
      <c r="IG1197" s="102"/>
      <c r="IH1197" s="102"/>
      <c r="II1197" s="102"/>
      <c r="IJ1197" s="102"/>
      <c r="IK1197" s="102"/>
      <c r="IL1197" s="102"/>
      <c r="IM1197" s="102"/>
      <c r="IN1197" s="102"/>
    </row>
    <row r="1198" spans="1:248" s="436" customFormat="1" ht="18" customHeight="1">
      <c r="A1198" s="350" t="s">
        <v>1084</v>
      </c>
      <c r="B1198" s="281">
        <v>0</v>
      </c>
      <c r="C1198" s="281"/>
      <c r="D1198" s="281">
        <v>0</v>
      </c>
      <c r="E1198" s="281">
        <v>0</v>
      </c>
      <c r="F1198" s="450"/>
      <c r="G1198" s="450"/>
      <c r="H1198" s="461"/>
      <c r="HM1198" s="102"/>
      <c r="HN1198" s="102"/>
      <c r="HO1198" s="102"/>
      <c r="HP1198" s="102"/>
      <c r="HQ1198" s="102"/>
      <c r="HR1198" s="102"/>
      <c r="HS1198" s="102"/>
      <c r="HT1198" s="102"/>
      <c r="HU1198" s="102"/>
      <c r="HV1198" s="102"/>
      <c r="HW1198" s="102"/>
      <c r="HX1198" s="102"/>
      <c r="HY1198" s="102"/>
      <c r="HZ1198" s="102"/>
      <c r="IA1198" s="102"/>
      <c r="IB1198" s="102"/>
      <c r="IC1198" s="102"/>
      <c r="ID1198" s="102"/>
      <c r="IE1198" s="102"/>
      <c r="IF1198" s="102"/>
      <c r="IG1198" s="102"/>
      <c r="IH1198" s="102"/>
      <c r="II1198" s="102"/>
      <c r="IJ1198" s="102"/>
      <c r="IK1198" s="102"/>
      <c r="IL1198" s="102"/>
      <c r="IM1198" s="102"/>
      <c r="IN1198" s="102"/>
    </row>
    <row r="1199" spans="1:248" s="436" customFormat="1" ht="18" customHeight="1">
      <c r="A1199" s="350" t="s">
        <v>1085</v>
      </c>
      <c r="B1199" s="281">
        <v>0</v>
      </c>
      <c r="C1199" s="281"/>
      <c r="D1199" s="281">
        <v>0</v>
      </c>
      <c r="E1199" s="281">
        <v>0</v>
      </c>
      <c r="F1199" s="450"/>
      <c r="G1199" s="450"/>
      <c r="H1199" s="451"/>
      <c r="HM1199" s="102"/>
      <c r="HN1199" s="102"/>
      <c r="HO1199" s="102"/>
      <c r="HP1199" s="102"/>
      <c r="HQ1199" s="102"/>
      <c r="HR1199" s="102"/>
      <c r="HS1199" s="102"/>
      <c r="HT1199" s="102"/>
      <c r="HU1199" s="102"/>
      <c r="HV1199" s="102"/>
      <c r="HW1199" s="102"/>
      <c r="HX1199" s="102"/>
      <c r="HY1199" s="102"/>
      <c r="HZ1199" s="102"/>
      <c r="IA1199" s="102"/>
      <c r="IB1199" s="102"/>
      <c r="IC1199" s="102"/>
      <c r="ID1199" s="102"/>
      <c r="IE1199" s="102"/>
      <c r="IF1199" s="102"/>
      <c r="IG1199" s="102"/>
      <c r="IH1199" s="102"/>
      <c r="II1199" s="102"/>
      <c r="IJ1199" s="102"/>
      <c r="IK1199" s="102"/>
      <c r="IL1199" s="102"/>
      <c r="IM1199" s="102"/>
      <c r="IN1199" s="102"/>
    </row>
    <row r="1200" spans="1:248" s="436" customFormat="1" ht="18" customHeight="1">
      <c r="A1200" s="350" t="s">
        <v>1086</v>
      </c>
      <c r="B1200" s="281">
        <v>0</v>
      </c>
      <c r="C1200" s="281"/>
      <c r="D1200" s="281">
        <v>0</v>
      </c>
      <c r="E1200" s="281">
        <v>0</v>
      </c>
      <c r="F1200" s="450"/>
      <c r="G1200" s="450"/>
      <c r="H1200" s="451"/>
      <c r="HM1200" s="102"/>
      <c r="HN1200" s="102"/>
      <c r="HO1200" s="102"/>
      <c r="HP1200" s="102"/>
      <c r="HQ1200" s="102"/>
      <c r="HR1200" s="102"/>
      <c r="HS1200" s="102"/>
      <c r="HT1200" s="102"/>
      <c r="HU1200" s="102"/>
      <c r="HV1200" s="102"/>
      <c r="HW1200" s="102"/>
      <c r="HX1200" s="102"/>
      <c r="HY1200" s="102"/>
      <c r="HZ1200" s="102"/>
      <c r="IA1200" s="102"/>
      <c r="IB1200" s="102"/>
      <c r="IC1200" s="102"/>
      <c r="ID1200" s="102"/>
      <c r="IE1200" s="102"/>
      <c r="IF1200" s="102"/>
      <c r="IG1200" s="102"/>
      <c r="IH1200" s="102"/>
      <c r="II1200" s="102"/>
      <c r="IJ1200" s="102"/>
      <c r="IK1200" s="102"/>
      <c r="IL1200" s="102"/>
      <c r="IM1200" s="102"/>
      <c r="IN1200" s="102"/>
    </row>
    <row r="1201" spans="1:248" s="436" customFormat="1" ht="18" customHeight="1">
      <c r="A1201" s="350" t="s">
        <v>1087</v>
      </c>
      <c r="B1201" s="281">
        <v>0</v>
      </c>
      <c r="C1201" s="281"/>
      <c r="D1201" s="281">
        <v>0</v>
      </c>
      <c r="E1201" s="281">
        <v>8</v>
      </c>
      <c r="F1201" s="450">
        <v>-1</v>
      </c>
      <c r="G1201" s="450"/>
      <c r="H1201" s="451"/>
      <c r="HM1201" s="102"/>
      <c r="HN1201" s="102"/>
      <c r="HO1201" s="102"/>
      <c r="HP1201" s="102"/>
      <c r="HQ1201" s="102"/>
      <c r="HR1201" s="102"/>
      <c r="HS1201" s="102"/>
      <c r="HT1201" s="102"/>
      <c r="HU1201" s="102"/>
      <c r="HV1201" s="102"/>
      <c r="HW1201" s="102"/>
      <c r="HX1201" s="102"/>
      <c r="HY1201" s="102"/>
      <c r="HZ1201" s="102"/>
      <c r="IA1201" s="102"/>
      <c r="IB1201" s="102"/>
      <c r="IC1201" s="102"/>
      <c r="ID1201" s="102"/>
      <c r="IE1201" s="102"/>
      <c r="IF1201" s="102"/>
      <c r="IG1201" s="102"/>
      <c r="IH1201" s="102"/>
      <c r="II1201" s="102"/>
      <c r="IJ1201" s="102"/>
      <c r="IK1201" s="102"/>
      <c r="IL1201" s="102"/>
      <c r="IM1201" s="102"/>
      <c r="IN1201" s="102"/>
    </row>
    <row r="1202" spans="1:248" s="436" customFormat="1" ht="18" customHeight="1">
      <c r="A1202" s="350" t="s">
        <v>1088</v>
      </c>
      <c r="B1202" s="281">
        <v>0</v>
      </c>
      <c r="C1202" s="281"/>
      <c r="D1202" s="281">
        <v>0</v>
      </c>
      <c r="E1202" s="281">
        <v>0</v>
      </c>
      <c r="F1202" s="450"/>
      <c r="G1202" s="450"/>
      <c r="H1202" s="451"/>
      <c r="HM1202" s="102"/>
      <c r="HN1202" s="102"/>
      <c r="HO1202" s="102"/>
      <c r="HP1202" s="102"/>
      <c r="HQ1202" s="102"/>
      <c r="HR1202" s="102"/>
      <c r="HS1202" s="102"/>
      <c r="HT1202" s="102"/>
      <c r="HU1202" s="102"/>
      <c r="HV1202" s="102"/>
      <c r="HW1202" s="102"/>
      <c r="HX1202" s="102"/>
      <c r="HY1202" s="102"/>
      <c r="HZ1202" s="102"/>
      <c r="IA1202" s="102"/>
      <c r="IB1202" s="102"/>
      <c r="IC1202" s="102"/>
      <c r="ID1202" s="102"/>
      <c r="IE1202" s="102"/>
      <c r="IF1202" s="102"/>
      <c r="IG1202" s="102"/>
      <c r="IH1202" s="102"/>
      <c r="II1202" s="102"/>
      <c r="IJ1202" s="102"/>
      <c r="IK1202" s="102"/>
      <c r="IL1202" s="102"/>
      <c r="IM1202" s="102"/>
      <c r="IN1202" s="102"/>
    </row>
    <row r="1203" spans="1:248" s="436" customFormat="1" ht="18" customHeight="1">
      <c r="A1203" s="350" t="s">
        <v>1089</v>
      </c>
      <c r="B1203" s="281">
        <v>0</v>
      </c>
      <c r="C1203" s="281"/>
      <c r="D1203" s="281">
        <v>0</v>
      </c>
      <c r="E1203" s="281">
        <v>0</v>
      </c>
      <c r="F1203" s="450"/>
      <c r="G1203" s="450"/>
      <c r="H1203" s="451"/>
      <c r="HM1203" s="102"/>
      <c r="HN1203" s="102"/>
      <c r="HO1203" s="102"/>
      <c r="HP1203" s="102"/>
      <c r="HQ1203" s="102"/>
      <c r="HR1203" s="102"/>
      <c r="HS1203" s="102"/>
      <c r="HT1203" s="102"/>
      <c r="HU1203" s="102"/>
      <c r="HV1203" s="102"/>
      <c r="HW1203" s="102"/>
      <c r="HX1203" s="102"/>
      <c r="HY1203" s="102"/>
      <c r="HZ1203" s="102"/>
      <c r="IA1203" s="102"/>
      <c r="IB1203" s="102"/>
      <c r="IC1203" s="102"/>
      <c r="ID1203" s="102"/>
      <c r="IE1203" s="102"/>
      <c r="IF1203" s="102"/>
      <c r="IG1203" s="102"/>
      <c r="IH1203" s="102"/>
      <c r="II1203" s="102"/>
      <c r="IJ1203" s="102"/>
      <c r="IK1203" s="102"/>
      <c r="IL1203" s="102"/>
      <c r="IM1203" s="102"/>
      <c r="IN1203" s="102"/>
    </row>
    <row r="1204" spans="1:248" s="436" customFormat="1" ht="18" customHeight="1">
      <c r="A1204" s="350" t="s">
        <v>1090</v>
      </c>
      <c r="B1204" s="281">
        <v>11591.834499999999</v>
      </c>
      <c r="C1204" s="281"/>
      <c r="D1204" s="281">
        <v>6060</v>
      </c>
      <c r="E1204" s="281">
        <v>10454</v>
      </c>
      <c r="F1204" s="450">
        <v>-0.42031758178687584</v>
      </c>
      <c r="G1204" s="450">
        <v>-0.47721820907639767</v>
      </c>
      <c r="H1204" s="451"/>
      <c r="HM1204" s="102"/>
      <c r="HN1204" s="102"/>
      <c r="HO1204" s="102"/>
      <c r="HP1204" s="102"/>
      <c r="HQ1204" s="102"/>
      <c r="HR1204" s="102"/>
      <c r="HS1204" s="102"/>
      <c r="HT1204" s="102"/>
      <c r="HU1204" s="102"/>
      <c r="HV1204" s="102"/>
      <c r="HW1204" s="102"/>
      <c r="HX1204" s="102"/>
      <c r="HY1204" s="102"/>
      <c r="HZ1204" s="102"/>
      <c r="IA1204" s="102"/>
      <c r="IB1204" s="102"/>
      <c r="IC1204" s="102"/>
      <c r="ID1204" s="102"/>
      <c r="IE1204" s="102"/>
      <c r="IF1204" s="102"/>
      <c r="IG1204" s="102"/>
      <c r="IH1204" s="102"/>
      <c r="II1204" s="102"/>
      <c r="IJ1204" s="102"/>
      <c r="IK1204" s="102"/>
      <c r="IL1204" s="102"/>
      <c r="IM1204" s="102"/>
      <c r="IN1204" s="102"/>
    </row>
    <row r="1205" spans="1:248" s="436" customFormat="1" ht="18" customHeight="1">
      <c r="A1205" s="350" t="s">
        <v>121</v>
      </c>
      <c r="B1205" s="281">
        <v>477.01</v>
      </c>
      <c r="C1205" s="281"/>
      <c r="D1205" s="281">
        <v>702</v>
      </c>
      <c r="E1205" s="281">
        <v>495</v>
      </c>
      <c r="F1205" s="450">
        <v>0.41818181818181821</v>
      </c>
      <c r="G1205" s="450">
        <v>0.47166726064443099</v>
      </c>
      <c r="H1205" s="451"/>
      <c r="HM1205" s="102"/>
      <c r="HN1205" s="102"/>
      <c r="HO1205" s="102"/>
      <c r="HP1205" s="102"/>
      <c r="HQ1205" s="102"/>
      <c r="HR1205" s="102"/>
      <c r="HS1205" s="102"/>
      <c r="HT1205" s="102"/>
      <c r="HU1205" s="102"/>
      <c r="HV1205" s="102"/>
      <c r="HW1205" s="102"/>
      <c r="HX1205" s="102"/>
      <c r="HY1205" s="102"/>
      <c r="HZ1205" s="102"/>
      <c r="IA1205" s="102"/>
      <c r="IB1205" s="102"/>
      <c r="IC1205" s="102"/>
      <c r="ID1205" s="102"/>
      <c r="IE1205" s="102"/>
      <c r="IF1205" s="102"/>
      <c r="IG1205" s="102"/>
      <c r="IH1205" s="102"/>
      <c r="II1205" s="102"/>
      <c r="IJ1205" s="102"/>
      <c r="IK1205" s="102"/>
      <c r="IL1205" s="102"/>
      <c r="IM1205" s="102"/>
      <c r="IN1205" s="102"/>
    </row>
    <row r="1206" spans="1:248" s="436" customFormat="1" ht="18" customHeight="1">
      <c r="A1206" s="350" t="s">
        <v>1091</v>
      </c>
      <c r="B1206" s="281">
        <v>1117.3400000000001</v>
      </c>
      <c r="C1206" s="281"/>
      <c r="D1206" s="281">
        <v>3560</v>
      </c>
      <c r="E1206" s="281">
        <v>2072</v>
      </c>
      <c r="F1206" s="450">
        <v>0.71814671814671804</v>
      </c>
      <c r="G1206" s="450">
        <v>2.1861385075268043</v>
      </c>
      <c r="H1206" s="451"/>
      <c r="HM1206" s="102"/>
      <c r="HN1206" s="102"/>
      <c r="HO1206" s="102"/>
      <c r="HP1206" s="102"/>
      <c r="HQ1206" s="102"/>
      <c r="HR1206" s="102"/>
      <c r="HS1206" s="102"/>
      <c r="HT1206" s="102"/>
      <c r="HU1206" s="102"/>
      <c r="HV1206" s="102"/>
      <c r="HW1206" s="102"/>
      <c r="HX1206" s="102"/>
      <c r="HY1206" s="102"/>
      <c r="HZ1206" s="102"/>
      <c r="IA1206" s="102"/>
      <c r="IB1206" s="102"/>
      <c r="IC1206" s="102"/>
      <c r="ID1206" s="102"/>
      <c r="IE1206" s="102"/>
      <c r="IF1206" s="102"/>
      <c r="IG1206" s="102"/>
      <c r="IH1206" s="102"/>
      <c r="II1206" s="102"/>
      <c r="IJ1206" s="102"/>
      <c r="IK1206" s="102"/>
      <c r="IL1206" s="102"/>
      <c r="IM1206" s="102"/>
      <c r="IN1206" s="102"/>
    </row>
    <row r="1207" spans="1:248" s="436" customFormat="1" ht="18" customHeight="1">
      <c r="A1207" s="448" t="s">
        <v>1092</v>
      </c>
      <c r="B1207" s="458"/>
      <c r="C1207" s="458"/>
      <c r="D1207" s="458">
        <v>0</v>
      </c>
      <c r="E1207" s="458"/>
      <c r="F1207" s="450"/>
      <c r="G1207" s="450"/>
      <c r="H1207" s="451"/>
      <c r="HM1207" s="102"/>
      <c r="HN1207" s="102"/>
      <c r="HO1207" s="102"/>
      <c r="HP1207" s="102"/>
      <c r="HQ1207" s="102"/>
      <c r="HR1207" s="102"/>
      <c r="HS1207" s="102"/>
      <c r="HT1207" s="102"/>
      <c r="HU1207" s="102"/>
      <c r="HV1207" s="102"/>
      <c r="HW1207" s="102"/>
      <c r="HX1207" s="102"/>
      <c r="HY1207" s="102"/>
      <c r="HZ1207" s="102"/>
      <c r="IA1207" s="102"/>
      <c r="IB1207" s="102"/>
      <c r="IC1207" s="102"/>
      <c r="ID1207" s="102"/>
      <c r="IE1207" s="102"/>
      <c r="IF1207" s="102"/>
      <c r="IG1207" s="102"/>
      <c r="IH1207" s="102"/>
      <c r="II1207" s="102"/>
      <c r="IJ1207" s="102"/>
      <c r="IK1207" s="102"/>
      <c r="IL1207" s="102"/>
      <c r="IM1207" s="102"/>
      <c r="IN1207" s="102"/>
    </row>
    <row r="1208" spans="1:248" s="436" customFormat="1" ht="18" customHeight="1">
      <c r="A1208" s="350" t="s">
        <v>112</v>
      </c>
      <c r="B1208" s="281"/>
      <c r="C1208" s="281"/>
      <c r="D1208" s="281">
        <v>0</v>
      </c>
      <c r="E1208" s="281"/>
      <c r="F1208" s="450"/>
      <c r="G1208" s="450"/>
      <c r="H1208" s="451"/>
      <c r="HM1208" s="102"/>
      <c r="HN1208" s="102"/>
      <c r="HO1208" s="102"/>
      <c r="HP1208" s="102"/>
      <c r="HQ1208" s="102"/>
      <c r="HR1208" s="102"/>
      <c r="HS1208" s="102"/>
      <c r="HT1208" s="102"/>
      <c r="HU1208" s="102"/>
      <c r="HV1208" s="102"/>
      <c r="HW1208" s="102"/>
      <c r="HX1208" s="102"/>
      <c r="HY1208" s="102"/>
      <c r="HZ1208" s="102"/>
      <c r="IA1208" s="102"/>
      <c r="IB1208" s="102"/>
      <c r="IC1208" s="102"/>
      <c r="ID1208" s="102"/>
      <c r="IE1208" s="102"/>
      <c r="IF1208" s="102"/>
      <c r="IG1208" s="102"/>
      <c r="IH1208" s="102"/>
      <c r="II1208" s="102"/>
      <c r="IJ1208" s="102"/>
      <c r="IK1208" s="102"/>
      <c r="IL1208" s="102"/>
      <c r="IM1208" s="102"/>
      <c r="IN1208" s="102"/>
    </row>
    <row r="1209" spans="1:248" s="436" customFormat="1" ht="18" customHeight="1">
      <c r="A1209" s="350" t="s">
        <v>113</v>
      </c>
      <c r="B1209" s="281"/>
      <c r="C1209" s="281"/>
      <c r="D1209" s="281">
        <v>0</v>
      </c>
      <c r="E1209" s="281"/>
      <c r="F1209" s="450"/>
      <c r="G1209" s="450"/>
      <c r="H1209" s="451"/>
      <c r="HM1209" s="102"/>
      <c r="HN1209" s="102"/>
      <c r="HO1209" s="102"/>
      <c r="HP1209" s="102"/>
      <c r="HQ1209" s="102"/>
      <c r="HR1209" s="102"/>
      <c r="HS1209" s="102"/>
      <c r="HT1209" s="102"/>
      <c r="HU1209" s="102"/>
      <c r="HV1209" s="102"/>
      <c r="HW1209" s="102"/>
      <c r="HX1209" s="102"/>
      <c r="HY1209" s="102"/>
      <c r="HZ1209" s="102"/>
      <c r="IA1209" s="102"/>
      <c r="IB1209" s="102"/>
      <c r="IC1209" s="102"/>
      <c r="ID1209" s="102"/>
      <c r="IE1209" s="102"/>
      <c r="IF1209" s="102"/>
      <c r="IG1209" s="102"/>
      <c r="IH1209" s="102"/>
      <c r="II1209" s="102"/>
      <c r="IJ1209" s="102"/>
      <c r="IK1209" s="102"/>
      <c r="IL1209" s="102"/>
      <c r="IM1209" s="102"/>
      <c r="IN1209" s="102"/>
    </row>
    <row r="1210" spans="1:248" s="436" customFormat="1" ht="18" customHeight="1">
      <c r="A1210" s="350" t="s">
        <v>114</v>
      </c>
      <c r="B1210" s="281"/>
      <c r="C1210" s="281"/>
      <c r="D1210" s="281">
        <v>0</v>
      </c>
      <c r="E1210" s="281"/>
      <c r="F1210" s="450"/>
      <c r="G1210" s="450"/>
      <c r="H1210" s="451"/>
      <c r="HM1210" s="102"/>
      <c r="HN1210" s="102"/>
      <c r="HO1210" s="102"/>
      <c r="HP1210" s="102"/>
      <c r="HQ1210" s="102"/>
      <c r="HR1210" s="102"/>
      <c r="HS1210" s="102"/>
      <c r="HT1210" s="102"/>
      <c r="HU1210" s="102"/>
      <c r="HV1210" s="102"/>
      <c r="HW1210" s="102"/>
      <c r="HX1210" s="102"/>
      <c r="HY1210" s="102"/>
      <c r="HZ1210" s="102"/>
      <c r="IA1210" s="102"/>
      <c r="IB1210" s="102"/>
      <c r="IC1210" s="102"/>
      <c r="ID1210" s="102"/>
      <c r="IE1210" s="102"/>
      <c r="IF1210" s="102"/>
      <c r="IG1210" s="102"/>
      <c r="IH1210" s="102"/>
      <c r="II1210" s="102"/>
      <c r="IJ1210" s="102"/>
      <c r="IK1210" s="102"/>
      <c r="IL1210" s="102"/>
      <c r="IM1210" s="102"/>
      <c r="IN1210" s="102"/>
    </row>
    <row r="1211" spans="1:248" s="436" customFormat="1" ht="18" customHeight="1">
      <c r="A1211" s="350" t="s">
        <v>1093</v>
      </c>
      <c r="B1211" s="281"/>
      <c r="C1211" s="281"/>
      <c r="D1211" s="281">
        <v>0</v>
      </c>
      <c r="E1211" s="281"/>
      <c r="F1211" s="450"/>
      <c r="G1211" s="450"/>
      <c r="H1211" s="451"/>
      <c r="HM1211" s="102"/>
      <c r="HN1211" s="102"/>
      <c r="HO1211" s="102"/>
      <c r="HP1211" s="102"/>
      <c r="HQ1211" s="102"/>
      <c r="HR1211" s="102"/>
      <c r="HS1211" s="102"/>
      <c r="HT1211" s="102"/>
      <c r="HU1211" s="102"/>
      <c r="HV1211" s="102"/>
      <c r="HW1211" s="102"/>
      <c r="HX1211" s="102"/>
      <c r="HY1211" s="102"/>
      <c r="HZ1211" s="102"/>
      <c r="IA1211" s="102"/>
      <c r="IB1211" s="102"/>
      <c r="IC1211" s="102"/>
      <c r="ID1211" s="102"/>
      <c r="IE1211" s="102"/>
      <c r="IF1211" s="102"/>
      <c r="IG1211" s="102"/>
      <c r="IH1211" s="102"/>
      <c r="II1211" s="102"/>
      <c r="IJ1211" s="102"/>
      <c r="IK1211" s="102"/>
      <c r="IL1211" s="102"/>
      <c r="IM1211" s="102"/>
      <c r="IN1211" s="102"/>
    </row>
    <row r="1212" spans="1:248" s="436" customFormat="1" ht="18" customHeight="1">
      <c r="A1212" s="350" t="s">
        <v>1094</v>
      </c>
      <c r="B1212" s="281"/>
      <c r="C1212" s="281"/>
      <c r="D1212" s="281">
        <v>0</v>
      </c>
      <c r="E1212" s="281"/>
      <c r="F1212" s="450"/>
      <c r="G1212" s="450"/>
      <c r="H1212" s="451"/>
      <c r="HM1212" s="102"/>
      <c r="HN1212" s="102"/>
      <c r="HO1212" s="102"/>
      <c r="HP1212" s="102"/>
      <c r="HQ1212" s="102"/>
      <c r="HR1212" s="102"/>
      <c r="HS1212" s="102"/>
      <c r="HT1212" s="102"/>
      <c r="HU1212" s="102"/>
      <c r="HV1212" s="102"/>
      <c r="HW1212" s="102"/>
      <c r="HX1212" s="102"/>
      <c r="HY1212" s="102"/>
      <c r="HZ1212" s="102"/>
      <c r="IA1212" s="102"/>
      <c r="IB1212" s="102"/>
      <c r="IC1212" s="102"/>
      <c r="ID1212" s="102"/>
      <c r="IE1212" s="102"/>
      <c r="IF1212" s="102"/>
      <c r="IG1212" s="102"/>
      <c r="IH1212" s="102"/>
      <c r="II1212" s="102"/>
      <c r="IJ1212" s="102"/>
      <c r="IK1212" s="102"/>
      <c r="IL1212" s="102"/>
      <c r="IM1212" s="102"/>
      <c r="IN1212" s="102"/>
    </row>
    <row r="1213" spans="1:248" s="436" customFormat="1" ht="18" customHeight="1">
      <c r="A1213" s="350" t="s">
        <v>1095</v>
      </c>
      <c r="B1213" s="281"/>
      <c r="C1213" s="281"/>
      <c r="D1213" s="281">
        <v>0</v>
      </c>
      <c r="E1213" s="281"/>
      <c r="F1213" s="450"/>
      <c r="G1213" s="450"/>
      <c r="H1213" s="451"/>
      <c r="HM1213" s="102"/>
      <c r="HN1213" s="102"/>
      <c r="HO1213" s="102"/>
      <c r="HP1213" s="102"/>
      <c r="HQ1213" s="102"/>
      <c r="HR1213" s="102"/>
      <c r="HS1213" s="102"/>
      <c r="HT1213" s="102"/>
      <c r="HU1213" s="102"/>
      <c r="HV1213" s="102"/>
      <c r="HW1213" s="102"/>
      <c r="HX1213" s="102"/>
      <c r="HY1213" s="102"/>
      <c r="HZ1213" s="102"/>
      <c r="IA1213" s="102"/>
      <c r="IB1213" s="102"/>
      <c r="IC1213" s="102"/>
      <c r="ID1213" s="102"/>
      <c r="IE1213" s="102"/>
      <c r="IF1213" s="102"/>
      <c r="IG1213" s="102"/>
      <c r="IH1213" s="102"/>
      <c r="II1213" s="102"/>
      <c r="IJ1213" s="102"/>
      <c r="IK1213" s="102"/>
      <c r="IL1213" s="102"/>
      <c r="IM1213" s="102"/>
      <c r="IN1213" s="102"/>
    </row>
    <row r="1214" spans="1:248" s="436" customFormat="1" ht="18" customHeight="1">
      <c r="A1214" s="350" t="s">
        <v>121</v>
      </c>
      <c r="B1214" s="281"/>
      <c r="C1214" s="281"/>
      <c r="D1214" s="281">
        <v>0</v>
      </c>
      <c r="E1214" s="281"/>
      <c r="F1214" s="450"/>
      <c r="G1214" s="450"/>
      <c r="H1214" s="451"/>
      <c r="HM1214" s="102"/>
      <c r="HN1214" s="102"/>
      <c r="HO1214" s="102"/>
      <c r="HP1214" s="102"/>
      <c r="HQ1214" s="102"/>
      <c r="HR1214" s="102"/>
      <c r="HS1214" s="102"/>
      <c r="HT1214" s="102"/>
      <c r="HU1214" s="102"/>
      <c r="HV1214" s="102"/>
      <c r="HW1214" s="102"/>
      <c r="HX1214" s="102"/>
      <c r="HY1214" s="102"/>
      <c r="HZ1214" s="102"/>
      <c r="IA1214" s="102"/>
      <c r="IB1214" s="102"/>
      <c r="IC1214" s="102"/>
      <c r="ID1214" s="102"/>
      <c r="IE1214" s="102"/>
      <c r="IF1214" s="102"/>
      <c r="IG1214" s="102"/>
      <c r="IH1214" s="102"/>
      <c r="II1214" s="102"/>
      <c r="IJ1214" s="102"/>
      <c r="IK1214" s="102"/>
      <c r="IL1214" s="102"/>
      <c r="IM1214" s="102"/>
      <c r="IN1214" s="102"/>
    </row>
    <row r="1215" spans="1:248" s="436" customFormat="1" ht="18" customHeight="1">
      <c r="A1215" s="350" t="s">
        <v>1096</v>
      </c>
      <c r="B1215" s="281"/>
      <c r="C1215" s="281"/>
      <c r="D1215" s="281">
        <v>0</v>
      </c>
      <c r="E1215" s="281"/>
      <c r="F1215" s="450"/>
      <c r="G1215" s="450"/>
      <c r="H1215" s="451"/>
      <c r="HM1215" s="102"/>
      <c r="HN1215" s="102"/>
      <c r="HO1215" s="102"/>
      <c r="HP1215" s="102"/>
      <c r="HQ1215" s="102"/>
      <c r="HR1215" s="102"/>
      <c r="HS1215" s="102"/>
      <c r="HT1215" s="102"/>
      <c r="HU1215" s="102"/>
      <c r="HV1215" s="102"/>
      <c r="HW1215" s="102"/>
      <c r="HX1215" s="102"/>
      <c r="HY1215" s="102"/>
      <c r="HZ1215" s="102"/>
      <c r="IA1215" s="102"/>
      <c r="IB1215" s="102"/>
      <c r="IC1215" s="102"/>
      <c r="ID1215" s="102"/>
      <c r="IE1215" s="102"/>
      <c r="IF1215" s="102"/>
      <c r="IG1215" s="102"/>
      <c r="IH1215" s="102"/>
      <c r="II1215" s="102"/>
      <c r="IJ1215" s="102"/>
      <c r="IK1215" s="102"/>
      <c r="IL1215" s="102"/>
      <c r="IM1215" s="102"/>
      <c r="IN1215" s="102"/>
    </row>
    <row r="1216" spans="1:248" s="436" customFormat="1" ht="36">
      <c r="A1216" s="448" t="s">
        <v>1097</v>
      </c>
      <c r="B1216" s="458">
        <v>20096.615103688</v>
      </c>
      <c r="C1216" s="458">
        <v>26743</v>
      </c>
      <c r="D1216" s="458">
        <v>26743</v>
      </c>
      <c r="E1216" s="458">
        <v>35031</v>
      </c>
      <c r="F1216" s="450">
        <v>-0.23659044845993549</v>
      </c>
      <c r="G1216" s="450">
        <v>0.33072160968502096</v>
      </c>
      <c r="H1216" s="451" t="s">
        <v>1098</v>
      </c>
      <c r="HM1216" s="102"/>
      <c r="HN1216" s="102"/>
      <c r="HO1216" s="102"/>
      <c r="HP1216" s="102"/>
      <c r="HQ1216" s="102"/>
      <c r="HR1216" s="102"/>
      <c r="HS1216" s="102"/>
      <c r="HT1216" s="102"/>
      <c r="HU1216" s="102"/>
      <c r="HV1216" s="102"/>
      <c r="HW1216" s="102"/>
      <c r="HX1216" s="102"/>
      <c r="HY1216" s="102"/>
      <c r="HZ1216" s="102"/>
      <c r="IA1216" s="102"/>
      <c r="IB1216" s="102"/>
      <c r="IC1216" s="102"/>
      <c r="ID1216" s="102"/>
      <c r="IE1216" s="102"/>
      <c r="IF1216" s="102"/>
      <c r="IG1216" s="102"/>
      <c r="IH1216" s="102"/>
      <c r="II1216" s="102"/>
      <c r="IJ1216" s="102"/>
      <c r="IK1216" s="102"/>
      <c r="IL1216" s="102"/>
      <c r="IM1216" s="102"/>
      <c r="IN1216" s="102"/>
    </row>
    <row r="1217" spans="1:248" s="436" customFormat="1" ht="18" customHeight="1">
      <c r="A1217" s="350" t="s">
        <v>112</v>
      </c>
      <c r="B1217" s="281">
        <v>1202</v>
      </c>
      <c r="C1217" s="281"/>
      <c r="D1217" s="281">
        <v>1386</v>
      </c>
      <c r="E1217" s="281">
        <v>1175</v>
      </c>
      <c r="F1217" s="450">
        <v>0.17957446808510635</v>
      </c>
      <c r="G1217" s="450">
        <v>0.15307820299500841</v>
      </c>
      <c r="H1217" s="451"/>
      <c r="HM1217" s="102"/>
      <c r="HN1217" s="102"/>
      <c r="HO1217" s="102"/>
      <c r="HP1217" s="102"/>
      <c r="HQ1217" s="102"/>
      <c r="HR1217" s="102"/>
      <c r="HS1217" s="102"/>
      <c r="HT1217" s="102"/>
      <c r="HU1217" s="102"/>
      <c r="HV1217" s="102"/>
      <c r="HW1217" s="102"/>
      <c r="HX1217" s="102"/>
      <c r="HY1217" s="102"/>
      <c r="HZ1217" s="102"/>
      <c r="IA1217" s="102"/>
      <c r="IB1217" s="102"/>
      <c r="IC1217" s="102"/>
      <c r="ID1217" s="102"/>
      <c r="IE1217" s="102"/>
      <c r="IF1217" s="102"/>
      <c r="IG1217" s="102"/>
      <c r="IH1217" s="102"/>
      <c r="II1217" s="102"/>
      <c r="IJ1217" s="102"/>
      <c r="IK1217" s="102"/>
      <c r="IL1217" s="102"/>
      <c r="IM1217" s="102"/>
      <c r="IN1217" s="102"/>
    </row>
    <row r="1218" spans="1:248" s="436" customFormat="1" ht="18" customHeight="1">
      <c r="A1218" s="350" t="s">
        <v>113</v>
      </c>
      <c r="B1218" s="281">
        <v>31</v>
      </c>
      <c r="C1218" s="281"/>
      <c r="D1218" s="281">
        <v>29</v>
      </c>
      <c r="E1218" s="281">
        <v>31</v>
      </c>
      <c r="F1218" s="450">
        <v>-6.4516129032258118E-2</v>
      </c>
      <c r="G1218" s="450">
        <v>-6.4516129032258118E-2</v>
      </c>
      <c r="H1218" s="451"/>
      <c r="HM1218" s="102"/>
      <c r="HN1218" s="102"/>
      <c r="HO1218" s="102"/>
      <c r="HP1218" s="102"/>
      <c r="HQ1218" s="102"/>
      <c r="HR1218" s="102"/>
      <c r="HS1218" s="102"/>
      <c r="HT1218" s="102"/>
      <c r="HU1218" s="102"/>
      <c r="HV1218" s="102"/>
      <c r="HW1218" s="102"/>
      <c r="HX1218" s="102"/>
      <c r="HY1218" s="102"/>
      <c r="HZ1218" s="102"/>
      <c r="IA1218" s="102"/>
      <c r="IB1218" s="102"/>
      <c r="IC1218" s="102"/>
      <c r="ID1218" s="102"/>
      <c r="IE1218" s="102"/>
      <c r="IF1218" s="102"/>
      <c r="IG1218" s="102"/>
      <c r="IH1218" s="102"/>
      <c r="II1218" s="102"/>
      <c r="IJ1218" s="102"/>
      <c r="IK1218" s="102"/>
      <c r="IL1218" s="102"/>
      <c r="IM1218" s="102"/>
      <c r="IN1218" s="102"/>
    </row>
    <row r="1219" spans="1:248" s="436" customFormat="1" ht="18" customHeight="1">
      <c r="A1219" s="350" t="s">
        <v>114</v>
      </c>
      <c r="B1219" s="281">
        <v>0</v>
      </c>
      <c r="C1219" s="281"/>
      <c r="D1219" s="281">
        <v>0</v>
      </c>
      <c r="E1219" s="281">
        <v>0</v>
      </c>
      <c r="F1219" s="450"/>
      <c r="G1219" s="450"/>
      <c r="H1219" s="451"/>
      <c r="HM1219" s="102"/>
      <c r="HN1219" s="102"/>
      <c r="HO1219" s="102"/>
      <c r="HP1219" s="102"/>
      <c r="HQ1219" s="102"/>
      <c r="HR1219" s="102"/>
      <c r="HS1219" s="102"/>
      <c r="HT1219" s="102"/>
      <c r="HU1219" s="102"/>
      <c r="HV1219" s="102"/>
      <c r="HW1219" s="102"/>
      <c r="HX1219" s="102"/>
      <c r="HY1219" s="102"/>
      <c r="HZ1219" s="102"/>
      <c r="IA1219" s="102"/>
      <c r="IB1219" s="102"/>
      <c r="IC1219" s="102"/>
      <c r="ID1219" s="102"/>
      <c r="IE1219" s="102"/>
      <c r="IF1219" s="102"/>
      <c r="IG1219" s="102"/>
      <c r="IH1219" s="102"/>
      <c r="II1219" s="102"/>
      <c r="IJ1219" s="102"/>
      <c r="IK1219" s="102"/>
      <c r="IL1219" s="102"/>
      <c r="IM1219" s="102"/>
      <c r="IN1219" s="102"/>
    </row>
    <row r="1220" spans="1:248" s="436" customFormat="1" ht="18" customHeight="1">
      <c r="A1220" s="350" t="s">
        <v>1099</v>
      </c>
      <c r="B1220" s="281">
        <v>1497</v>
      </c>
      <c r="C1220" s="281"/>
      <c r="D1220" s="281">
        <v>1767</v>
      </c>
      <c r="E1220" s="281">
        <v>1672</v>
      </c>
      <c r="F1220" s="450">
        <v>5.6818181818181879E-2</v>
      </c>
      <c r="G1220" s="450">
        <v>0.18036072144288573</v>
      </c>
      <c r="H1220" s="451"/>
      <c r="HM1220" s="102"/>
      <c r="HN1220" s="102"/>
      <c r="HO1220" s="102"/>
      <c r="HP1220" s="102"/>
      <c r="HQ1220" s="102"/>
      <c r="HR1220" s="102"/>
      <c r="HS1220" s="102"/>
      <c r="HT1220" s="102"/>
      <c r="HU1220" s="102"/>
      <c r="HV1220" s="102"/>
      <c r="HW1220" s="102"/>
      <c r="HX1220" s="102"/>
      <c r="HY1220" s="102"/>
      <c r="HZ1220" s="102"/>
      <c r="IA1220" s="102"/>
      <c r="IB1220" s="102"/>
      <c r="IC1220" s="102"/>
      <c r="ID1220" s="102"/>
      <c r="IE1220" s="102"/>
      <c r="IF1220" s="102"/>
      <c r="IG1220" s="102"/>
      <c r="IH1220" s="102"/>
      <c r="II1220" s="102"/>
      <c r="IJ1220" s="102"/>
      <c r="IK1220" s="102"/>
      <c r="IL1220" s="102"/>
      <c r="IM1220" s="102"/>
      <c r="IN1220" s="102"/>
    </row>
    <row r="1221" spans="1:248" s="436" customFormat="1" ht="18" customHeight="1">
      <c r="A1221" s="350" t="s">
        <v>1100</v>
      </c>
      <c r="B1221" s="281">
        <v>451</v>
      </c>
      <c r="C1221" s="281"/>
      <c r="D1221" s="281">
        <v>522</v>
      </c>
      <c r="E1221" s="281">
        <v>538</v>
      </c>
      <c r="F1221" s="450">
        <v>-2.9739776951672847E-2</v>
      </c>
      <c r="G1221" s="450">
        <v>0.15742793791574283</v>
      </c>
      <c r="H1221" s="451"/>
      <c r="HM1221" s="102"/>
      <c r="HN1221" s="102"/>
      <c r="HO1221" s="102"/>
      <c r="HP1221" s="102"/>
      <c r="HQ1221" s="102"/>
      <c r="HR1221" s="102"/>
      <c r="HS1221" s="102"/>
      <c r="HT1221" s="102"/>
      <c r="HU1221" s="102"/>
      <c r="HV1221" s="102"/>
      <c r="HW1221" s="102"/>
      <c r="HX1221" s="102"/>
      <c r="HY1221" s="102"/>
      <c r="HZ1221" s="102"/>
      <c r="IA1221" s="102"/>
      <c r="IB1221" s="102"/>
      <c r="IC1221" s="102"/>
      <c r="ID1221" s="102"/>
      <c r="IE1221" s="102"/>
      <c r="IF1221" s="102"/>
      <c r="IG1221" s="102"/>
      <c r="IH1221" s="102"/>
      <c r="II1221" s="102"/>
      <c r="IJ1221" s="102"/>
      <c r="IK1221" s="102"/>
      <c r="IL1221" s="102"/>
      <c r="IM1221" s="102"/>
      <c r="IN1221" s="102"/>
    </row>
    <row r="1222" spans="1:248" s="436" customFormat="1" ht="18" customHeight="1">
      <c r="A1222" s="350" t="s">
        <v>1101</v>
      </c>
      <c r="B1222" s="281">
        <v>1285</v>
      </c>
      <c r="C1222" s="281"/>
      <c r="D1222" s="281">
        <v>1279</v>
      </c>
      <c r="E1222" s="281">
        <v>1484</v>
      </c>
      <c r="F1222" s="450">
        <v>-0.13814016172506738</v>
      </c>
      <c r="G1222" s="450">
        <v>-4.6692607003890885E-3</v>
      </c>
      <c r="H1222" s="451"/>
      <c r="HM1222" s="102"/>
      <c r="HN1222" s="102"/>
      <c r="HO1222" s="102"/>
      <c r="HP1222" s="102"/>
      <c r="HQ1222" s="102"/>
      <c r="HR1222" s="102"/>
      <c r="HS1222" s="102"/>
      <c r="HT1222" s="102"/>
      <c r="HU1222" s="102"/>
      <c r="HV1222" s="102"/>
      <c r="HW1222" s="102"/>
      <c r="HX1222" s="102"/>
      <c r="HY1222" s="102"/>
      <c r="HZ1222" s="102"/>
      <c r="IA1222" s="102"/>
      <c r="IB1222" s="102"/>
      <c r="IC1222" s="102"/>
      <c r="ID1222" s="102"/>
      <c r="IE1222" s="102"/>
      <c r="IF1222" s="102"/>
      <c r="IG1222" s="102"/>
      <c r="IH1222" s="102"/>
      <c r="II1222" s="102"/>
      <c r="IJ1222" s="102"/>
      <c r="IK1222" s="102"/>
      <c r="IL1222" s="102"/>
      <c r="IM1222" s="102"/>
      <c r="IN1222" s="102"/>
    </row>
    <row r="1223" spans="1:248" s="436" customFormat="1" ht="18" customHeight="1">
      <c r="A1223" s="350" t="s">
        <v>1102</v>
      </c>
      <c r="B1223" s="281">
        <v>2558</v>
      </c>
      <c r="C1223" s="281"/>
      <c r="D1223" s="281">
        <v>3293</v>
      </c>
      <c r="E1223" s="281">
        <v>2543</v>
      </c>
      <c r="F1223" s="450">
        <v>0.29492725127801811</v>
      </c>
      <c r="G1223" s="450">
        <v>0.28733385457388594</v>
      </c>
      <c r="H1223" s="451"/>
      <c r="HM1223" s="102"/>
      <c r="HN1223" s="102"/>
      <c r="HO1223" s="102"/>
      <c r="HP1223" s="102"/>
      <c r="HQ1223" s="102"/>
      <c r="HR1223" s="102"/>
      <c r="HS1223" s="102"/>
      <c r="HT1223" s="102"/>
      <c r="HU1223" s="102"/>
      <c r="HV1223" s="102"/>
      <c r="HW1223" s="102"/>
      <c r="HX1223" s="102"/>
      <c r="HY1223" s="102"/>
      <c r="HZ1223" s="102"/>
      <c r="IA1223" s="102"/>
      <c r="IB1223" s="102"/>
      <c r="IC1223" s="102"/>
      <c r="ID1223" s="102"/>
      <c r="IE1223" s="102"/>
      <c r="IF1223" s="102"/>
      <c r="IG1223" s="102"/>
      <c r="IH1223" s="102"/>
      <c r="II1223" s="102"/>
      <c r="IJ1223" s="102"/>
      <c r="IK1223" s="102"/>
      <c r="IL1223" s="102"/>
      <c r="IM1223" s="102"/>
      <c r="IN1223" s="102"/>
    </row>
    <row r="1224" spans="1:248" s="436" customFormat="1" ht="18" customHeight="1">
      <c r="A1224" s="350" t="s">
        <v>1103</v>
      </c>
      <c r="B1224" s="281">
        <v>5661.74</v>
      </c>
      <c r="C1224" s="281"/>
      <c r="D1224" s="281">
        <v>11435</v>
      </c>
      <c r="E1224" s="281">
        <v>3410</v>
      </c>
      <c r="F1224" s="450">
        <v>2.3533724340175954</v>
      </c>
      <c r="G1224" s="450">
        <v>1.0196971249121294</v>
      </c>
      <c r="H1224" s="451"/>
      <c r="HM1224" s="102"/>
      <c r="HN1224" s="102"/>
      <c r="HO1224" s="102"/>
      <c r="HP1224" s="102"/>
      <c r="HQ1224" s="102"/>
      <c r="HR1224" s="102"/>
      <c r="HS1224" s="102"/>
      <c r="HT1224" s="102"/>
      <c r="HU1224" s="102"/>
      <c r="HV1224" s="102"/>
      <c r="HW1224" s="102"/>
      <c r="HX1224" s="102"/>
      <c r="HY1224" s="102"/>
      <c r="HZ1224" s="102"/>
      <c r="IA1224" s="102"/>
      <c r="IB1224" s="102"/>
      <c r="IC1224" s="102"/>
      <c r="ID1224" s="102"/>
      <c r="IE1224" s="102"/>
      <c r="IF1224" s="102"/>
      <c r="IG1224" s="102"/>
      <c r="IH1224" s="102"/>
      <c r="II1224" s="102"/>
      <c r="IJ1224" s="102"/>
      <c r="IK1224" s="102"/>
      <c r="IL1224" s="102"/>
      <c r="IM1224" s="102"/>
      <c r="IN1224" s="102"/>
    </row>
    <row r="1225" spans="1:248" s="436" customFormat="1" ht="18" customHeight="1">
      <c r="A1225" s="350" t="s">
        <v>1104</v>
      </c>
      <c r="B1225" s="281">
        <v>2325</v>
      </c>
      <c r="C1225" s="281"/>
      <c r="D1225" s="281">
        <v>2281</v>
      </c>
      <c r="E1225" s="281">
        <v>2127</v>
      </c>
      <c r="F1225" s="450">
        <v>7.2402444757875051E-2</v>
      </c>
      <c r="G1225" s="450">
        <v>-1.8924731182795695E-2</v>
      </c>
      <c r="H1225" s="451"/>
      <c r="HM1225" s="102"/>
      <c r="HN1225" s="102"/>
      <c r="HO1225" s="102"/>
      <c r="HP1225" s="102"/>
      <c r="HQ1225" s="102"/>
      <c r="HR1225" s="102"/>
      <c r="HS1225" s="102"/>
      <c r="HT1225" s="102"/>
      <c r="HU1225" s="102"/>
      <c r="HV1225" s="102"/>
      <c r="HW1225" s="102"/>
      <c r="HX1225" s="102"/>
      <c r="HY1225" s="102"/>
      <c r="HZ1225" s="102"/>
      <c r="IA1225" s="102"/>
      <c r="IB1225" s="102"/>
      <c r="IC1225" s="102"/>
      <c r="ID1225" s="102"/>
      <c r="IE1225" s="102"/>
      <c r="IF1225" s="102"/>
      <c r="IG1225" s="102"/>
      <c r="IH1225" s="102"/>
      <c r="II1225" s="102"/>
      <c r="IJ1225" s="102"/>
      <c r="IK1225" s="102"/>
      <c r="IL1225" s="102"/>
      <c r="IM1225" s="102"/>
      <c r="IN1225" s="102"/>
    </row>
    <row r="1226" spans="1:248" s="436" customFormat="1" ht="18" customHeight="1">
      <c r="A1226" s="350" t="s">
        <v>1105</v>
      </c>
      <c r="B1226" s="281">
        <v>1247</v>
      </c>
      <c r="C1226" s="281"/>
      <c r="D1226" s="281">
        <v>1563</v>
      </c>
      <c r="E1226" s="281">
        <v>1154</v>
      </c>
      <c r="F1226" s="450">
        <v>0.35441941074523386</v>
      </c>
      <c r="G1226" s="450">
        <v>0.25340817963111473</v>
      </c>
      <c r="H1226" s="451"/>
      <c r="HM1226" s="102"/>
      <c r="HN1226" s="102"/>
      <c r="HO1226" s="102"/>
      <c r="HP1226" s="102"/>
      <c r="HQ1226" s="102"/>
      <c r="HR1226" s="102"/>
      <c r="HS1226" s="102"/>
      <c r="HT1226" s="102"/>
      <c r="HU1226" s="102"/>
      <c r="HV1226" s="102"/>
      <c r="HW1226" s="102"/>
      <c r="HX1226" s="102"/>
      <c r="HY1226" s="102"/>
      <c r="HZ1226" s="102"/>
      <c r="IA1226" s="102"/>
      <c r="IB1226" s="102"/>
      <c r="IC1226" s="102"/>
      <c r="ID1226" s="102"/>
      <c r="IE1226" s="102"/>
      <c r="IF1226" s="102"/>
      <c r="IG1226" s="102"/>
      <c r="IH1226" s="102"/>
      <c r="II1226" s="102"/>
      <c r="IJ1226" s="102"/>
      <c r="IK1226" s="102"/>
      <c r="IL1226" s="102"/>
      <c r="IM1226" s="102"/>
      <c r="IN1226" s="102"/>
    </row>
    <row r="1227" spans="1:248" s="436" customFormat="1" ht="18" customHeight="1">
      <c r="A1227" s="350" t="s">
        <v>1106</v>
      </c>
      <c r="B1227" s="467">
        <v>0</v>
      </c>
      <c r="C1227" s="467"/>
      <c r="D1227" s="467">
        <v>0</v>
      </c>
      <c r="E1227" s="467">
        <v>0</v>
      </c>
      <c r="F1227" s="450"/>
      <c r="G1227" s="450"/>
      <c r="H1227" s="451"/>
      <c r="HM1227" s="102"/>
      <c r="HN1227" s="102"/>
      <c r="HO1227" s="102"/>
      <c r="HP1227" s="102"/>
      <c r="HQ1227" s="102"/>
      <c r="HR1227" s="102"/>
      <c r="HS1227" s="102"/>
      <c r="HT1227" s="102"/>
      <c r="HU1227" s="102"/>
      <c r="HV1227" s="102"/>
      <c r="HW1227" s="102"/>
      <c r="HX1227" s="102"/>
      <c r="HY1227" s="102"/>
      <c r="HZ1227" s="102"/>
      <c r="IA1227" s="102"/>
      <c r="IB1227" s="102"/>
      <c r="IC1227" s="102"/>
      <c r="ID1227" s="102"/>
      <c r="IE1227" s="102"/>
      <c r="IF1227" s="102"/>
      <c r="IG1227" s="102"/>
      <c r="IH1227" s="102"/>
      <c r="II1227" s="102"/>
      <c r="IJ1227" s="102"/>
      <c r="IK1227" s="102"/>
      <c r="IL1227" s="102"/>
      <c r="IM1227" s="102"/>
      <c r="IN1227" s="102"/>
    </row>
    <row r="1228" spans="1:248" s="436" customFormat="1" ht="18" customHeight="1">
      <c r="A1228" s="350" t="s">
        <v>1107</v>
      </c>
      <c r="B1228" s="281">
        <v>623.70000000000005</v>
      </c>
      <c r="C1228" s="281"/>
      <c r="D1228" s="281">
        <v>624</v>
      </c>
      <c r="E1228" s="281">
        <v>549</v>
      </c>
      <c r="F1228" s="450">
        <v>0.13661202185792343</v>
      </c>
      <c r="G1228" s="450">
        <v>4.8100048100030435E-4</v>
      </c>
      <c r="H1228" s="451"/>
      <c r="HM1228" s="102"/>
      <c r="HN1228" s="102"/>
      <c r="HO1228" s="102"/>
      <c r="HP1228" s="102"/>
      <c r="HQ1228" s="102"/>
      <c r="HR1228" s="102"/>
      <c r="HS1228" s="102"/>
      <c r="HT1228" s="102"/>
      <c r="HU1228" s="102"/>
      <c r="HV1228" s="102"/>
      <c r="HW1228" s="102"/>
      <c r="HX1228" s="102"/>
      <c r="HY1228" s="102"/>
      <c r="HZ1228" s="102"/>
      <c r="IA1228" s="102"/>
      <c r="IB1228" s="102"/>
      <c r="IC1228" s="102"/>
      <c r="ID1228" s="102"/>
      <c r="IE1228" s="102"/>
      <c r="IF1228" s="102"/>
      <c r="IG1228" s="102"/>
      <c r="IH1228" s="102"/>
      <c r="II1228" s="102"/>
      <c r="IJ1228" s="102"/>
      <c r="IK1228" s="102"/>
      <c r="IL1228" s="102"/>
      <c r="IM1228" s="102"/>
      <c r="IN1228" s="102"/>
    </row>
    <row r="1229" spans="1:248" s="436" customFormat="1" ht="18" customHeight="1">
      <c r="A1229" s="350" t="s">
        <v>1108</v>
      </c>
      <c r="B1229" s="281">
        <v>0</v>
      </c>
      <c r="C1229" s="281"/>
      <c r="D1229" s="281">
        <v>0</v>
      </c>
      <c r="E1229" s="281">
        <v>0</v>
      </c>
      <c r="F1229" s="450"/>
      <c r="G1229" s="450"/>
      <c r="H1229" s="451"/>
      <c r="HM1229" s="102"/>
      <c r="HN1229" s="102"/>
      <c r="HO1229" s="102"/>
      <c r="HP1229" s="102"/>
      <c r="HQ1229" s="102"/>
      <c r="HR1229" s="102"/>
      <c r="HS1229" s="102"/>
      <c r="HT1229" s="102"/>
      <c r="HU1229" s="102"/>
      <c r="HV1229" s="102"/>
      <c r="HW1229" s="102"/>
      <c r="HX1229" s="102"/>
      <c r="HY1229" s="102"/>
      <c r="HZ1229" s="102"/>
      <c r="IA1229" s="102"/>
      <c r="IB1229" s="102"/>
      <c r="IC1229" s="102"/>
      <c r="ID1229" s="102"/>
      <c r="IE1229" s="102"/>
      <c r="IF1229" s="102"/>
      <c r="IG1229" s="102"/>
      <c r="IH1229" s="102"/>
      <c r="II1229" s="102"/>
      <c r="IJ1229" s="102"/>
      <c r="IK1229" s="102"/>
      <c r="IL1229" s="102"/>
      <c r="IM1229" s="102"/>
      <c r="IN1229" s="102"/>
    </row>
    <row r="1230" spans="1:248" s="436" customFormat="1" ht="18" customHeight="1">
      <c r="A1230" s="350" t="s">
        <v>1109</v>
      </c>
      <c r="B1230" s="281">
        <v>3215.175103688</v>
      </c>
      <c r="C1230" s="281"/>
      <c r="D1230" s="281">
        <v>2564</v>
      </c>
      <c r="E1230" s="281">
        <v>20348</v>
      </c>
      <c r="F1230" s="450">
        <v>-0.87399252997837629</v>
      </c>
      <c r="G1230" s="450">
        <v>-0.20253176971327713</v>
      </c>
      <c r="H1230" s="451"/>
      <c r="HM1230" s="102"/>
      <c r="HN1230" s="102"/>
      <c r="HO1230" s="102"/>
      <c r="HP1230" s="102"/>
      <c r="HQ1230" s="102"/>
      <c r="HR1230" s="102"/>
      <c r="HS1230" s="102"/>
      <c r="HT1230" s="102"/>
      <c r="HU1230" s="102"/>
      <c r="HV1230" s="102"/>
      <c r="HW1230" s="102"/>
      <c r="HX1230" s="102"/>
      <c r="HY1230" s="102"/>
      <c r="HZ1230" s="102"/>
      <c r="IA1230" s="102"/>
      <c r="IB1230" s="102"/>
      <c r="IC1230" s="102"/>
      <c r="ID1230" s="102"/>
      <c r="IE1230" s="102"/>
      <c r="IF1230" s="102"/>
      <c r="IG1230" s="102"/>
      <c r="IH1230" s="102"/>
      <c r="II1230" s="102"/>
      <c r="IJ1230" s="102"/>
      <c r="IK1230" s="102"/>
      <c r="IL1230" s="102"/>
      <c r="IM1230" s="102"/>
      <c r="IN1230" s="102"/>
    </row>
    <row r="1231" spans="1:248" s="436" customFormat="1" ht="42" customHeight="1">
      <c r="A1231" s="448" t="s">
        <v>1110</v>
      </c>
      <c r="B1231" s="458">
        <v>20000</v>
      </c>
      <c r="C1231" s="458"/>
      <c r="D1231" s="458">
        <v>0</v>
      </c>
      <c r="E1231" s="458">
        <v>1015</v>
      </c>
      <c r="F1231" s="453">
        <v>-1</v>
      </c>
      <c r="G1231" s="450">
        <v>-1</v>
      </c>
      <c r="H1231" s="451" t="s">
        <v>1111</v>
      </c>
      <c r="HM1231" s="102"/>
      <c r="HN1231" s="102"/>
      <c r="HO1231" s="102"/>
      <c r="HP1231" s="102"/>
      <c r="HQ1231" s="102"/>
      <c r="HR1231" s="102"/>
      <c r="HS1231" s="102"/>
      <c r="HT1231" s="102"/>
      <c r="HU1231" s="102"/>
      <c r="HV1231" s="102"/>
      <c r="HW1231" s="102"/>
      <c r="HX1231" s="102"/>
      <c r="HY1231" s="102"/>
      <c r="HZ1231" s="102"/>
      <c r="IA1231" s="102"/>
      <c r="IB1231" s="102"/>
      <c r="IC1231" s="102"/>
      <c r="ID1231" s="102"/>
      <c r="IE1231" s="102"/>
      <c r="IF1231" s="102"/>
      <c r="IG1231" s="102"/>
      <c r="IH1231" s="102"/>
      <c r="II1231" s="102"/>
      <c r="IJ1231" s="102"/>
      <c r="IK1231" s="102"/>
      <c r="IL1231" s="102"/>
      <c r="IM1231" s="102"/>
      <c r="IN1231" s="102"/>
    </row>
    <row r="1232" spans="1:248" s="436" customFormat="1" ht="18" customHeight="1">
      <c r="A1232" s="350" t="s">
        <v>1112</v>
      </c>
      <c r="B1232" s="281">
        <v>20000</v>
      </c>
      <c r="C1232" s="281"/>
      <c r="D1232" s="281">
        <v>0</v>
      </c>
      <c r="E1232" s="281">
        <v>1015</v>
      </c>
      <c r="F1232" s="450">
        <v>-1</v>
      </c>
      <c r="G1232" s="450">
        <v>-1</v>
      </c>
      <c r="H1232" s="451"/>
      <c r="HM1232" s="102"/>
      <c r="HN1232" s="102"/>
      <c r="HO1232" s="102"/>
      <c r="HP1232" s="102"/>
      <c r="HQ1232" s="102"/>
      <c r="HR1232" s="102"/>
      <c r="HS1232" s="102"/>
      <c r="HT1232" s="102"/>
      <c r="HU1232" s="102"/>
      <c r="HV1232" s="102"/>
      <c r="HW1232" s="102"/>
      <c r="HX1232" s="102"/>
      <c r="HY1232" s="102"/>
      <c r="HZ1232" s="102"/>
      <c r="IA1232" s="102"/>
      <c r="IB1232" s="102"/>
      <c r="IC1232" s="102"/>
      <c r="ID1232" s="102"/>
      <c r="IE1232" s="102"/>
      <c r="IF1232" s="102"/>
      <c r="IG1232" s="102"/>
      <c r="IH1232" s="102"/>
      <c r="II1232" s="102"/>
      <c r="IJ1232" s="102"/>
      <c r="IK1232" s="102"/>
      <c r="IL1232" s="102"/>
      <c r="IM1232" s="102"/>
      <c r="IN1232" s="102"/>
    </row>
    <row r="1233" spans="1:248" s="436" customFormat="1" ht="54.95" customHeight="1">
      <c r="A1233" s="448" t="s">
        <v>67</v>
      </c>
      <c r="B1233" s="458">
        <v>886619.4702466398</v>
      </c>
      <c r="C1233" s="458">
        <v>741658</v>
      </c>
      <c r="D1233" s="458">
        <v>661658</v>
      </c>
      <c r="E1233" s="458">
        <v>1800385</v>
      </c>
      <c r="F1233" s="453">
        <v>-0.63249082835060277</v>
      </c>
      <c r="G1233" s="450">
        <v>-0.25372944966351807</v>
      </c>
      <c r="H1233" s="451" t="s">
        <v>1113</v>
      </c>
      <c r="HM1233" s="102"/>
      <c r="HN1233" s="102"/>
      <c r="HO1233" s="102"/>
      <c r="HP1233" s="102"/>
      <c r="HQ1233" s="102"/>
      <c r="HR1233" s="102"/>
      <c r="HS1233" s="102"/>
      <c r="HT1233" s="102"/>
      <c r="HU1233" s="102"/>
      <c r="HV1233" s="102"/>
      <c r="HW1233" s="102"/>
      <c r="HX1233" s="102"/>
      <c r="HY1233" s="102"/>
      <c r="HZ1233" s="102"/>
      <c r="IA1233" s="102"/>
      <c r="IB1233" s="102"/>
      <c r="IC1233" s="102"/>
      <c r="ID1233" s="102"/>
      <c r="IE1233" s="102"/>
      <c r="IF1233" s="102"/>
      <c r="IG1233" s="102"/>
      <c r="IH1233" s="102"/>
      <c r="II1233" s="102"/>
      <c r="IJ1233" s="102"/>
      <c r="IK1233" s="102"/>
      <c r="IL1233" s="102"/>
      <c r="IM1233" s="102"/>
      <c r="IN1233" s="102"/>
    </row>
    <row r="1234" spans="1:248" s="436" customFormat="1" ht="54.95" customHeight="1">
      <c r="A1234" s="448" t="s">
        <v>1114</v>
      </c>
      <c r="B1234" s="458">
        <v>297567.63824663992</v>
      </c>
      <c r="C1234" s="458">
        <v>149636</v>
      </c>
      <c r="D1234" s="458">
        <v>69636</v>
      </c>
      <c r="E1234" s="458">
        <v>1191796</v>
      </c>
      <c r="F1234" s="453">
        <v>-0.94157053723959472</v>
      </c>
      <c r="G1234" s="450">
        <v>-0.76598261689235847</v>
      </c>
      <c r="H1234" s="451" t="s">
        <v>1113</v>
      </c>
      <c r="HM1234" s="102"/>
      <c r="HN1234" s="102"/>
      <c r="HO1234" s="102"/>
      <c r="HP1234" s="102"/>
      <c r="HQ1234" s="102"/>
      <c r="HR1234" s="102"/>
      <c r="HS1234" s="102"/>
      <c r="HT1234" s="102"/>
      <c r="HU1234" s="102"/>
      <c r="HV1234" s="102"/>
      <c r="HW1234" s="102"/>
      <c r="HX1234" s="102"/>
      <c r="HY1234" s="102"/>
      <c r="HZ1234" s="102"/>
      <c r="IA1234" s="102"/>
      <c r="IB1234" s="102"/>
      <c r="IC1234" s="102"/>
      <c r="ID1234" s="102"/>
      <c r="IE1234" s="102"/>
      <c r="IF1234" s="102"/>
      <c r="IG1234" s="102"/>
      <c r="IH1234" s="102"/>
      <c r="II1234" s="102"/>
      <c r="IJ1234" s="102"/>
      <c r="IK1234" s="102"/>
      <c r="IL1234" s="102"/>
      <c r="IM1234" s="102"/>
      <c r="IN1234" s="102"/>
    </row>
    <row r="1235" spans="1:248" s="436" customFormat="1" ht="18" customHeight="1">
      <c r="A1235" s="350" t="s">
        <v>1115</v>
      </c>
      <c r="B1235" s="281">
        <v>0</v>
      </c>
      <c r="C1235" s="281"/>
      <c r="D1235" s="281">
        <v>0</v>
      </c>
      <c r="E1235" s="281">
        <v>0</v>
      </c>
      <c r="F1235" s="450"/>
      <c r="G1235" s="450"/>
      <c r="H1235" s="460"/>
      <c r="HM1235" s="102"/>
      <c r="HN1235" s="102"/>
      <c r="HO1235" s="102"/>
      <c r="HP1235" s="102"/>
      <c r="HQ1235" s="102"/>
      <c r="HR1235" s="102"/>
      <c r="HS1235" s="102"/>
      <c r="HT1235" s="102"/>
      <c r="HU1235" s="102"/>
      <c r="HV1235" s="102"/>
      <c r="HW1235" s="102"/>
      <c r="HX1235" s="102"/>
      <c r="HY1235" s="102"/>
      <c r="HZ1235" s="102"/>
      <c r="IA1235" s="102"/>
      <c r="IB1235" s="102"/>
      <c r="IC1235" s="102"/>
      <c r="ID1235" s="102"/>
      <c r="IE1235" s="102"/>
      <c r="IF1235" s="102"/>
      <c r="IG1235" s="102"/>
      <c r="IH1235" s="102"/>
      <c r="II1235" s="102"/>
      <c r="IJ1235" s="102"/>
      <c r="IK1235" s="102"/>
      <c r="IL1235" s="102"/>
      <c r="IM1235" s="102"/>
      <c r="IN1235" s="102"/>
    </row>
    <row r="1236" spans="1:248" s="436" customFormat="1" ht="18" customHeight="1">
      <c r="A1236" s="350" t="s">
        <v>1116</v>
      </c>
      <c r="B1236" s="281">
        <v>0</v>
      </c>
      <c r="C1236" s="281"/>
      <c r="D1236" s="281">
        <v>0</v>
      </c>
      <c r="E1236" s="281">
        <v>0</v>
      </c>
      <c r="F1236" s="450"/>
      <c r="G1236" s="450"/>
      <c r="H1236" s="451"/>
      <c r="HM1236" s="102"/>
      <c r="HN1236" s="102"/>
      <c r="HO1236" s="102"/>
      <c r="HP1236" s="102"/>
      <c r="HQ1236" s="102"/>
      <c r="HR1236" s="102"/>
      <c r="HS1236" s="102"/>
      <c r="HT1236" s="102"/>
      <c r="HU1236" s="102"/>
      <c r="HV1236" s="102"/>
      <c r="HW1236" s="102"/>
      <c r="HX1236" s="102"/>
      <c r="HY1236" s="102"/>
      <c r="HZ1236" s="102"/>
      <c r="IA1236" s="102"/>
      <c r="IB1236" s="102"/>
      <c r="IC1236" s="102"/>
      <c r="ID1236" s="102"/>
      <c r="IE1236" s="102"/>
      <c r="IF1236" s="102"/>
      <c r="IG1236" s="102"/>
      <c r="IH1236" s="102"/>
      <c r="II1236" s="102"/>
      <c r="IJ1236" s="102"/>
      <c r="IK1236" s="102"/>
      <c r="IL1236" s="102"/>
      <c r="IM1236" s="102"/>
      <c r="IN1236" s="102"/>
    </row>
    <row r="1237" spans="1:248" s="436" customFormat="1" ht="18" customHeight="1">
      <c r="A1237" s="350" t="s">
        <v>1117</v>
      </c>
      <c r="B1237" s="281">
        <v>0</v>
      </c>
      <c r="C1237" s="281"/>
      <c r="D1237" s="281">
        <v>0</v>
      </c>
      <c r="E1237" s="281">
        <v>0</v>
      </c>
      <c r="F1237" s="450"/>
      <c r="G1237" s="450"/>
      <c r="H1237" s="451"/>
      <c r="HM1237" s="102"/>
      <c r="HN1237" s="102"/>
      <c r="HO1237" s="102"/>
      <c r="HP1237" s="102"/>
      <c r="HQ1237" s="102"/>
      <c r="HR1237" s="102"/>
      <c r="HS1237" s="102"/>
      <c r="HT1237" s="102"/>
      <c r="HU1237" s="102"/>
      <c r="HV1237" s="102"/>
      <c r="HW1237" s="102"/>
      <c r="HX1237" s="102"/>
      <c r="HY1237" s="102"/>
      <c r="HZ1237" s="102"/>
      <c r="IA1237" s="102"/>
      <c r="IB1237" s="102"/>
      <c r="IC1237" s="102"/>
      <c r="ID1237" s="102"/>
      <c r="IE1237" s="102"/>
      <c r="IF1237" s="102"/>
      <c r="IG1237" s="102"/>
      <c r="IH1237" s="102"/>
      <c r="II1237" s="102"/>
      <c r="IJ1237" s="102"/>
      <c r="IK1237" s="102"/>
      <c r="IL1237" s="102"/>
      <c r="IM1237" s="102"/>
      <c r="IN1237" s="102"/>
    </row>
    <row r="1238" spans="1:248" s="436" customFormat="1" ht="18" customHeight="1">
      <c r="A1238" s="350" t="s">
        <v>1118</v>
      </c>
      <c r="B1238" s="281">
        <v>0</v>
      </c>
      <c r="C1238" s="281"/>
      <c r="D1238" s="281">
        <v>0</v>
      </c>
      <c r="E1238" s="281">
        <v>0</v>
      </c>
      <c r="F1238" s="450"/>
      <c r="G1238" s="450"/>
      <c r="H1238" s="451"/>
      <c r="HM1238" s="102"/>
      <c r="HN1238" s="102"/>
      <c r="HO1238" s="102"/>
      <c r="HP1238" s="102"/>
      <c r="HQ1238" s="102"/>
      <c r="HR1238" s="102"/>
      <c r="HS1238" s="102"/>
      <c r="HT1238" s="102"/>
      <c r="HU1238" s="102"/>
      <c r="HV1238" s="102"/>
      <c r="HW1238" s="102"/>
      <c r="HX1238" s="102"/>
      <c r="HY1238" s="102"/>
      <c r="HZ1238" s="102"/>
      <c r="IA1238" s="102"/>
      <c r="IB1238" s="102"/>
      <c r="IC1238" s="102"/>
      <c r="ID1238" s="102"/>
      <c r="IE1238" s="102"/>
      <c r="IF1238" s="102"/>
      <c r="IG1238" s="102"/>
      <c r="IH1238" s="102"/>
      <c r="II1238" s="102"/>
      <c r="IJ1238" s="102"/>
      <c r="IK1238" s="102"/>
      <c r="IL1238" s="102"/>
      <c r="IM1238" s="102"/>
      <c r="IN1238" s="102"/>
    </row>
    <row r="1239" spans="1:248" s="436" customFormat="1" ht="18" customHeight="1">
      <c r="A1239" s="350" t="s">
        <v>1119</v>
      </c>
      <c r="B1239" s="281">
        <v>0</v>
      </c>
      <c r="C1239" s="281"/>
      <c r="D1239" s="281">
        <v>0</v>
      </c>
      <c r="E1239" s="281">
        <v>0</v>
      </c>
      <c r="F1239" s="450"/>
      <c r="G1239" s="450"/>
      <c r="H1239" s="451"/>
      <c r="HM1239" s="102"/>
      <c r="HN1239" s="102"/>
      <c r="HO1239" s="102"/>
      <c r="HP1239" s="102"/>
      <c r="HQ1239" s="102"/>
      <c r="HR1239" s="102"/>
      <c r="HS1239" s="102"/>
      <c r="HT1239" s="102"/>
      <c r="HU1239" s="102"/>
      <c r="HV1239" s="102"/>
      <c r="HW1239" s="102"/>
      <c r="HX1239" s="102"/>
      <c r="HY1239" s="102"/>
      <c r="HZ1239" s="102"/>
      <c r="IA1239" s="102"/>
      <c r="IB1239" s="102"/>
      <c r="IC1239" s="102"/>
      <c r="ID1239" s="102"/>
      <c r="IE1239" s="102"/>
      <c r="IF1239" s="102"/>
      <c r="IG1239" s="102"/>
      <c r="IH1239" s="102"/>
      <c r="II1239" s="102"/>
      <c r="IJ1239" s="102"/>
      <c r="IK1239" s="102"/>
      <c r="IL1239" s="102"/>
      <c r="IM1239" s="102"/>
      <c r="IN1239" s="102"/>
    </row>
    <row r="1240" spans="1:248" s="436" customFormat="1" ht="18" customHeight="1">
      <c r="A1240" s="350" t="s">
        <v>1120</v>
      </c>
      <c r="B1240" s="281">
        <v>5624.3182466400003</v>
      </c>
      <c r="C1240" s="281"/>
      <c r="D1240" s="281">
        <v>6672</v>
      </c>
      <c r="E1240" s="281">
        <v>21647</v>
      </c>
      <c r="F1240" s="450">
        <v>-0.69178177114611716</v>
      </c>
      <c r="G1240" s="450">
        <v>0.18627711082776854</v>
      </c>
      <c r="H1240" s="451"/>
      <c r="HM1240" s="102"/>
      <c r="HN1240" s="102"/>
      <c r="HO1240" s="102"/>
      <c r="HP1240" s="102"/>
      <c r="HQ1240" s="102"/>
      <c r="HR1240" s="102"/>
      <c r="HS1240" s="102"/>
      <c r="HT1240" s="102"/>
      <c r="HU1240" s="102"/>
      <c r="HV1240" s="102"/>
      <c r="HW1240" s="102"/>
      <c r="HX1240" s="102"/>
      <c r="HY1240" s="102"/>
      <c r="HZ1240" s="102"/>
      <c r="IA1240" s="102"/>
      <c r="IB1240" s="102"/>
      <c r="IC1240" s="102"/>
      <c r="ID1240" s="102"/>
      <c r="IE1240" s="102"/>
      <c r="IF1240" s="102"/>
      <c r="IG1240" s="102"/>
      <c r="IH1240" s="102"/>
      <c r="II1240" s="102"/>
      <c r="IJ1240" s="102"/>
      <c r="IK1240" s="102"/>
      <c r="IL1240" s="102"/>
      <c r="IM1240" s="102"/>
      <c r="IN1240" s="102"/>
    </row>
    <row r="1241" spans="1:248" s="436" customFormat="1" ht="18" customHeight="1">
      <c r="A1241" s="350" t="s">
        <v>1121</v>
      </c>
      <c r="B1241" s="281">
        <v>0</v>
      </c>
      <c r="C1241" s="281"/>
      <c r="D1241" s="281">
        <v>0</v>
      </c>
      <c r="E1241" s="281">
        <v>0</v>
      </c>
      <c r="F1241" s="450"/>
      <c r="G1241" s="450"/>
      <c r="H1241" s="451"/>
      <c r="HM1241" s="102"/>
      <c r="HN1241" s="102"/>
      <c r="HO1241" s="102"/>
      <c r="HP1241" s="102"/>
      <c r="HQ1241" s="102"/>
      <c r="HR1241" s="102"/>
      <c r="HS1241" s="102"/>
      <c r="HT1241" s="102"/>
      <c r="HU1241" s="102"/>
      <c r="HV1241" s="102"/>
      <c r="HW1241" s="102"/>
      <c r="HX1241" s="102"/>
      <c r="HY1241" s="102"/>
      <c r="HZ1241" s="102"/>
      <c r="IA1241" s="102"/>
      <c r="IB1241" s="102"/>
      <c r="IC1241" s="102"/>
      <c r="ID1241" s="102"/>
      <c r="IE1241" s="102"/>
      <c r="IF1241" s="102"/>
      <c r="IG1241" s="102"/>
      <c r="IH1241" s="102"/>
      <c r="II1241" s="102"/>
      <c r="IJ1241" s="102"/>
      <c r="IK1241" s="102"/>
      <c r="IL1241" s="102"/>
      <c r="IM1241" s="102"/>
      <c r="IN1241" s="102"/>
    </row>
    <row r="1242" spans="1:248" s="436" customFormat="1" ht="18" customHeight="1">
      <c r="A1242" s="350" t="s">
        <v>1122</v>
      </c>
      <c r="B1242" s="281">
        <v>291943.31999999995</v>
      </c>
      <c r="C1242" s="281"/>
      <c r="D1242" s="281">
        <v>62964</v>
      </c>
      <c r="E1242" s="281">
        <v>1170149</v>
      </c>
      <c r="F1242" s="450">
        <v>-0.9461914679241703</v>
      </c>
      <c r="G1242" s="450">
        <v>-0.78432799901021877</v>
      </c>
      <c r="H1242" s="451"/>
      <c r="HM1242" s="102"/>
      <c r="HN1242" s="102"/>
      <c r="HO1242" s="102"/>
      <c r="HP1242" s="102"/>
      <c r="HQ1242" s="102"/>
      <c r="HR1242" s="102"/>
      <c r="HS1242" s="102"/>
      <c r="HT1242" s="102"/>
      <c r="HU1242" s="102"/>
      <c r="HV1242" s="102"/>
      <c r="HW1242" s="102"/>
      <c r="HX1242" s="102"/>
      <c r="HY1242" s="102"/>
      <c r="HZ1242" s="102"/>
      <c r="IA1242" s="102"/>
      <c r="IB1242" s="102"/>
      <c r="IC1242" s="102"/>
      <c r="ID1242" s="102"/>
      <c r="IE1242" s="102"/>
      <c r="IF1242" s="102"/>
      <c r="IG1242" s="102"/>
      <c r="IH1242" s="102"/>
      <c r="II1242" s="102"/>
      <c r="IJ1242" s="102"/>
      <c r="IK1242" s="102"/>
      <c r="IL1242" s="102"/>
      <c r="IM1242" s="102"/>
      <c r="IN1242" s="102"/>
    </row>
    <row r="1243" spans="1:248" s="436" customFormat="1" ht="18" customHeight="1">
      <c r="A1243" s="448" t="s">
        <v>1123</v>
      </c>
      <c r="B1243" s="458">
        <v>563883.83199999994</v>
      </c>
      <c r="C1243" s="458">
        <v>567390</v>
      </c>
      <c r="D1243" s="458">
        <v>567390</v>
      </c>
      <c r="E1243" s="458">
        <v>588763</v>
      </c>
      <c r="F1243" s="450">
        <v>-3.6301533893943749E-2</v>
      </c>
      <c r="G1243" s="450">
        <v>6.2178906381555876E-3</v>
      </c>
      <c r="H1243" s="451"/>
      <c r="HM1243" s="102"/>
      <c r="HN1243" s="102"/>
      <c r="HO1243" s="102"/>
      <c r="HP1243" s="102"/>
      <c r="HQ1243" s="102"/>
      <c r="HR1243" s="102"/>
      <c r="HS1243" s="102"/>
      <c r="HT1243" s="102"/>
      <c r="HU1243" s="102"/>
      <c r="HV1243" s="102"/>
      <c r="HW1243" s="102"/>
      <c r="HX1243" s="102"/>
      <c r="HY1243" s="102"/>
      <c r="HZ1243" s="102"/>
      <c r="IA1243" s="102"/>
      <c r="IB1243" s="102"/>
      <c r="IC1243" s="102"/>
      <c r="ID1243" s="102"/>
      <c r="IE1243" s="102"/>
      <c r="IF1243" s="102"/>
      <c r="IG1243" s="102"/>
      <c r="IH1243" s="102"/>
      <c r="II1243" s="102"/>
      <c r="IJ1243" s="102"/>
      <c r="IK1243" s="102"/>
      <c r="IL1243" s="102"/>
      <c r="IM1243" s="102"/>
      <c r="IN1243" s="102"/>
    </row>
    <row r="1244" spans="1:248" s="436" customFormat="1" ht="18" customHeight="1">
      <c r="A1244" s="350" t="s">
        <v>1124</v>
      </c>
      <c r="B1244" s="281">
        <v>240551.37</v>
      </c>
      <c r="C1244" s="281"/>
      <c r="D1244" s="281">
        <v>183662</v>
      </c>
      <c r="E1244" s="281">
        <v>153225</v>
      </c>
      <c r="F1244" s="450">
        <v>0.19864251917115361</v>
      </c>
      <c r="G1244" s="450">
        <v>-0.23649572230663241</v>
      </c>
      <c r="H1244" s="460"/>
      <c r="HM1244" s="102"/>
      <c r="HN1244" s="102"/>
      <c r="HO1244" s="102"/>
      <c r="HP1244" s="102"/>
      <c r="HQ1244" s="102"/>
      <c r="HR1244" s="102"/>
      <c r="HS1244" s="102"/>
      <c r="HT1244" s="102"/>
      <c r="HU1244" s="102"/>
      <c r="HV1244" s="102"/>
      <c r="HW1244" s="102"/>
      <c r="HX1244" s="102"/>
      <c r="HY1244" s="102"/>
      <c r="HZ1244" s="102"/>
      <c r="IA1244" s="102"/>
      <c r="IB1244" s="102"/>
      <c r="IC1244" s="102"/>
      <c r="ID1244" s="102"/>
      <c r="IE1244" s="102"/>
      <c r="IF1244" s="102"/>
      <c r="IG1244" s="102"/>
      <c r="IH1244" s="102"/>
      <c r="II1244" s="102"/>
      <c r="IJ1244" s="102"/>
      <c r="IK1244" s="102"/>
      <c r="IL1244" s="102"/>
      <c r="IM1244" s="102"/>
      <c r="IN1244" s="102"/>
    </row>
    <row r="1245" spans="1:248" s="436" customFormat="1" ht="18" customHeight="1">
      <c r="A1245" s="350" t="s">
        <v>1125</v>
      </c>
      <c r="B1245" s="281">
        <v>0</v>
      </c>
      <c r="C1245" s="281"/>
      <c r="D1245" s="281">
        <v>0</v>
      </c>
      <c r="E1245" s="281">
        <v>0</v>
      </c>
      <c r="F1245" s="450"/>
      <c r="G1245" s="450"/>
      <c r="H1245" s="451"/>
      <c r="HM1245" s="102"/>
      <c r="HN1245" s="102"/>
      <c r="HO1245" s="102"/>
      <c r="HP1245" s="102"/>
      <c r="HQ1245" s="102"/>
      <c r="HR1245" s="102"/>
      <c r="HS1245" s="102"/>
      <c r="HT1245" s="102"/>
      <c r="HU1245" s="102"/>
      <c r="HV1245" s="102"/>
      <c r="HW1245" s="102"/>
      <c r="HX1245" s="102"/>
      <c r="HY1245" s="102"/>
      <c r="HZ1245" s="102"/>
      <c r="IA1245" s="102"/>
      <c r="IB1245" s="102"/>
      <c r="IC1245" s="102"/>
      <c r="ID1245" s="102"/>
      <c r="IE1245" s="102"/>
      <c r="IF1245" s="102"/>
      <c r="IG1245" s="102"/>
      <c r="IH1245" s="102"/>
      <c r="II1245" s="102"/>
      <c r="IJ1245" s="102"/>
      <c r="IK1245" s="102"/>
      <c r="IL1245" s="102"/>
      <c r="IM1245" s="102"/>
      <c r="IN1245" s="102"/>
    </row>
    <row r="1246" spans="1:248" s="436" customFormat="1" ht="18" customHeight="1">
      <c r="A1246" s="350" t="s">
        <v>1126</v>
      </c>
      <c r="B1246" s="281">
        <v>323332.462</v>
      </c>
      <c r="C1246" s="281"/>
      <c r="D1246" s="281">
        <v>383728</v>
      </c>
      <c r="E1246" s="281">
        <v>435538</v>
      </c>
      <c r="F1246" s="450">
        <v>-0.11895632528045774</v>
      </c>
      <c r="G1246" s="450">
        <v>0.18679082708373396</v>
      </c>
      <c r="H1246" s="451"/>
      <c r="HM1246" s="102"/>
      <c r="HN1246" s="102"/>
      <c r="HO1246" s="102"/>
      <c r="HP1246" s="102"/>
      <c r="HQ1246" s="102"/>
      <c r="HR1246" s="102"/>
      <c r="HS1246" s="102"/>
      <c r="HT1246" s="102"/>
      <c r="HU1246" s="102"/>
      <c r="HV1246" s="102"/>
      <c r="HW1246" s="102"/>
      <c r="HX1246" s="102"/>
      <c r="HY1246" s="102"/>
      <c r="HZ1246" s="102"/>
      <c r="IA1246" s="102"/>
      <c r="IB1246" s="102"/>
      <c r="IC1246" s="102"/>
      <c r="ID1246" s="102"/>
      <c r="IE1246" s="102"/>
      <c r="IF1246" s="102"/>
      <c r="IG1246" s="102"/>
      <c r="IH1246" s="102"/>
      <c r="II1246" s="102"/>
      <c r="IJ1246" s="102"/>
      <c r="IK1246" s="102"/>
      <c r="IL1246" s="102"/>
      <c r="IM1246" s="102"/>
      <c r="IN1246" s="102"/>
    </row>
    <row r="1247" spans="1:248" s="436" customFormat="1" ht="18" customHeight="1">
      <c r="A1247" s="448" t="s">
        <v>1127</v>
      </c>
      <c r="B1247" s="458">
        <v>25168</v>
      </c>
      <c r="C1247" s="458">
        <v>24632</v>
      </c>
      <c r="D1247" s="458">
        <v>24632</v>
      </c>
      <c r="E1247" s="458">
        <v>19826</v>
      </c>
      <c r="F1247" s="450">
        <v>0.24240895793402606</v>
      </c>
      <c r="G1247" s="450">
        <v>-2.129688493324855E-2</v>
      </c>
      <c r="H1247" s="451"/>
      <c r="HM1247" s="102"/>
      <c r="HN1247" s="102"/>
      <c r="HO1247" s="102"/>
      <c r="HP1247" s="102"/>
      <c r="HQ1247" s="102"/>
      <c r="HR1247" s="102"/>
      <c r="HS1247" s="102"/>
      <c r="HT1247" s="102"/>
      <c r="HU1247" s="102"/>
      <c r="HV1247" s="102"/>
      <c r="HW1247" s="102"/>
      <c r="HX1247" s="102"/>
      <c r="HY1247" s="102"/>
      <c r="HZ1247" s="102"/>
      <c r="IA1247" s="102"/>
      <c r="IB1247" s="102"/>
      <c r="IC1247" s="102"/>
      <c r="ID1247" s="102"/>
      <c r="IE1247" s="102"/>
      <c r="IF1247" s="102"/>
      <c r="IG1247" s="102"/>
      <c r="IH1247" s="102"/>
      <c r="II1247" s="102"/>
      <c r="IJ1247" s="102"/>
      <c r="IK1247" s="102"/>
      <c r="IL1247" s="102"/>
      <c r="IM1247" s="102"/>
      <c r="IN1247" s="102"/>
    </row>
    <row r="1248" spans="1:248" s="436" customFormat="1" ht="18" customHeight="1">
      <c r="A1248" s="350" t="s">
        <v>1128</v>
      </c>
      <c r="B1248" s="281">
        <v>0</v>
      </c>
      <c r="C1248" s="281"/>
      <c r="D1248" s="281">
        <v>0</v>
      </c>
      <c r="E1248" s="281">
        <v>0</v>
      </c>
      <c r="F1248" s="450"/>
      <c r="G1248" s="450"/>
      <c r="H1248" s="460"/>
      <c r="HM1248" s="102"/>
      <c r="HN1248" s="102"/>
      <c r="HO1248" s="102"/>
      <c r="HP1248" s="102"/>
      <c r="HQ1248" s="102"/>
      <c r="HR1248" s="102"/>
      <c r="HS1248" s="102"/>
      <c r="HT1248" s="102"/>
      <c r="HU1248" s="102"/>
      <c r="HV1248" s="102"/>
      <c r="HW1248" s="102"/>
      <c r="HX1248" s="102"/>
      <c r="HY1248" s="102"/>
      <c r="HZ1248" s="102"/>
      <c r="IA1248" s="102"/>
      <c r="IB1248" s="102"/>
      <c r="IC1248" s="102"/>
      <c r="ID1248" s="102"/>
      <c r="IE1248" s="102"/>
      <c r="IF1248" s="102"/>
      <c r="IG1248" s="102"/>
      <c r="IH1248" s="102"/>
      <c r="II1248" s="102"/>
      <c r="IJ1248" s="102"/>
      <c r="IK1248" s="102"/>
      <c r="IL1248" s="102"/>
      <c r="IM1248" s="102"/>
      <c r="IN1248" s="102"/>
    </row>
    <row r="1249" spans="1:248" s="436" customFormat="1" ht="18" customHeight="1">
      <c r="A1249" s="350" t="s">
        <v>1129</v>
      </c>
      <c r="B1249" s="467">
        <v>10656</v>
      </c>
      <c r="C1249" s="467"/>
      <c r="D1249" s="467">
        <v>9977</v>
      </c>
      <c r="E1249" s="467">
        <v>9012</v>
      </c>
      <c r="F1249" s="450">
        <v>0.1070794496227252</v>
      </c>
      <c r="G1249" s="450">
        <v>-6.3719969969969981E-2</v>
      </c>
      <c r="H1249" s="451"/>
      <c r="HM1249" s="102"/>
      <c r="HN1249" s="102"/>
      <c r="HO1249" s="102"/>
      <c r="HP1249" s="102"/>
      <c r="HQ1249" s="102"/>
      <c r="HR1249" s="102"/>
      <c r="HS1249" s="102"/>
      <c r="HT1249" s="102"/>
      <c r="HU1249" s="102"/>
      <c r="HV1249" s="102"/>
      <c r="HW1249" s="102"/>
      <c r="HX1249" s="102"/>
      <c r="HY1249" s="102"/>
      <c r="HZ1249" s="102"/>
      <c r="IA1249" s="102"/>
      <c r="IB1249" s="102"/>
      <c r="IC1249" s="102"/>
      <c r="ID1249" s="102"/>
      <c r="IE1249" s="102"/>
      <c r="IF1249" s="102"/>
      <c r="IG1249" s="102"/>
      <c r="IH1249" s="102"/>
      <c r="II1249" s="102"/>
      <c r="IJ1249" s="102"/>
      <c r="IK1249" s="102"/>
      <c r="IL1249" s="102"/>
      <c r="IM1249" s="102"/>
      <c r="IN1249" s="102"/>
    </row>
    <row r="1250" spans="1:248" s="438" customFormat="1" ht="18" customHeight="1">
      <c r="A1250" s="350" t="s">
        <v>1130</v>
      </c>
      <c r="B1250" s="281">
        <v>14512</v>
      </c>
      <c r="C1250" s="281"/>
      <c r="D1250" s="281">
        <v>14655</v>
      </c>
      <c r="E1250" s="281">
        <v>10814</v>
      </c>
      <c r="F1250" s="450">
        <v>0.35518771962271134</v>
      </c>
      <c r="G1250" s="450">
        <v>9.8539140022051441E-3</v>
      </c>
      <c r="H1250" s="451"/>
    </row>
    <row r="1251" spans="1:248" s="436" customFormat="1" ht="18" customHeight="1">
      <c r="A1251" s="448" t="s">
        <v>69</v>
      </c>
      <c r="B1251" s="458">
        <v>88000</v>
      </c>
      <c r="C1251" s="458">
        <v>82825</v>
      </c>
      <c r="D1251" s="458">
        <v>81759</v>
      </c>
      <c r="E1251" s="458">
        <v>81762</v>
      </c>
      <c r="F1251" s="450">
        <v>-3.6691861745041798E-5</v>
      </c>
      <c r="G1251" s="450">
        <v>-7.0920454545454592E-2</v>
      </c>
      <c r="H1251" s="451"/>
      <c r="HM1251" s="102"/>
      <c r="HN1251" s="102"/>
      <c r="HO1251" s="102"/>
      <c r="HP1251" s="102"/>
      <c r="HQ1251" s="102"/>
      <c r="HR1251" s="102"/>
      <c r="HS1251" s="102"/>
      <c r="HT1251" s="102"/>
      <c r="HU1251" s="102"/>
      <c r="HV1251" s="102"/>
      <c r="HW1251" s="102"/>
      <c r="HX1251" s="102"/>
      <c r="HY1251" s="102"/>
      <c r="HZ1251" s="102"/>
      <c r="IA1251" s="102"/>
      <c r="IB1251" s="102"/>
      <c r="IC1251" s="102"/>
      <c r="ID1251" s="102"/>
      <c r="IE1251" s="102"/>
      <c r="IF1251" s="102"/>
      <c r="IG1251" s="102"/>
      <c r="IH1251" s="102"/>
      <c r="II1251" s="102"/>
      <c r="IJ1251" s="102"/>
      <c r="IK1251" s="102"/>
      <c r="IL1251" s="102"/>
      <c r="IM1251" s="102"/>
      <c r="IN1251" s="102"/>
    </row>
    <row r="1252" spans="1:248" s="436" customFormat="1" ht="18" customHeight="1">
      <c r="A1252" s="448" t="s">
        <v>1131</v>
      </c>
      <c r="B1252" s="458"/>
      <c r="C1252" s="458">
        <v>1822</v>
      </c>
      <c r="D1252" s="458">
        <v>756</v>
      </c>
      <c r="E1252" s="458"/>
      <c r="F1252" s="450"/>
      <c r="G1252" s="450"/>
      <c r="H1252" s="461"/>
      <c r="HM1252" s="102"/>
      <c r="HN1252" s="102"/>
      <c r="HO1252" s="102"/>
      <c r="HP1252" s="102"/>
      <c r="HQ1252" s="102"/>
      <c r="HR1252" s="102"/>
      <c r="HS1252" s="102"/>
      <c r="HT1252" s="102"/>
      <c r="HU1252" s="102"/>
      <c r="HV1252" s="102"/>
      <c r="HW1252" s="102"/>
      <c r="HX1252" s="102"/>
      <c r="HY1252" s="102"/>
      <c r="HZ1252" s="102"/>
      <c r="IA1252" s="102"/>
      <c r="IB1252" s="102"/>
      <c r="IC1252" s="102"/>
      <c r="ID1252" s="102"/>
      <c r="IE1252" s="102"/>
      <c r="IF1252" s="102"/>
      <c r="IG1252" s="102"/>
      <c r="IH1252" s="102"/>
      <c r="II1252" s="102"/>
      <c r="IJ1252" s="102"/>
      <c r="IK1252" s="102"/>
      <c r="IL1252" s="102"/>
      <c r="IM1252" s="102"/>
      <c r="IN1252" s="102"/>
    </row>
    <row r="1253" spans="1:248" s="436" customFormat="1" ht="18" customHeight="1">
      <c r="A1253" s="350" t="s">
        <v>112</v>
      </c>
      <c r="B1253" s="281"/>
      <c r="C1253" s="281"/>
      <c r="D1253" s="281">
        <v>0</v>
      </c>
      <c r="E1253" s="281"/>
      <c r="F1253" s="450"/>
      <c r="G1253" s="450"/>
      <c r="H1253" s="461"/>
      <c r="HM1253" s="102"/>
      <c r="HN1253" s="102"/>
      <c r="HO1253" s="102"/>
      <c r="HP1253" s="102"/>
      <c r="HQ1253" s="102"/>
      <c r="HR1253" s="102"/>
      <c r="HS1253" s="102"/>
      <c r="HT1253" s="102"/>
      <c r="HU1253" s="102"/>
      <c r="HV1253" s="102"/>
      <c r="HW1253" s="102"/>
      <c r="HX1253" s="102"/>
      <c r="HY1253" s="102"/>
      <c r="HZ1253" s="102"/>
      <c r="IA1253" s="102"/>
      <c r="IB1253" s="102"/>
      <c r="IC1253" s="102"/>
      <c r="ID1253" s="102"/>
      <c r="IE1253" s="102"/>
      <c r="IF1253" s="102"/>
      <c r="IG1253" s="102"/>
      <c r="IH1253" s="102"/>
      <c r="II1253" s="102"/>
      <c r="IJ1253" s="102"/>
      <c r="IK1253" s="102"/>
      <c r="IL1253" s="102"/>
      <c r="IM1253" s="102"/>
      <c r="IN1253" s="102"/>
    </row>
    <row r="1254" spans="1:248" s="436" customFormat="1" ht="18" customHeight="1">
      <c r="A1254" s="350" t="s">
        <v>113</v>
      </c>
      <c r="B1254" s="281"/>
      <c r="C1254" s="281"/>
      <c r="D1254" s="281">
        <v>0</v>
      </c>
      <c r="E1254" s="281"/>
      <c r="F1254" s="450"/>
      <c r="G1254" s="450"/>
      <c r="H1254" s="451"/>
      <c r="HM1254" s="102"/>
      <c r="HN1254" s="102"/>
      <c r="HO1254" s="102"/>
      <c r="HP1254" s="102"/>
      <c r="HQ1254" s="102"/>
      <c r="HR1254" s="102"/>
      <c r="HS1254" s="102"/>
      <c r="HT1254" s="102"/>
      <c r="HU1254" s="102"/>
      <c r="HV1254" s="102"/>
      <c r="HW1254" s="102"/>
      <c r="HX1254" s="102"/>
      <c r="HY1254" s="102"/>
      <c r="HZ1254" s="102"/>
      <c r="IA1254" s="102"/>
      <c r="IB1254" s="102"/>
      <c r="IC1254" s="102"/>
      <c r="ID1254" s="102"/>
      <c r="IE1254" s="102"/>
      <c r="IF1254" s="102"/>
      <c r="IG1254" s="102"/>
      <c r="IH1254" s="102"/>
      <c r="II1254" s="102"/>
      <c r="IJ1254" s="102"/>
      <c r="IK1254" s="102"/>
      <c r="IL1254" s="102"/>
      <c r="IM1254" s="102"/>
      <c r="IN1254" s="102"/>
    </row>
    <row r="1255" spans="1:248" s="436" customFormat="1" ht="18" customHeight="1">
      <c r="A1255" s="350" t="s">
        <v>114</v>
      </c>
      <c r="B1255" s="281"/>
      <c r="C1255" s="281"/>
      <c r="D1255" s="281">
        <v>0</v>
      </c>
      <c r="E1255" s="281"/>
      <c r="F1255" s="450"/>
      <c r="G1255" s="450"/>
      <c r="H1255" s="451"/>
      <c r="HM1255" s="102"/>
      <c r="HN1255" s="102"/>
      <c r="HO1255" s="102"/>
      <c r="HP1255" s="102"/>
      <c r="HQ1255" s="102"/>
      <c r="HR1255" s="102"/>
      <c r="HS1255" s="102"/>
      <c r="HT1255" s="102"/>
      <c r="HU1255" s="102"/>
      <c r="HV1255" s="102"/>
      <c r="HW1255" s="102"/>
      <c r="HX1255" s="102"/>
      <c r="HY1255" s="102"/>
      <c r="HZ1255" s="102"/>
      <c r="IA1255" s="102"/>
      <c r="IB1255" s="102"/>
      <c r="IC1255" s="102"/>
      <c r="ID1255" s="102"/>
      <c r="IE1255" s="102"/>
      <c r="IF1255" s="102"/>
      <c r="IG1255" s="102"/>
      <c r="IH1255" s="102"/>
      <c r="II1255" s="102"/>
      <c r="IJ1255" s="102"/>
      <c r="IK1255" s="102"/>
      <c r="IL1255" s="102"/>
      <c r="IM1255" s="102"/>
      <c r="IN1255" s="102"/>
    </row>
    <row r="1256" spans="1:248" s="436" customFormat="1" ht="18" customHeight="1">
      <c r="A1256" s="350" t="s">
        <v>1132</v>
      </c>
      <c r="B1256" s="467"/>
      <c r="C1256" s="467"/>
      <c r="D1256" s="467">
        <v>0</v>
      </c>
      <c r="E1256" s="467"/>
      <c r="F1256" s="450"/>
      <c r="G1256" s="450"/>
      <c r="H1256" s="451"/>
      <c r="HM1256" s="102"/>
      <c r="HN1256" s="102"/>
      <c r="HO1256" s="102"/>
      <c r="HP1256" s="102"/>
      <c r="HQ1256" s="102"/>
      <c r="HR1256" s="102"/>
      <c r="HS1256" s="102"/>
      <c r="HT1256" s="102"/>
      <c r="HU1256" s="102"/>
      <c r="HV1256" s="102"/>
      <c r="HW1256" s="102"/>
      <c r="HX1256" s="102"/>
      <c r="HY1256" s="102"/>
      <c r="HZ1256" s="102"/>
      <c r="IA1256" s="102"/>
      <c r="IB1256" s="102"/>
      <c r="IC1256" s="102"/>
      <c r="ID1256" s="102"/>
      <c r="IE1256" s="102"/>
      <c r="IF1256" s="102"/>
      <c r="IG1256" s="102"/>
      <c r="IH1256" s="102"/>
      <c r="II1256" s="102"/>
      <c r="IJ1256" s="102"/>
      <c r="IK1256" s="102"/>
      <c r="IL1256" s="102"/>
      <c r="IM1256" s="102"/>
      <c r="IN1256" s="102"/>
    </row>
    <row r="1257" spans="1:248" s="436" customFormat="1" ht="18" customHeight="1">
      <c r="A1257" s="350" t="s">
        <v>1133</v>
      </c>
      <c r="B1257" s="467"/>
      <c r="C1257" s="467"/>
      <c r="D1257" s="467">
        <v>0</v>
      </c>
      <c r="E1257" s="467"/>
      <c r="F1257" s="450"/>
      <c r="G1257" s="450"/>
      <c r="H1257" s="451"/>
      <c r="HM1257" s="102"/>
      <c r="HN1257" s="102"/>
      <c r="HO1257" s="102"/>
      <c r="HP1257" s="102"/>
      <c r="HQ1257" s="102"/>
      <c r="HR1257" s="102"/>
      <c r="HS1257" s="102"/>
      <c r="HT1257" s="102"/>
      <c r="HU1257" s="102"/>
      <c r="HV1257" s="102"/>
      <c r="HW1257" s="102"/>
      <c r="HX1257" s="102"/>
      <c r="HY1257" s="102"/>
      <c r="HZ1257" s="102"/>
      <c r="IA1257" s="102"/>
      <c r="IB1257" s="102"/>
      <c r="IC1257" s="102"/>
      <c r="ID1257" s="102"/>
      <c r="IE1257" s="102"/>
      <c r="IF1257" s="102"/>
      <c r="IG1257" s="102"/>
      <c r="IH1257" s="102"/>
      <c r="II1257" s="102"/>
      <c r="IJ1257" s="102"/>
      <c r="IK1257" s="102"/>
      <c r="IL1257" s="102"/>
      <c r="IM1257" s="102"/>
      <c r="IN1257" s="102"/>
    </row>
    <row r="1258" spans="1:248" s="436" customFormat="1" ht="18" customHeight="1">
      <c r="A1258" s="350" t="s">
        <v>1134</v>
      </c>
      <c r="B1258" s="281"/>
      <c r="C1258" s="281"/>
      <c r="D1258" s="281">
        <v>0</v>
      </c>
      <c r="E1258" s="281"/>
      <c r="F1258" s="450"/>
      <c r="G1258" s="450"/>
      <c r="H1258" s="451"/>
      <c r="HM1258" s="102"/>
      <c r="HN1258" s="102"/>
      <c r="HO1258" s="102"/>
      <c r="HP1258" s="102"/>
      <c r="HQ1258" s="102"/>
      <c r="HR1258" s="102"/>
      <c r="HS1258" s="102"/>
      <c r="HT1258" s="102"/>
      <c r="HU1258" s="102"/>
      <c r="HV1258" s="102"/>
      <c r="HW1258" s="102"/>
      <c r="HX1258" s="102"/>
      <c r="HY1258" s="102"/>
      <c r="HZ1258" s="102"/>
      <c r="IA1258" s="102"/>
      <c r="IB1258" s="102"/>
      <c r="IC1258" s="102"/>
      <c r="ID1258" s="102"/>
      <c r="IE1258" s="102"/>
      <c r="IF1258" s="102"/>
      <c r="IG1258" s="102"/>
      <c r="IH1258" s="102"/>
      <c r="II1258" s="102"/>
      <c r="IJ1258" s="102"/>
      <c r="IK1258" s="102"/>
      <c r="IL1258" s="102"/>
      <c r="IM1258" s="102"/>
      <c r="IN1258" s="102"/>
    </row>
    <row r="1259" spans="1:248" s="436" customFormat="1" ht="18" customHeight="1">
      <c r="A1259" s="350" t="s">
        <v>1135</v>
      </c>
      <c r="B1259" s="281"/>
      <c r="C1259" s="281"/>
      <c r="D1259" s="281">
        <v>0</v>
      </c>
      <c r="E1259" s="281"/>
      <c r="F1259" s="450"/>
      <c r="G1259" s="450"/>
      <c r="H1259" s="461"/>
      <c r="HM1259" s="102"/>
      <c r="HN1259" s="102"/>
      <c r="HO1259" s="102"/>
      <c r="HP1259" s="102"/>
      <c r="HQ1259" s="102"/>
      <c r="HR1259" s="102"/>
      <c r="HS1259" s="102"/>
      <c r="HT1259" s="102"/>
      <c r="HU1259" s="102"/>
      <c r="HV1259" s="102"/>
      <c r="HW1259" s="102"/>
      <c r="HX1259" s="102"/>
      <c r="HY1259" s="102"/>
      <c r="HZ1259" s="102"/>
      <c r="IA1259" s="102"/>
      <c r="IB1259" s="102"/>
      <c r="IC1259" s="102"/>
      <c r="ID1259" s="102"/>
      <c r="IE1259" s="102"/>
      <c r="IF1259" s="102"/>
      <c r="IG1259" s="102"/>
      <c r="IH1259" s="102"/>
      <c r="II1259" s="102"/>
      <c r="IJ1259" s="102"/>
      <c r="IK1259" s="102"/>
      <c r="IL1259" s="102"/>
      <c r="IM1259" s="102"/>
      <c r="IN1259" s="102"/>
    </row>
    <row r="1260" spans="1:248" s="436" customFormat="1" ht="18" customHeight="1">
      <c r="A1260" s="350" t="s">
        <v>1136</v>
      </c>
      <c r="B1260" s="281"/>
      <c r="C1260" s="281"/>
      <c r="D1260" s="281">
        <v>0</v>
      </c>
      <c r="E1260" s="281"/>
      <c r="F1260" s="450"/>
      <c r="G1260" s="450"/>
      <c r="H1260" s="451"/>
      <c r="HM1260" s="102"/>
      <c r="HN1260" s="102"/>
      <c r="HO1260" s="102"/>
      <c r="HP1260" s="102"/>
      <c r="HQ1260" s="102"/>
      <c r="HR1260" s="102"/>
      <c r="HS1260" s="102"/>
      <c r="HT1260" s="102"/>
      <c r="HU1260" s="102"/>
      <c r="HV1260" s="102"/>
      <c r="HW1260" s="102"/>
      <c r="HX1260" s="102"/>
      <c r="HY1260" s="102"/>
      <c r="HZ1260" s="102"/>
      <c r="IA1260" s="102"/>
      <c r="IB1260" s="102"/>
      <c r="IC1260" s="102"/>
      <c r="ID1260" s="102"/>
      <c r="IE1260" s="102"/>
      <c r="IF1260" s="102"/>
      <c r="IG1260" s="102"/>
      <c r="IH1260" s="102"/>
      <c r="II1260" s="102"/>
      <c r="IJ1260" s="102"/>
      <c r="IK1260" s="102"/>
      <c r="IL1260" s="102"/>
      <c r="IM1260" s="102"/>
      <c r="IN1260" s="102"/>
    </row>
    <row r="1261" spans="1:248" s="436" customFormat="1" ht="18" customHeight="1">
      <c r="A1261" s="350" t="s">
        <v>1137</v>
      </c>
      <c r="B1261" s="281"/>
      <c r="C1261" s="281"/>
      <c r="D1261" s="281">
        <v>0</v>
      </c>
      <c r="E1261" s="281"/>
      <c r="F1261" s="450"/>
      <c r="G1261" s="450"/>
      <c r="H1261" s="451"/>
      <c r="HM1261" s="102"/>
      <c r="HN1261" s="102"/>
      <c r="HO1261" s="102"/>
      <c r="HP1261" s="102"/>
      <c r="HQ1261" s="102"/>
      <c r="HR1261" s="102"/>
      <c r="HS1261" s="102"/>
      <c r="HT1261" s="102"/>
      <c r="HU1261" s="102"/>
      <c r="HV1261" s="102"/>
      <c r="HW1261" s="102"/>
      <c r="HX1261" s="102"/>
      <c r="HY1261" s="102"/>
      <c r="HZ1261" s="102"/>
      <c r="IA1261" s="102"/>
      <c r="IB1261" s="102"/>
      <c r="IC1261" s="102"/>
      <c r="ID1261" s="102"/>
      <c r="IE1261" s="102"/>
      <c r="IF1261" s="102"/>
      <c r="IG1261" s="102"/>
      <c r="IH1261" s="102"/>
      <c r="II1261" s="102"/>
      <c r="IJ1261" s="102"/>
      <c r="IK1261" s="102"/>
      <c r="IL1261" s="102"/>
      <c r="IM1261" s="102"/>
      <c r="IN1261" s="102"/>
    </row>
    <row r="1262" spans="1:248" s="436" customFormat="1" ht="18" customHeight="1">
      <c r="A1262" s="350" t="s">
        <v>1138</v>
      </c>
      <c r="B1262" s="281"/>
      <c r="C1262" s="281"/>
      <c r="D1262" s="281">
        <v>0</v>
      </c>
      <c r="E1262" s="281"/>
      <c r="F1262" s="450"/>
      <c r="G1262" s="450"/>
      <c r="H1262" s="451"/>
      <c r="HM1262" s="102"/>
      <c r="HN1262" s="102"/>
      <c r="HO1262" s="102"/>
      <c r="HP1262" s="102"/>
      <c r="HQ1262" s="102"/>
      <c r="HR1262" s="102"/>
      <c r="HS1262" s="102"/>
      <c r="HT1262" s="102"/>
      <c r="HU1262" s="102"/>
      <c r="HV1262" s="102"/>
      <c r="HW1262" s="102"/>
      <c r="HX1262" s="102"/>
      <c r="HY1262" s="102"/>
      <c r="HZ1262" s="102"/>
      <c r="IA1262" s="102"/>
      <c r="IB1262" s="102"/>
      <c r="IC1262" s="102"/>
      <c r="ID1262" s="102"/>
      <c r="IE1262" s="102"/>
      <c r="IF1262" s="102"/>
      <c r="IG1262" s="102"/>
      <c r="IH1262" s="102"/>
      <c r="II1262" s="102"/>
      <c r="IJ1262" s="102"/>
      <c r="IK1262" s="102"/>
      <c r="IL1262" s="102"/>
      <c r="IM1262" s="102"/>
      <c r="IN1262" s="102"/>
    </row>
    <row r="1263" spans="1:248" s="436" customFormat="1" ht="18" customHeight="1">
      <c r="A1263" s="350" t="s">
        <v>1139</v>
      </c>
      <c r="B1263" s="281"/>
      <c r="C1263" s="281"/>
      <c r="D1263" s="281">
        <v>0</v>
      </c>
      <c r="E1263" s="281"/>
      <c r="F1263" s="450"/>
      <c r="G1263" s="450"/>
      <c r="H1263" s="451"/>
      <c r="HM1263" s="102"/>
      <c r="HN1263" s="102"/>
      <c r="HO1263" s="102"/>
      <c r="HP1263" s="102"/>
      <c r="HQ1263" s="102"/>
      <c r="HR1263" s="102"/>
      <c r="HS1263" s="102"/>
      <c r="HT1263" s="102"/>
      <c r="HU1263" s="102"/>
      <c r="HV1263" s="102"/>
      <c r="HW1263" s="102"/>
      <c r="HX1263" s="102"/>
      <c r="HY1263" s="102"/>
      <c r="HZ1263" s="102"/>
      <c r="IA1263" s="102"/>
      <c r="IB1263" s="102"/>
      <c r="IC1263" s="102"/>
      <c r="ID1263" s="102"/>
      <c r="IE1263" s="102"/>
      <c r="IF1263" s="102"/>
      <c r="IG1263" s="102"/>
      <c r="IH1263" s="102"/>
      <c r="II1263" s="102"/>
      <c r="IJ1263" s="102"/>
      <c r="IK1263" s="102"/>
      <c r="IL1263" s="102"/>
      <c r="IM1263" s="102"/>
      <c r="IN1263" s="102"/>
    </row>
    <row r="1264" spans="1:248" s="436" customFormat="1" ht="18" customHeight="1">
      <c r="A1264" s="350" t="s">
        <v>1140</v>
      </c>
      <c r="B1264" s="281"/>
      <c r="C1264" s="281"/>
      <c r="D1264" s="281">
        <v>0</v>
      </c>
      <c r="E1264" s="281"/>
      <c r="F1264" s="450"/>
      <c r="G1264" s="450"/>
      <c r="H1264" s="451"/>
      <c r="HM1264" s="102"/>
      <c r="HN1264" s="102"/>
      <c r="HO1264" s="102"/>
      <c r="HP1264" s="102"/>
      <c r="HQ1264" s="102"/>
      <c r="HR1264" s="102"/>
      <c r="HS1264" s="102"/>
      <c r="HT1264" s="102"/>
      <c r="HU1264" s="102"/>
      <c r="HV1264" s="102"/>
      <c r="HW1264" s="102"/>
      <c r="HX1264" s="102"/>
      <c r="HY1264" s="102"/>
      <c r="HZ1264" s="102"/>
      <c r="IA1264" s="102"/>
      <c r="IB1264" s="102"/>
      <c r="IC1264" s="102"/>
      <c r="ID1264" s="102"/>
      <c r="IE1264" s="102"/>
      <c r="IF1264" s="102"/>
      <c r="IG1264" s="102"/>
      <c r="IH1264" s="102"/>
      <c r="II1264" s="102"/>
      <c r="IJ1264" s="102"/>
      <c r="IK1264" s="102"/>
      <c r="IL1264" s="102"/>
      <c r="IM1264" s="102"/>
      <c r="IN1264" s="102"/>
    </row>
    <row r="1265" spans="1:248" s="436" customFormat="1" ht="18" customHeight="1">
      <c r="A1265" s="350" t="s">
        <v>121</v>
      </c>
      <c r="B1265" s="281"/>
      <c r="C1265" s="281"/>
      <c r="D1265" s="281">
        <v>0</v>
      </c>
      <c r="E1265" s="281"/>
      <c r="F1265" s="450"/>
      <c r="G1265" s="450"/>
      <c r="H1265" s="451"/>
      <c r="HM1265" s="102"/>
      <c r="HN1265" s="102"/>
      <c r="HO1265" s="102"/>
      <c r="HP1265" s="102"/>
      <c r="HQ1265" s="102"/>
      <c r="HR1265" s="102"/>
      <c r="HS1265" s="102"/>
      <c r="HT1265" s="102"/>
      <c r="HU1265" s="102"/>
      <c r="HV1265" s="102"/>
      <c r="HW1265" s="102"/>
      <c r="HX1265" s="102"/>
      <c r="HY1265" s="102"/>
      <c r="HZ1265" s="102"/>
      <c r="IA1265" s="102"/>
      <c r="IB1265" s="102"/>
      <c r="IC1265" s="102"/>
      <c r="ID1265" s="102"/>
      <c r="IE1265" s="102"/>
      <c r="IF1265" s="102"/>
      <c r="IG1265" s="102"/>
      <c r="IH1265" s="102"/>
      <c r="II1265" s="102"/>
      <c r="IJ1265" s="102"/>
      <c r="IK1265" s="102"/>
      <c r="IL1265" s="102"/>
      <c r="IM1265" s="102"/>
      <c r="IN1265" s="102"/>
    </row>
    <row r="1266" spans="1:248" s="436" customFormat="1" ht="18" customHeight="1">
      <c r="A1266" s="350" t="s">
        <v>1141</v>
      </c>
      <c r="B1266" s="281"/>
      <c r="C1266" s="281"/>
      <c r="D1266" s="281">
        <v>756</v>
      </c>
      <c r="E1266" s="281"/>
      <c r="F1266" s="450"/>
      <c r="G1266" s="450"/>
      <c r="H1266" s="451"/>
      <c r="HM1266" s="102"/>
      <c r="HN1266" s="102"/>
      <c r="HO1266" s="102"/>
      <c r="HP1266" s="102"/>
      <c r="HQ1266" s="102"/>
      <c r="HR1266" s="102"/>
      <c r="HS1266" s="102"/>
      <c r="HT1266" s="102"/>
      <c r="HU1266" s="102"/>
      <c r="HV1266" s="102"/>
      <c r="HW1266" s="102"/>
      <c r="HX1266" s="102"/>
      <c r="HY1266" s="102"/>
      <c r="HZ1266" s="102"/>
      <c r="IA1266" s="102"/>
      <c r="IB1266" s="102"/>
      <c r="IC1266" s="102"/>
      <c r="ID1266" s="102"/>
      <c r="IE1266" s="102"/>
      <c r="IF1266" s="102"/>
      <c r="IG1266" s="102"/>
      <c r="IH1266" s="102"/>
      <c r="II1266" s="102"/>
      <c r="IJ1266" s="102"/>
      <c r="IK1266" s="102"/>
      <c r="IL1266" s="102"/>
      <c r="IM1266" s="102"/>
      <c r="IN1266" s="102"/>
    </row>
    <row r="1267" spans="1:248" s="436" customFormat="1" ht="18" customHeight="1">
      <c r="A1267" s="448" t="s">
        <v>1142</v>
      </c>
      <c r="B1267" s="458"/>
      <c r="C1267" s="458"/>
      <c r="D1267" s="458">
        <v>0</v>
      </c>
      <c r="E1267" s="458"/>
      <c r="F1267" s="450"/>
      <c r="G1267" s="450"/>
      <c r="H1267" s="451"/>
      <c r="HM1267" s="102"/>
      <c r="HN1267" s="102"/>
      <c r="HO1267" s="102"/>
      <c r="HP1267" s="102"/>
      <c r="HQ1267" s="102"/>
      <c r="HR1267" s="102"/>
      <c r="HS1267" s="102"/>
      <c r="HT1267" s="102"/>
      <c r="HU1267" s="102"/>
      <c r="HV1267" s="102"/>
      <c r="HW1267" s="102"/>
      <c r="HX1267" s="102"/>
      <c r="HY1267" s="102"/>
      <c r="HZ1267" s="102"/>
      <c r="IA1267" s="102"/>
      <c r="IB1267" s="102"/>
      <c r="IC1267" s="102"/>
      <c r="ID1267" s="102"/>
      <c r="IE1267" s="102"/>
      <c r="IF1267" s="102"/>
      <c r="IG1267" s="102"/>
      <c r="IH1267" s="102"/>
      <c r="II1267" s="102"/>
      <c r="IJ1267" s="102"/>
      <c r="IK1267" s="102"/>
      <c r="IL1267" s="102"/>
      <c r="IM1267" s="102"/>
      <c r="IN1267" s="102"/>
    </row>
    <row r="1268" spans="1:248" s="436" customFormat="1" ht="18" customHeight="1">
      <c r="A1268" s="350" t="s">
        <v>112</v>
      </c>
      <c r="B1268" s="281"/>
      <c r="C1268" s="281"/>
      <c r="D1268" s="281">
        <v>0</v>
      </c>
      <c r="E1268" s="281"/>
      <c r="F1268" s="450"/>
      <c r="G1268" s="450"/>
      <c r="H1268" s="451"/>
      <c r="HM1268" s="102"/>
      <c r="HN1268" s="102"/>
      <c r="HO1268" s="102"/>
      <c r="HP1268" s="102"/>
      <c r="HQ1268" s="102"/>
      <c r="HR1268" s="102"/>
      <c r="HS1268" s="102"/>
      <c r="HT1268" s="102"/>
      <c r="HU1268" s="102"/>
      <c r="HV1268" s="102"/>
      <c r="HW1268" s="102"/>
      <c r="HX1268" s="102"/>
      <c r="HY1268" s="102"/>
      <c r="HZ1268" s="102"/>
      <c r="IA1268" s="102"/>
      <c r="IB1268" s="102"/>
      <c r="IC1268" s="102"/>
      <c r="ID1268" s="102"/>
      <c r="IE1268" s="102"/>
      <c r="IF1268" s="102"/>
      <c r="IG1268" s="102"/>
      <c r="IH1268" s="102"/>
      <c r="II1268" s="102"/>
      <c r="IJ1268" s="102"/>
      <c r="IK1268" s="102"/>
      <c r="IL1268" s="102"/>
      <c r="IM1268" s="102"/>
      <c r="IN1268" s="102"/>
    </row>
    <row r="1269" spans="1:248" s="436" customFormat="1" ht="18" customHeight="1">
      <c r="A1269" s="350" t="s">
        <v>113</v>
      </c>
      <c r="B1269" s="281"/>
      <c r="C1269" s="281"/>
      <c r="D1269" s="281">
        <v>0</v>
      </c>
      <c r="E1269" s="281"/>
      <c r="F1269" s="450"/>
      <c r="G1269" s="450"/>
      <c r="H1269" s="451"/>
      <c r="HM1269" s="102"/>
      <c r="HN1269" s="102"/>
      <c r="HO1269" s="102"/>
      <c r="HP1269" s="102"/>
      <c r="HQ1269" s="102"/>
      <c r="HR1269" s="102"/>
      <c r="HS1269" s="102"/>
      <c r="HT1269" s="102"/>
      <c r="HU1269" s="102"/>
      <c r="HV1269" s="102"/>
      <c r="HW1269" s="102"/>
      <c r="HX1269" s="102"/>
      <c r="HY1269" s="102"/>
      <c r="HZ1269" s="102"/>
      <c r="IA1269" s="102"/>
      <c r="IB1269" s="102"/>
      <c r="IC1269" s="102"/>
      <c r="ID1269" s="102"/>
      <c r="IE1269" s="102"/>
      <c r="IF1269" s="102"/>
      <c r="IG1269" s="102"/>
      <c r="IH1269" s="102"/>
      <c r="II1269" s="102"/>
      <c r="IJ1269" s="102"/>
      <c r="IK1269" s="102"/>
      <c r="IL1269" s="102"/>
      <c r="IM1269" s="102"/>
      <c r="IN1269" s="102"/>
    </row>
    <row r="1270" spans="1:248" s="436" customFormat="1" ht="18" customHeight="1">
      <c r="A1270" s="350" t="s">
        <v>114</v>
      </c>
      <c r="B1270" s="281"/>
      <c r="C1270" s="281"/>
      <c r="D1270" s="281">
        <v>0</v>
      </c>
      <c r="E1270" s="281"/>
      <c r="F1270" s="450"/>
      <c r="G1270" s="450"/>
      <c r="H1270" s="451"/>
      <c r="HM1270" s="102"/>
      <c r="HN1270" s="102"/>
      <c r="HO1270" s="102"/>
      <c r="HP1270" s="102"/>
      <c r="HQ1270" s="102"/>
      <c r="HR1270" s="102"/>
      <c r="HS1270" s="102"/>
      <c r="HT1270" s="102"/>
      <c r="HU1270" s="102"/>
      <c r="HV1270" s="102"/>
      <c r="HW1270" s="102"/>
      <c r="HX1270" s="102"/>
      <c r="HY1270" s="102"/>
      <c r="HZ1270" s="102"/>
      <c r="IA1270" s="102"/>
      <c r="IB1270" s="102"/>
      <c r="IC1270" s="102"/>
      <c r="ID1270" s="102"/>
      <c r="IE1270" s="102"/>
      <c r="IF1270" s="102"/>
      <c r="IG1270" s="102"/>
      <c r="IH1270" s="102"/>
      <c r="II1270" s="102"/>
      <c r="IJ1270" s="102"/>
      <c r="IK1270" s="102"/>
      <c r="IL1270" s="102"/>
      <c r="IM1270" s="102"/>
      <c r="IN1270" s="102"/>
    </row>
    <row r="1271" spans="1:248" s="436" customFormat="1" ht="18" customHeight="1">
      <c r="A1271" s="350" t="s">
        <v>1143</v>
      </c>
      <c r="B1271" s="281"/>
      <c r="C1271" s="281"/>
      <c r="D1271" s="281">
        <v>0</v>
      </c>
      <c r="E1271" s="281"/>
      <c r="F1271" s="450"/>
      <c r="G1271" s="450"/>
      <c r="H1271" s="451"/>
      <c r="HM1271" s="102"/>
      <c r="HN1271" s="102"/>
      <c r="HO1271" s="102"/>
      <c r="HP1271" s="102"/>
      <c r="HQ1271" s="102"/>
      <c r="HR1271" s="102"/>
      <c r="HS1271" s="102"/>
      <c r="HT1271" s="102"/>
      <c r="HU1271" s="102"/>
      <c r="HV1271" s="102"/>
      <c r="HW1271" s="102"/>
      <c r="HX1271" s="102"/>
      <c r="HY1271" s="102"/>
      <c r="HZ1271" s="102"/>
      <c r="IA1271" s="102"/>
      <c r="IB1271" s="102"/>
      <c r="IC1271" s="102"/>
      <c r="ID1271" s="102"/>
      <c r="IE1271" s="102"/>
      <c r="IF1271" s="102"/>
      <c r="IG1271" s="102"/>
      <c r="IH1271" s="102"/>
      <c r="II1271" s="102"/>
      <c r="IJ1271" s="102"/>
      <c r="IK1271" s="102"/>
      <c r="IL1271" s="102"/>
      <c r="IM1271" s="102"/>
      <c r="IN1271" s="102"/>
    </row>
    <row r="1272" spans="1:248" s="436" customFormat="1" ht="18" customHeight="1">
      <c r="A1272" s="350" t="s">
        <v>1144</v>
      </c>
      <c r="B1272" s="281"/>
      <c r="C1272" s="281"/>
      <c r="D1272" s="281">
        <v>0</v>
      </c>
      <c r="E1272" s="281"/>
      <c r="F1272" s="450"/>
      <c r="G1272" s="450"/>
      <c r="H1272" s="451"/>
      <c r="HM1272" s="102"/>
      <c r="HN1272" s="102"/>
      <c r="HO1272" s="102"/>
      <c r="HP1272" s="102"/>
      <c r="HQ1272" s="102"/>
      <c r="HR1272" s="102"/>
      <c r="HS1272" s="102"/>
      <c r="HT1272" s="102"/>
      <c r="HU1272" s="102"/>
      <c r="HV1272" s="102"/>
      <c r="HW1272" s="102"/>
      <c r="HX1272" s="102"/>
      <c r="HY1272" s="102"/>
      <c r="HZ1272" s="102"/>
      <c r="IA1272" s="102"/>
      <c r="IB1272" s="102"/>
      <c r="IC1272" s="102"/>
      <c r="ID1272" s="102"/>
      <c r="IE1272" s="102"/>
      <c r="IF1272" s="102"/>
      <c r="IG1272" s="102"/>
      <c r="IH1272" s="102"/>
      <c r="II1272" s="102"/>
      <c r="IJ1272" s="102"/>
      <c r="IK1272" s="102"/>
      <c r="IL1272" s="102"/>
      <c r="IM1272" s="102"/>
      <c r="IN1272" s="102"/>
    </row>
    <row r="1273" spans="1:248" s="436" customFormat="1" ht="18" customHeight="1">
      <c r="A1273" s="350" t="s">
        <v>1145</v>
      </c>
      <c r="B1273" s="281"/>
      <c r="C1273" s="281"/>
      <c r="D1273" s="281">
        <v>0</v>
      </c>
      <c r="E1273" s="281"/>
      <c r="F1273" s="450"/>
      <c r="G1273" s="450"/>
      <c r="H1273" s="451"/>
      <c r="HM1273" s="102"/>
      <c r="HN1273" s="102"/>
      <c r="HO1273" s="102"/>
      <c r="HP1273" s="102"/>
      <c r="HQ1273" s="102"/>
      <c r="HR1273" s="102"/>
      <c r="HS1273" s="102"/>
      <c r="HT1273" s="102"/>
      <c r="HU1273" s="102"/>
      <c r="HV1273" s="102"/>
      <c r="HW1273" s="102"/>
      <c r="HX1273" s="102"/>
      <c r="HY1273" s="102"/>
      <c r="HZ1273" s="102"/>
      <c r="IA1273" s="102"/>
      <c r="IB1273" s="102"/>
      <c r="IC1273" s="102"/>
      <c r="ID1273" s="102"/>
      <c r="IE1273" s="102"/>
      <c r="IF1273" s="102"/>
      <c r="IG1273" s="102"/>
      <c r="IH1273" s="102"/>
      <c r="II1273" s="102"/>
      <c r="IJ1273" s="102"/>
      <c r="IK1273" s="102"/>
      <c r="IL1273" s="102"/>
      <c r="IM1273" s="102"/>
      <c r="IN1273" s="102"/>
    </row>
    <row r="1274" spans="1:248" s="436" customFormat="1" ht="18" customHeight="1">
      <c r="A1274" s="350" t="s">
        <v>1146</v>
      </c>
      <c r="B1274" s="281"/>
      <c r="C1274" s="281"/>
      <c r="D1274" s="281">
        <v>0</v>
      </c>
      <c r="E1274" s="281"/>
      <c r="F1274" s="450"/>
      <c r="G1274" s="450"/>
      <c r="H1274" s="451"/>
      <c r="HM1274" s="102"/>
      <c r="HN1274" s="102"/>
      <c r="HO1274" s="102"/>
      <c r="HP1274" s="102"/>
      <c r="HQ1274" s="102"/>
      <c r="HR1274" s="102"/>
      <c r="HS1274" s="102"/>
      <c r="HT1274" s="102"/>
      <c r="HU1274" s="102"/>
      <c r="HV1274" s="102"/>
      <c r="HW1274" s="102"/>
      <c r="HX1274" s="102"/>
      <c r="HY1274" s="102"/>
      <c r="HZ1274" s="102"/>
      <c r="IA1274" s="102"/>
      <c r="IB1274" s="102"/>
      <c r="IC1274" s="102"/>
      <c r="ID1274" s="102"/>
      <c r="IE1274" s="102"/>
      <c r="IF1274" s="102"/>
      <c r="IG1274" s="102"/>
      <c r="IH1274" s="102"/>
      <c r="II1274" s="102"/>
      <c r="IJ1274" s="102"/>
      <c r="IK1274" s="102"/>
      <c r="IL1274" s="102"/>
      <c r="IM1274" s="102"/>
      <c r="IN1274" s="102"/>
    </row>
    <row r="1275" spans="1:248" s="436" customFormat="1" ht="18" customHeight="1">
      <c r="A1275" s="350" t="s">
        <v>1147</v>
      </c>
      <c r="B1275" s="281"/>
      <c r="C1275" s="281"/>
      <c r="D1275" s="281">
        <v>0</v>
      </c>
      <c r="E1275" s="281"/>
      <c r="F1275" s="450"/>
      <c r="G1275" s="450"/>
      <c r="H1275" s="451"/>
      <c r="HM1275" s="102"/>
      <c r="HN1275" s="102"/>
      <c r="HO1275" s="102"/>
      <c r="HP1275" s="102"/>
      <c r="HQ1275" s="102"/>
      <c r="HR1275" s="102"/>
      <c r="HS1275" s="102"/>
      <c r="HT1275" s="102"/>
      <c r="HU1275" s="102"/>
      <c r="HV1275" s="102"/>
      <c r="HW1275" s="102"/>
      <c r="HX1275" s="102"/>
      <c r="HY1275" s="102"/>
      <c r="HZ1275" s="102"/>
      <c r="IA1275" s="102"/>
      <c r="IB1275" s="102"/>
      <c r="IC1275" s="102"/>
      <c r="ID1275" s="102"/>
      <c r="IE1275" s="102"/>
      <c r="IF1275" s="102"/>
      <c r="IG1275" s="102"/>
      <c r="IH1275" s="102"/>
      <c r="II1275" s="102"/>
      <c r="IJ1275" s="102"/>
      <c r="IK1275" s="102"/>
      <c r="IL1275" s="102"/>
      <c r="IM1275" s="102"/>
      <c r="IN1275" s="102"/>
    </row>
    <row r="1276" spans="1:248" s="436" customFormat="1" ht="18" customHeight="1">
      <c r="A1276" s="350" t="s">
        <v>1148</v>
      </c>
      <c r="B1276" s="281"/>
      <c r="C1276" s="281"/>
      <c r="D1276" s="281">
        <v>0</v>
      </c>
      <c r="E1276" s="281"/>
      <c r="F1276" s="450"/>
      <c r="G1276" s="450"/>
      <c r="H1276" s="451"/>
      <c r="HM1276" s="102"/>
      <c r="HN1276" s="102"/>
      <c r="HO1276" s="102"/>
      <c r="HP1276" s="102"/>
      <c r="HQ1276" s="102"/>
      <c r="HR1276" s="102"/>
      <c r="HS1276" s="102"/>
      <c r="HT1276" s="102"/>
      <c r="HU1276" s="102"/>
      <c r="HV1276" s="102"/>
      <c r="HW1276" s="102"/>
      <c r="HX1276" s="102"/>
      <c r="HY1276" s="102"/>
      <c r="HZ1276" s="102"/>
      <c r="IA1276" s="102"/>
      <c r="IB1276" s="102"/>
      <c r="IC1276" s="102"/>
      <c r="ID1276" s="102"/>
      <c r="IE1276" s="102"/>
      <c r="IF1276" s="102"/>
      <c r="IG1276" s="102"/>
      <c r="IH1276" s="102"/>
      <c r="II1276" s="102"/>
      <c r="IJ1276" s="102"/>
      <c r="IK1276" s="102"/>
      <c r="IL1276" s="102"/>
      <c r="IM1276" s="102"/>
      <c r="IN1276" s="102"/>
    </row>
    <row r="1277" spans="1:248" s="436" customFormat="1" ht="18" customHeight="1">
      <c r="A1277" s="350" t="s">
        <v>1149</v>
      </c>
      <c r="B1277" s="281"/>
      <c r="C1277" s="281"/>
      <c r="D1277" s="281">
        <v>0</v>
      </c>
      <c r="E1277" s="281"/>
      <c r="F1277" s="450"/>
      <c r="G1277" s="450"/>
      <c r="H1277" s="451"/>
      <c r="HM1277" s="102"/>
      <c r="HN1277" s="102"/>
      <c r="HO1277" s="102"/>
      <c r="HP1277" s="102"/>
      <c r="HQ1277" s="102"/>
      <c r="HR1277" s="102"/>
      <c r="HS1277" s="102"/>
      <c r="HT1277" s="102"/>
      <c r="HU1277" s="102"/>
      <c r="HV1277" s="102"/>
      <c r="HW1277" s="102"/>
      <c r="HX1277" s="102"/>
      <c r="HY1277" s="102"/>
      <c r="HZ1277" s="102"/>
      <c r="IA1277" s="102"/>
      <c r="IB1277" s="102"/>
      <c r="IC1277" s="102"/>
      <c r="ID1277" s="102"/>
      <c r="IE1277" s="102"/>
      <c r="IF1277" s="102"/>
      <c r="IG1277" s="102"/>
      <c r="IH1277" s="102"/>
      <c r="II1277" s="102"/>
      <c r="IJ1277" s="102"/>
      <c r="IK1277" s="102"/>
      <c r="IL1277" s="102"/>
      <c r="IM1277" s="102"/>
      <c r="IN1277" s="102"/>
    </row>
    <row r="1278" spans="1:248" s="436" customFormat="1" ht="18" customHeight="1">
      <c r="A1278" s="350" t="s">
        <v>1150</v>
      </c>
      <c r="B1278" s="281"/>
      <c r="C1278" s="281"/>
      <c r="D1278" s="281">
        <v>0</v>
      </c>
      <c r="E1278" s="281"/>
      <c r="F1278" s="450"/>
      <c r="G1278" s="450"/>
      <c r="H1278" s="451"/>
      <c r="HM1278" s="102"/>
      <c r="HN1278" s="102"/>
      <c r="HO1278" s="102"/>
      <c r="HP1278" s="102"/>
      <c r="HQ1278" s="102"/>
      <c r="HR1278" s="102"/>
      <c r="HS1278" s="102"/>
      <c r="HT1278" s="102"/>
      <c r="HU1278" s="102"/>
      <c r="HV1278" s="102"/>
      <c r="HW1278" s="102"/>
      <c r="HX1278" s="102"/>
      <c r="HY1278" s="102"/>
      <c r="HZ1278" s="102"/>
      <c r="IA1278" s="102"/>
      <c r="IB1278" s="102"/>
      <c r="IC1278" s="102"/>
      <c r="ID1278" s="102"/>
      <c r="IE1278" s="102"/>
      <c r="IF1278" s="102"/>
      <c r="IG1278" s="102"/>
      <c r="IH1278" s="102"/>
      <c r="II1278" s="102"/>
      <c r="IJ1278" s="102"/>
      <c r="IK1278" s="102"/>
      <c r="IL1278" s="102"/>
      <c r="IM1278" s="102"/>
      <c r="IN1278" s="102"/>
    </row>
    <row r="1279" spans="1:248" s="436" customFormat="1" ht="18" customHeight="1">
      <c r="A1279" s="350" t="s">
        <v>121</v>
      </c>
      <c r="B1279" s="281"/>
      <c r="C1279" s="281"/>
      <c r="D1279" s="281">
        <v>0</v>
      </c>
      <c r="E1279" s="281"/>
      <c r="F1279" s="450"/>
      <c r="G1279" s="450"/>
      <c r="H1279" s="451"/>
      <c r="HM1279" s="102"/>
      <c r="HN1279" s="102"/>
      <c r="HO1279" s="102"/>
      <c r="HP1279" s="102"/>
      <c r="HQ1279" s="102"/>
      <c r="HR1279" s="102"/>
      <c r="HS1279" s="102"/>
      <c r="HT1279" s="102"/>
      <c r="HU1279" s="102"/>
      <c r="HV1279" s="102"/>
      <c r="HW1279" s="102"/>
      <c r="HX1279" s="102"/>
      <c r="HY1279" s="102"/>
      <c r="HZ1279" s="102"/>
      <c r="IA1279" s="102"/>
      <c r="IB1279" s="102"/>
      <c r="IC1279" s="102"/>
      <c r="ID1279" s="102"/>
      <c r="IE1279" s="102"/>
      <c r="IF1279" s="102"/>
      <c r="IG1279" s="102"/>
      <c r="IH1279" s="102"/>
      <c r="II1279" s="102"/>
      <c r="IJ1279" s="102"/>
      <c r="IK1279" s="102"/>
      <c r="IL1279" s="102"/>
      <c r="IM1279" s="102"/>
      <c r="IN1279" s="102"/>
    </row>
    <row r="1280" spans="1:248" s="436" customFormat="1" ht="18" customHeight="1">
      <c r="A1280" s="350" t="s">
        <v>1151</v>
      </c>
      <c r="B1280" s="281"/>
      <c r="C1280" s="281"/>
      <c r="D1280" s="281">
        <v>0</v>
      </c>
      <c r="E1280" s="281"/>
      <c r="F1280" s="450"/>
      <c r="G1280" s="450"/>
      <c r="H1280" s="451"/>
      <c r="HM1280" s="102"/>
      <c r="HN1280" s="102"/>
      <c r="HO1280" s="102"/>
      <c r="HP1280" s="102"/>
      <c r="HQ1280" s="102"/>
      <c r="HR1280" s="102"/>
      <c r="HS1280" s="102"/>
      <c r="HT1280" s="102"/>
      <c r="HU1280" s="102"/>
      <c r="HV1280" s="102"/>
      <c r="HW1280" s="102"/>
      <c r="HX1280" s="102"/>
      <c r="HY1280" s="102"/>
      <c r="HZ1280" s="102"/>
      <c r="IA1280" s="102"/>
      <c r="IB1280" s="102"/>
      <c r="IC1280" s="102"/>
      <c r="ID1280" s="102"/>
      <c r="IE1280" s="102"/>
      <c r="IF1280" s="102"/>
      <c r="IG1280" s="102"/>
      <c r="IH1280" s="102"/>
      <c r="II1280" s="102"/>
      <c r="IJ1280" s="102"/>
      <c r="IK1280" s="102"/>
      <c r="IL1280" s="102"/>
      <c r="IM1280" s="102"/>
      <c r="IN1280" s="102"/>
    </row>
    <row r="1281" spans="1:248" s="436" customFormat="1" ht="18" customHeight="1">
      <c r="A1281" s="448" t="s">
        <v>1152</v>
      </c>
      <c r="B1281" s="458"/>
      <c r="C1281" s="458"/>
      <c r="D1281" s="458">
        <v>0</v>
      </c>
      <c r="E1281" s="458">
        <v>280</v>
      </c>
      <c r="F1281" s="453">
        <v>-1</v>
      </c>
      <c r="G1281" s="450"/>
      <c r="H1281" s="451"/>
      <c r="HM1281" s="102"/>
      <c r="HN1281" s="102"/>
      <c r="HO1281" s="102"/>
      <c r="HP1281" s="102"/>
      <c r="HQ1281" s="102"/>
      <c r="HR1281" s="102"/>
      <c r="HS1281" s="102"/>
      <c r="HT1281" s="102"/>
      <c r="HU1281" s="102"/>
      <c r="HV1281" s="102"/>
      <c r="HW1281" s="102"/>
      <c r="HX1281" s="102"/>
      <c r="HY1281" s="102"/>
      <c r="HZ1281" s="102"/>
      <c r="IA1281" s="102"/>
      <c r="IB1281" s="102"/>
      <c r="IC1281" s="102"/>
      <c r="ID1281" s="102"/>
      <c r="IE1281" s="102"/>
      <c r="IF1281" s="102"/>
      <c r="IG1281" s="102"/>
      <c r="IH1281" s="102"/>
      <c r="II1281" s="102"/>
      <c r="IJ1281" s="102"/>
      <c r="IK1281" s="102"/>
      <c r="IL1281" s="102"/>
      <c r="IM1281" s="102"/>
      <c r="IN1281" s="102"/>
    </row>
    <row r="1282" spans="1:248" s="436" customFormat="1" ht="18" customHeight="1">
      <c r="A1282" s="350" t="s">
        <v>1153</v>
      </c>
      <c r="B1282" s="281"/>
      <c r="C1282" s="281"/>
      <c r="D1282" s="281">
        <v>0</v>
      </c>
      <c r="E1282" s="281">
        <v>280</v>
      </c>
      <c r="F1282" s="450">
        <v>-1</v>
      </c>
      <c r="G1282" s="450"/>
      <c r="H1282" s="451"/>
      <c r="HM1282" s="102"/>
      <c r="HN1282" s="102"/>
      <c r="HO1282" s="102"/>
      <c r="HP1282" s="102"/>
      <c r="HQ1282" s="102"/>
      <c r="HR1282" s="102"/>
      <c r="HS1282" s="102"/>
      <c r="HT1282" s="102"/>
      <c r="HU1282" s="102"/>
      <c r="HV1282" s="102"/>
      <c r="HW1282" s="102"/>
      <c r="HX1282" s="102"/>
      <c r="HY1282" s="102"/>
      <c r="HZ1282" s="102"/>
      <c r="IA1282" s="102"/>
      <c r="IB1282" s="102"/>
      <c r="IC1282" s="102"/>
      <c r="ID1282" s="102"/>
      <c r="IE1282" s="102"/>
      <c r="IF1282" s="102"/>
      <c r="IG1282" s="102"/>
      <c r="IH1282" s="102"/>
      <c r="II1282" s="102"/>
      <c r="IJ1282" s="102"/>
      <c r="IK1282" s="102"/>
      <c r="IL1282" s="102"/>
      <c r="IM1282" s="102"/>
      <c r="IN1282" s="102"/>
    </row>
    <row r="1283" spans="1:248" s="436" customFormat="1" ht="18" customHeight="1">
      <c r="A1283" s="350" t="s">
        <v>1154</v>
      </c>
      <c r="B1283" s="281"/>
      <c r="C1283" s="281"/>
      <c r="D1283" s="281">
        <v>0</v>
      </c>
      <c r="E1283" s="281"/>
      <c r="F1283" s="450"/>
      <c r="G1283" s="450"/>
      <c r="H1283" s="451"/>
      <c r="HM1283" s="102"/>
      <c r="HN1283" s="102"/>
      <c r="HO1283" s="102"/>
      <c r="HP1283" s="102"/>
      <c r="HQ1283" s="102"/>
      <c r="HR1283" s="102"/>
      <c r="HS1283" s="102"/>
      <c r="HT1283" s="102"/>
      <c r="HU1283" s="102"/>
      <c r="HV1283" s="102"/>
      <c r="HW1283" s="102"/>
      <c r="HX1283" s="102"/>
      <c r="HY1283" s="102"/>
      <c r="HZ1283" s="102"/>
      <c r="IA1283" s="102"/>
      <c r="IB1283" s="102"/>
      <c r="IC1283" s="102"/>
      <c r="ID1283" s="102"/>
      <c r="IE1283" s="102"/>
      <c r="IF1283" s="102"/>
      <c r="IG1283" s="102"/>
      <c r="IH1283" s="102"/>
      <c r="II1283" s="102"/>
      <c r="IJ1283" s="102"/>
      <c r="IK1283" s="102"/>
      <c r="IL1283" s="102"/>
      <c r="IM1283" s="102"/>
      <c r="IN1283" s="102"/>
    </row>
    <row r="1284" spans="1:248" s="436" customFormat="1" ht="18" customHeight="1">
      <c r="A1284" s="350" t="s">
        <v>1155</v>
      </c>
      <c r="B1284" s="281"/>
      <c r="C1284" s="281"/>
      <c r="D1284" s="281">
        <v>0</v>
      </c>
      <c r="E1284" s="281"/>
      <c r="F1284" s="450"/>
      <c r="G1284" s="450"/>
      <c r="H1284" s="451"/>
      <c r="HM1284" s="102"/>
      <c r="HN1284" s="102"/>
      <c r="HO1284" s="102"/>
      <c r="HP1284" s="102"/>
      <c r="HQ1284" s="102"/>
      <c r="HR1284" s="102"/>
      <c r="HS1284" s="102"/>
      <c r="HT1284" s="102"/>
      <c r="HU1284" s="102"/>
      <c r="HV1284" s="102"/>
      <c r="HW1284" s="102"/>
      <c r="HX1284" s="102"/>
      <c r="HY1284" s="102"/>
      <c r="HZ1284" s="102"/>
      <c r="IA1284" s="102"/>
      <c r="IB1284" s="102"/>
      <c r="IC1284" s="102"/>
      <c r="ID1284" s="102"/>
      <c r="IE1284" s="102"/>
      <c r="IF1284" s="102"/>
      <c r="IG1284" s="102"/>
      <c r="IH1284" s="102"/>
      <c r="II1284" s="102"/>
      <c r="IJ1284" s="102"/>
      <c r="IK1284" s="102"/>
      <c r="IL1284" s="102"/>
      <c r="IM1284" s="102"/>
      <c r="IN1284" s="102"/>
    </row>
    <row r="1285" spans="1:248" s="436" customFormat="1" ht="18" customHeight="1">
      <c r="A1285" s="350" t="s">
        <v>1156</v>
      </c>
      <c r="B1285" s="281"/>
      <c r="C1285" s="281"/>
      <c r="D1285" s="281">
        <v>0</v>
      </c>
      <c r="E1285" s="281"/>
      <c r="F1285" s="450"/>
      <c r="G1285" s="450"/>
      <c r="H1285" s="451"/>
      <c r="HM1285" s="102"/>
      <c r="HN1285" s="102"/>
      <c r="HO1285" s="102"/>
      <c r="HP1285" s="102"/>
      <c r="HQ1285" s="102"/>
      <c r="HR1285" s="102"/>
      <c r="HS1285" s="102"/>
      <c r="HT1285" s="102"/>
      <c r="HU1285" s="102"/>
      <c r="HV1285" s="102"/>
      <c r="HW1285" s="102"/>
      <c r="HX1285" s="102"/>
      <c r="HY1285" s="102"/>
      <c r="HZ1285" s="102"/>
      <c r="IA1285" s="102"/>
      <c r="IB1285" s="102"/>
      <c r="IC1285" s="102"/>
      <c r="ID1285" s="102"/>
      <c r="IE1285" s="102"/>
      <c r="IF1285" s="102"/>
      <c r="IG1285" s="102"/>
      <c r="IH1285" s="102"/>
      <c r="II1285" s="102"/>
      <c r="IJ1285" s="102"/>
      <c r="IK1285" s="102"/>
      <c r="IL1285" s="102"/>
      <c r="IM1285" s="102"/>
      <c r="IN1285" s="102"/>
    </row>
    <row r="1286" spans="1:248" s="436" customFormat="1" ht="18" customHeight="1">
      <c r="A1286" s="448" t="s">
        <v>1157</v>
      </c>
      <c r="B1286" s="458">
        <v>88000</v>
      </c>
      <c r="C1286" s="458">
        <v>80452</v>
      </c>
      <c r="D1286" s="458">
        <v>80452</v>
      </c>
      <c r="E1286" s="458">
        <v>81482</v>
      </c>
      <c r="F1286" s="450">
        <v>-1.2640828649272184E-2</v>
      </c>
      <c r="G1286" s="450">
        <v>-8.5772727272727223E-2</v>
      </c>
      <c r="H1286" s="451"/>
      <c r="HM1286" s="102"/>
      <c r="HN1286" s="102"/>
      <c r="HO1286" s="102"/>
      <c r="HP1286" s="102"/>
      <c r="HQ1286" s="102"/>
      <c r="HR1286" s="102"/>
      <c r="HS1286" s="102"/>
      <c r="HT1286" s="102"/>
      <c r="HU1286" s="102"/>
      <c r="HV1286" s="102"/>
      <c r="HW1286" s="102"/>
      <c r="HX1286" s="102"/>
      <c r="HY1286" s="102"/>
      <c r="HZ1286" s="102"/>
      <c r="IA1286" s="102"/>
      <c r="IB1286" s="102"/>
      <c r="IC1286" s="102"/>
      <c r="ID1286" s="102"/>
      <c r="IE1286" s="102"/>
      <c r="IF1286" s="102"/>
      <c r="IG1286" s="102"/>
      <c r="IH1286" s="102"/>
      <c r="II1286" s="102"/>
      <c r="IJ1286" s="102"/>
      <c r="IK1286" s="102"/>
      <c r="IL1286" s="102"/>
      <c r="IM1286" s="102"/>
      <c r="IN1286" s="102"/>
    </row>
    <row r="1287" spans="1:248" s="436" customFormat="1" ht="18" customHeight="1">
      <c r="A1287" s="350" t="s">
        <v>1158</v>
      </c>
      <c r="B1287" s="281">
        <v>88000</v>
      </c>
      <c r="C1287" s="281"/>
      <c r="D1287" s="281">
        <v>80452</v>
      </c>
      <c r="E1287" s="281">
        <v>81482</v>
      </c>
      <c r="F1287" s="450">
        <v>-1.2640828649272184E-2</v>
      </c>
      <c r="G1287" s="450">
        <v>-8.5772727272727223E-2</v>
      </c>
      <c r="H1287" s="451"/>
      <c r="HM1287" s="102"/>
      <c r="HN1287" s="102"/>
      <c r="HO1287" s="102"/>
      <c r="HP1287" s="102"/>
      <c r="HQ1287" s="102"/>
      <c r="HR1287" s="102"/>
      <c r="HS1287" s="102"/>
      <c r="HT1287" s="102"/>
      <c r="HU1287" s="102"/>
      <c r="HV1287" s="102"/>
      <c r="HW1287" s="102"/>
      <c r="HX1287" s="102"/>
      <c r="HY1287" s="102"/>
      <c r="HZ1287" s="102"/>
      <c r="IA1287" s="102"/>
      <c r="IB1287" s="102"/>
      <c r="IC1287" s="102"/>
      <c r="ID1287" s="102"/>
      <c r="IE1287" s="102"/>
      <c r="IF1287" s="102"/>
      <c r="IG1287" s="102"/>
      <c r="IH1287" s="102"/>
      <c r="II1287" s="102"/>
      <c r="IJ1287" s="102"/>
      <c r="IK1287" s="102"/>
      <c r="IL1287" s="102"/>
      <c r="IM1287" s="102"/>
      <c r="IN1287" s="102"/>
    </row>
    <row r="1288" spans="1:248" s="436" customFormat="1" ht="18" customHeight="1">
      <c r="A1288" s="350" t="s">
        <v>1159</v>
      </c>
      <c r="B1288" s="281"/>
      <c r="C1288" s="281"/>
      <c r="D1288" s="281">
        <v>0</v>
      </c>
      <c r="E1288" s="281"/>
      <c r="F1288" s="450"/>
      <c r="G1288" s="450"/>
      <c r="H1288" s="451"/>
      <c r="HM1288" s="102"/>
      <c r="HN1288" s="102"/>
      <c r="HO1288" s="102"/>
      <c r="HP1288" s="102"/>
      <c r="HQ1288" s="102"/>
      <c r="HR1288" s="102"/>
      <c r="HS1288" s="102"/>
      <c r="HT1288" s="102"/>
      <c r="HU1288" s="102"/>
      <c r="HV1288" s="102"/>
      <c r="HW1288" s="102"/>
      <c r="HX1288" s="102"/>
      <c r="HY1288" s="102"/>
      <c r="HZ1288" s="102"/>
      <c r="IA1288" s="102"/>
      <c r="IB1288" s="102"/>
      <c r="IC1288" s="102"/>
      <c r="ID1288" s="102"/>
      <c r="IE1288" s="102"/>
      <c r="IF1288" s="102"/>
      <c r="IG1288" s="102"/>
      <c r="IH1288" s="102"/>
      <c r="II1288" s="102"/>
      <c r="IJ1288" s="102"/>
      <c r="IK1288" s="102"/>
      <c r="IL1288" s="102"/>
      <c r="IM1288" s="102"/>
      <c r="IN1288" s="102"/>
    </row>
    <row r="1289" spans="1:248" s="436" customFormat="1" ht="18" customHeight="1">
      <c r="A1289" s="350" t="s">
        <v>1160</v>
      </c>
      <c r="B1289" s="281"/>
      <c r="C1289" s="281"/>
      <c r="D1289" s="281">
        <v>0</v>
      </c>
      <c r="E1289" s="281"/>
      <c r="F1289" s="450"/>
      <c r="G1289" s="450"/>
      <c r="H1289" s="451"/>
      <c r="HM1289" s="102"/>
      <c r="HN1289" s="102"/>
      <c r="HO1289" s="102"/>
      <c r="HP1289" s="102"/>
      <c r="HQ1289" s="102"/>
      <c r="HR1289" s="102"/>
      <c r="HS1289" s="102"/>
      <c r="HT1289" s="102"/>
      <c r="HU1289" s="102"/>
      <c r="HV1289" s="102"/>
      <c r="HW1289" s="102"/>
      <c r="HX1289" s="102"/>
      <c r="HY1289" s="102"/>
      <c r="HZ1289" s="102"/>
      <c r="IA1289" s="102"/>
      <c r="IB1289" s="102"/>
      <c r="IC1289" s="102"/>
      <c r="ID1289" s="102"/>
      <c r="IE1289" s="102"/>
      <c r="IF1289" s="102"/>
      <c r="IG1289" s="102"/>
      <c r="IH1289" s="102"/>
      <c r="II1289" s="102"/>
      <c r="IJ1289" s="102"/>
      <c r="IK1289" s="102"/>
      <c r="IL1289" s="102"/>
      <c r="IM1289" s="102"/>
      <c r="IN1289" s="102"/>
    </row>
    <row r="1290" spans="1:248" s="436" customFormat="1" ht="18" customHeight="1">
      <c r="A1290" s="350" t="s">
        <v>1161</v>
      </c>
      <c r="B1290" s="281"/>
      <c r="C1290" s="281"/>
      <c r="D1290" s="281">
        <v>0</v>
      </c>
      <c r="E1290" s="281"/>
      <c r="F1290" s="450"/>
      <c r="G1290" s="450"/>
      <c r="H1290" s="451"/>
      <c r="HM1290" s="102"/>
      <c r="HN1290" s="102"/>
      <c r="HO1290" s="102"/>
      <c r="HP1290" s="102"/>
      <c r="HQ1290" s="102"/>
      <c r="HR1290" s="102"/>
      <c r="HS1290" s="102"/>
      <c r="HT1290" s="102"/>
      <c r="HU1290" s="102"/>
      <c r="HV1290" s="102"/>
      <c r="HW1290" s="102"/>
      <c r="HX1290" s="102"/>
      <c r="HY1290" s="102"/>
      <c r="HZ1290" s="102"/>
      <c r="IA1290" s="102"/>
      <c r="IB1290" s="102"/>
      <c r="IC1290" s="102"/>
      <c r="ID1290" s="102"/>
      <c r="IE1290" s="102"/>
      <c r="IF1290" s="102"/>
      <c r="IG1290" s="102"/>
      <c r="IH1290" s="102"/>
      <c r="II1290" s="102"/>
      <c r="IJ1290" s="102"/>
      <c r="IK1290" s="102"/>
      <c r="IL1290" s="102"/>
      <c r="IM1290" s="102"/>
      <c r="IN1290" s="102"/>
    </row>
    <row r="1291" spans="1:248" s="436" customFormat="1" ht="18" customHeight="1">
      <c r="A1291" s="350" t="s">
        <v>1162</v>
      </c>
      <c r="B1291" s="281"/>
      <c r="C1291" s="281"/>
      <c r="D1291" s="281">
        <v>0</v>
      </c>
      <c r="E1291" s="281"/>
      <c r="F1291" s="450"/>
      <c r="G1291" s="450"/>
      <c r="H1291" s="451"/>
      <c r="HM1291" s="102"/>
      <c r="HN1291" s="102"/>
      <c r="HO1291" s="102"/>
      <c r="HP1291" s="102"/>
      <c r="HQ1291" s="102"/>
      <c r="HR1291" s="102"/>
      <c r="HS1291" s="102"/>
      <c r="HT1291" s="102"/>
      <c r="HU1291" s="102"/>
      <c r="HV1291" s="102"/>
      <c r="HW1291" s="102"/>
      <c r="HX1291" s="102"/>
      <c r="HY1291" s="102"/>
      <c r="HZ1291" s="102"/>
      <c r="IA1291" s="102"/>
      <c r="IB1291" s="102"/>
      <c r="IC1291" s="102"/>
      <c r="ID1291" s="102"/>
      <c r="IE1291" s="102"/>
      <c r="IF1291" s="102"/>
      <c r="IG1291" s="102"/>
      <c r="IH1291" s="102"/>
      <c r="II1291" s="102"/>
      <c r="IJ1291" s="102"/>
      <c r="IK1291" s="102"/>
      <c r="IL1291" s="102"/>
      <c r="IM1291" s="102"/>
      <c r="IN1291" s="102"/>
    </row>
    <row r="1292" spans="1:248" s="436" customFormat="1" ht="18" customHeight="1">
      <c r="A1292" s="448" t="s">
        <v>1163</v>
      </c>
      <c r="B1292" s="458"/>
      <c r="C1292" s="458">
        <v>551</v>
      </c>
      <c r="D1292" s="458">
        <v>551</v>
      </c>
      <c r="E1292" s="458"/>
      <c r="F1292" s="450"/>
      <c r="G1292" s="450"/>
      <c r="H1292" s="451"/>
      <c r="HM1292" s="102"/>
      <c r="HN1292" s="102"/>
      <c r="HO1292" s="102"/>
      <c r="HP1292" s="102"/>
      <c r="HQ1292" s="102"/>
      <c r="HR1292" s="102"/>
      <c r="HS1292" s="102"/>
      <c r="HT1292" s="102"/>
      <c r="HU1292" s="102"/>
      <c r="HV1292" s="102"/>
      <c r="HW1292" s="102"/>
      <c r="HX1292" s="102"/>
      <c r="HY1292" s="102"/>
      <c r="HZ1292" s="102"/>
      <c r="IA1292" s="102"/>
      <c r="IB1292" s="102"/>
      <c r="IC1292" s="102"/>
      <c r="ID1292" s="102"/>
      <c r="IE1292" s="102"/>
      <c r="IF1292" s="102"/>
      <c r="IG1292" s="102"/>
      <c r="IH1292" s="102"/>
      <c r="II1292" s="102"/>
      <c r="IJ1292" s="102"/>
      <c r="IK1292" s="102"/>
      <c r="IL1292" s="102"/>
      <c r="IM1292" s="102"/>
      <c r="IN1292" s="102"/>
    </row>
    <row r="1293" spans="1:248" s="436" customFormat="1" ht="18" customHeight="1">
      <c r="A1293" s="350" t="s">
        <v>1164</v>
      </c>
      <c r="B1293" s="281"/>
      <c r="C1293" s="281"/>
      <c r="D1293" s="281">
        <v>0</v>
      </c>
      <c r="E1293" s="281"/>
      <c r="F1293" s="450"/>
      <c r="G1293" s="450"/>
      <c r="H1293" s="451"/>
      <c r="HM1293" s="102"/>
      <c r="HN1293" s="102"/>
      <c r="HO1293" s="102"/>
      <c r="HP1293" s="102"/>
      <c r="HQ1293" s="102"/>
      <c r="HR1293" s="102"/>
      <c r="HS1293" s="102"/>
      <c r="HT1293" s="102"/>
      <c r="HU1293" s="102"/>
      <c r="HV1293" s="102"/>
      <c r="HW1293" s="102"/>
      <c r="HX1293" s="102"/>
      <c r="HY1293" s="102"/>
      <c r="HZ1293" s="102"/>
      <c r="IA1293" s="102"/>
      <c r="IB1293" s="102"/>
      <c r="IC1293" s="102"/>
      <c r="ID1293" s="102"/>
      <c r="IE1293" s="102"/>
      <c r="IF1293" s="102"/>
      <c r="IG1293" s="102"/>
      <c r="IH1293" s="102"/>
      <c r="II1293" s="102"/>
      <c r="IJ1293" s="102"/>
      <c r="IK1293" s="102"/>
      <c r="IL1293" s="102"/>
      <c r="IM1293" s="102"/>
      <c r="IN1293" s="102"/>
    </row>
    <row r="1294" spans="1:248" s="436" customFormat="1" ht="18" customHeight="1">
      <c r="A1294" s="350" t="s">
        <v>1165</v>
      </c>
      <c r="B1294" s="281"/>
      <c r="C1294" s="281"/>
      <c r="D1294" s="281">
        <v>0</v>
      </c>
      <c r="E1294" s="281"/>
      <c r="F1294" s="450"/>
      <c r="G1294" s="450"/>
      <c r="H1294" s="451"/>
      <c r="HM1294" s="102"/>
      <c r="HN1294" s="102"/>
      <c r="HO1294" s="102"/>
      <c r="HP1294" s="102"/>
      <c r="HQ1294" s="102"/>
      <c r="HR1294" s="102"/>
      <c r="HS1294" s="102"/>
      <c r="HT1294" s="102"/>
      <c r="HU1294" s="102"/>
      <c r="HV1294" s="102"/>
      <c r="HW1294" s="102"/>
      <c r="HX1294" s="102"/>
      <c r="HY1294" s="102"/>
      <c r="HZ1294" s="102"/>
      <c r="IA1294" s="102"/>
      <c r="IB1294" s="102"/>
      <c r="IC1294" s="102"/>
      <c r="ID1294" s="102"/>
      <c r="IE1294" s="102"/>
      <c r="IF1294" s="102"/>
      <c r="IG1294" s="102"/>
      <c r="IH1294" s="102"/>
      <c r="II1294" s="102"/>
      <c r="IJ1294" s="102"/>
      <c r="IK1294" s="102"/>
      <c r="IL1294" s="102"/>
      <c r="IM1294" s="102"/>
      <c r="IN1294" s="102"/>
    </row>
    <row r="1295" spans="1:248" s="436" customFormat="1" ht="18" customHeight="1">
      <c r="A1295" s="350" t="s">
        <v>1166</v>
      </c>
      <c r="B1295" s="281"/>
      <c r="C1295" s="281"/>
      <c r="D1295" s="281">
        <v>0</v>
      </c>
      <c r="E1295" s="281"/>
      <c r="F1295" s="450"/>
      <c r="G1295" s="450"/>
      <c r="H1295" s="451"/>
      <c r="HM1295" s="102"/>
      <c r="HN1295" s="102"/>
      <c r="HO1295" s="102"/>
      <c r="HP1295" s="102"/>
      <c r="HQ1295" s="102"/>
      <c r="HR1295" s="102"/>
      <c r="HS1295" s="102"/>
      <c r="HT1295" s="102"/>
      <c r="HU1295" s="102"/>
      <c r="HV1295" s="102"/>
      <c r="HW1295" s="102"/>
      <c r="HX1295" s="102"/>
      <c r="HY1295" s="102"/>
      <c r="HZ1295" s="102"/>
      <c r="IA1295" s="102"/>
      <c r="IB1295" s="102"/>
      <c r="IC1295" s="102"/>
      <c r="ID1295" s="102"/>
      <c r="IE1295" s="102"/>
      <c r="IF1295" s="102"/>
      <c r="IG1295" s="102"/>
      <c r="IH1295" s="102"/>
      <c r="II1295" s="102"/>
      <c r="IJ1295" s="102"/>
      <c r="IK1295" s="102"/>
      <c r="IL1295" s="102"/>
      <c r="IM1295" s="102"/>
      <c r="IN1295" s="102"/>
    </row>
    <row r="1296" spans="1:248" s="436" customFormat="1" ht="18" customHeight="1">
      <c r="A1296" s="350" t="s">
        <v>1167</v>
      </c>
      <c r="B1296" s="281"/>
      <c r="C1296" s="281"/>
      <c r="D1296" s="281">
        <v>0</v>
      </c>
      <c r="E1296" s="281"/>
      <c r="F1296" s="450"/>
      <c r="G1296" s="450"/>
      <c r="H1296" s="451"/>
      <c r="HM1296" s="102"/>
      <c r="HN1296" s="102"/>
      <c r="HO1296" s="102"/>
      <c r="HP1296" s="102"/>
      <c r="HQ1296" s="102"/>
      <c r="HR1296" s="102"/>
      <c r="HS1296" s="102"/>
      <c r="HT1296" s="102"/>
      <c r="HU1296" s="102"/>
      <c r="HV1296" s="102"/>
      <c r="HW1296" s="102"/>
      <c r="HX1296" s="102"/>
      <c r="HY1296" s="102"/>
      <c r="HZ1296" s="102"/>
      <c r="IA1296" s="102"/>
      <c r="IB1296" s="102"/>
      <c r="IC1296" s="102"/>
      <c r="ID1296" s="102"/>
      <c r="IE1296" s="102"/>
      <c r="IF1296" s="102"/>
      <c r="IG1296" s="102"/>
      <c r="IH1296" s="102"/>
      <c r="II1296" s="102"/>
      <c r="IJ1296" s="102"/>
      <c r="IK1296" s="102"/>
      <c r="IL1296" s="102"/>
      <c r="IM1296" s="102"/>
      <c r="IN1296" s="102"/>
    </row>
    <row r="1297" spans="1:248" s="436" customFormat="1" ht="18" customHeight="1">
      <c r="A1297" s="350" t="s">
        <v>1168</v>
      </c>
      <c r="B1297" s="281"/>
      <c r="C1297" s="281"/>
      <c r="D1297" s="281">
        <v>0</v>
      </c>
      <c r="E1297" s="281"/>
      <c r="F1297" s="450"/>
      <c r="G1297" s="450"/>
      <c r="H1297" s="451"/>
      <c r="HM1297" s="102"/>
      <c r="HN1297" s="102"/>
      <c r="HO1297" s="102"/>
      <c r="HP1297" s="102"/>
      <c r="HQ1297" s="102"/>
      <c r="HR1297" s="102"/>
      <c r="HS1297" s="102"/>
      <c r="HT1297" s="102"/>
      <c r="HU1297" s="102"/>
      <c r="HV1297" s="102"/>
      <c r="HW1297" s="102"/>
      <c r="HX1297" s="102"/>
      <c r="HY1297" s="102"/>
      <c r="HZ1297" s="102"/>
      <c r="IA1297" s="102"/>
      <c r="IB1297" s="102"/>
      <c r="IC1297" s="102"/>
      <c r="ID1297" s="102"/>
      <c r="IE1297" s="102"/>
      <c r="IF1297" s="102"/>
      <c r="IG1297" s="102"/>
      <c r="IH1297" s="102"/>
      <c r="II1297" s="102"/>
      <c r="IJ1297" s="102"/>
      <c r="IK1297" s="102"/>
      <c r="IL1297" s="102"/>
      <c r="IM1297" s="102"/>
      <c r="IN1297" s="102"/>
    </row>
    <row r="1298" spans="1:248" s="436" customFormat="1" ht="18" customHeight="1">
      <c r="A1298" s="350" t="s">
        <v>1169</v>
      </c>
      <c r="B1298" s="281"/>
      <c r="C1298" s="281"/>
      <c r="D1298" s="281">
        <v>0</v>
      </c>
      <c r="E1298" s="281"/>
      <c r="F1298" s="450"/>
      <c r="G1298" s="450"/>
      <c r="H1298" s="451"/>
      <c r="HM1298" s="102"/>
      <c r="HN1298" s="102"/>
      <c r="HO1298" s="102"/>
      <c r="HP1298" s="102"/>
      <c r="HQ1298" s="102"/>
      <c r="HR1298" s="102"/>
      <c r="HS1298" s="102"/>
      <c r="HT1298" s="102"/>
      <c r="HU1298" s="102"/>
      <c r="HV1298" s="102"/>
      <c r="HW1298" s="102"/>
      <c r="HX1298" s="102"/>
      <c r="HY1298" s="102"/>
      <c r="HZ1298" s="102"/>
      <c r="IA1298" s="102"/>
      <c r="IB1298" s="102"/>
      <c r="IC1298" s="102"/>
      <c r="ID1298" s="102"/>
      <c r="IE1298" s="102"/>
      <c r="IF1298" s="102"/>
      <c r="IG1298" s="102"/>
      <c r="IH1298" s="102"/>
      <c r="II1298" s="102"/>
      <c r="IJ1298" s="102"/>
      <c r="IK1298" s="102"/>
      <c r="IL1298" s="102"/>
      <c r="IM1298" s="102"/>
      <c r="IN1298" s="102"/>
    </row>
    <row r="1299" spans="1:248" s="436" customFormat="1" ht="18" customHeight="1">
      <c r="A1299" s="350" t="s">
        <v>1170</v>
      </c>
      <c r="B1299" s="281"/>
      <c r="C1299" s="281"/>
      <c r="D1299" s="281">
        <v>0</v>
      </c>
      <c r="E1299" s="281"/>
      <c r="F1299" s="450"/>
      <c r="G1299" s="450"/>
      <c r="H1299" s="451"/>
      <c r="HM1299" s="102"/>
      <c r="HN1299" s="102"/>
      <c r="HO1299" s="102"/>
      <c r="HP1299" s="102"/>
      <c r="HQ1299" s="102"/>
      <c r="HR1299" s="102"/>
      <c r="HS1299" s="102"/>
      <c r="HT1299" s="102"/>
      <c r="HU1299" s="102"/>
      <c r="HV1299" s="102"/>
      <c r="HW1299" s="102"/>
      <c r="HX1299" s="102"/>
      <c r="HY1299" s="102"/>
      <c r="HZ1299" s="102"/>
      <c r="IA1299" s="102"/>
      <c r="IB1299" s="102"/>
      <c r="IC1299" s="102"/>
      <c r="ID1299" s="102"/>
      <c r="IE1299" s="102"/>
      <c r="IF1299" s="102"/>
      <c r="IG1299" s="102"/>
      <c r="IH1299" s="102"/>
      <c r="II1299" s="102"/>
      <c r="IJ1299" s="102"/>
      <c r="IK1299" s="102"/>
      <c r="IL1299" s="102"/>
      <c r="IM1299" s="102"/>
      <c r="IN1299" s="102"/>
    </row>
    <row r="1300" spans="1:248" s="436" customFormat="1" ht="18" customHeight="1">
      <c r="A1300" s="350" t="s">
        <v>1171</v>
      </c>
      <c r="B1300" s="281"/>
      <c r="C1300" s="281"/>
      <c r="D1300" s="281">
        <v>326</v>
      </c>
      <c r="E1300" s="281"/>
      <c r="F1300" s="450"/>
      <c r="G1300" s="450"/>
      <c r="H1300" s="451"/>
      <c r="HM1300" s="102"/>
      <c r="HN1300" s="102"/>
      <c r="HO1300" s="102"/>
      <c r="HP1300" s="102"/>
      <c r="HQ1300" s="102"/>
      <c r="HR1300" s="102"/>
      <c r="HS1300" s="102"/>
      <c r="HT1300" s="102"/>
      <c r="HU1300" s="102"/>
      <c r="HV1300" s="102"/>
      <c r="HW1300" s="102"/>
      <c r="HX1300" s="102"/>
      <c r="HY1300" s="102"/>
      <c r="HZ1300" s="102"/>
      <c r="IA1300" s="102"/>
      <c r="IB1300" s="102"/>
      <c r="IC1300" s="102"/>
      <c r="ID1300" s="102"/>
      <c r="IE1300" s="102"/>
      <c r="IF1300" s="102"/>
      <c r="IG1300" s="102"/>
      <c r="IH1300" s="102"/>
      <c r="II1300" s="102"/>
      <c r="IJ1300" s="102"/>
      <c r="IK1300" s="102"/>
      <c r="IL1300" s="102"/>
      <c r="IM1300" s="102"/>
      <c r="IN1300" s="102"/>
    </row>
    <row r="1301" spans="1:248" s="436" customFormat="1" ht="18" customHeight="1">
      <c r="A1301" s="350" t="s">
        <v>1172</v>
      </c>
      <c r="B1301" s="281"/>
      <c r="C1301" s="281"/>
      <c r="D1301" s="281">
        <v>225</v>
      </c>
      <c r="E1301" s="281"/>
      <c r="F1301" s="450"/>
      <c r="G1301" s="450"/>
      <c r="H1301" s="451"/>
      <c r="HM1301" s="102"/>
      <c r="HN1301" s="102"/>
      <c r="HO1301" s="102"/>
      <c r="HP1301" s="102"/>
      <c r="HQ1301" s="102"/>
      <c r="HR1301" s="102"/>
      <c r="HS1301" s="102"/>
      <c r="HT1301" s="102"/>
      <c r="HU1301" s="102"/>
      <c r="HV1301" s="102"/>
      <c r="HW1301" s="102"/>
      <c r="HX1301" s="102"/>
      <c r="HY1301" s="102"/>
      <c r="HZ1301" s="102"/>
      <c r="IA1301" s="102"/>
      <c r="IB1301" s="102"/>
      <c r="IC1301" s="102"/>
      <c r="ID1301" s="102"/>
      <c r="IE1301" s="102"/>
      <c r="IF1301" s="102"/>
      <c r="IG1301" s="102"/>
      <c r="IH1301" s="102"/>
      <c r="II1301" s="102"/>
      <c r="IJ1301" s="102"/>
      <c r="IK1301" s="102"/>
      <c r="IL1301" s="102"/>
      <c r="IM1301" s="102"/>
      <c r="IN1301" s="102"/>
    </row>
    <row r="1302" spans="1:248" s="436" customFormat="1" ht="18" customHeight="1">
      <c r="A1302" s="350" t="s">
        <v>1173</v>
      </c>
      <c r="B1302" s="281"/>
      <c r="C1302" s="281"/>
      <c r="D1302" s="281">
        <v>0</v>
      </c>
      <c r="E1302" s="281"/>
      <c r="F1302" s="450"/>
      <c r="G1302" s="450"/>
      <c r="H1302" s="451"/>
      <c r="HM1302" s="102"/>
      <c r="HN1302" s="102"/>
      <c r="HO1302" s="102"/>
      <c r="HP1302" s="102"/>
      <c r="HQ1302" s="102"/>
      <c r="HR1302" s="102"/>
      <c r="HS1302" s="102"/>
      <c r="HT1302" s="102"/>
      <c r="HU1302" s="102"/>
      <c r="HV1302" s="102"/>
      <c r="HW1302" s="102"/>
      <c r="HX1302" s="102"/>
      <c r="HY1302" s="102"/>
      <c r="HZ1302" s="102"/>
      <c r="IA1302" s="102"/>
      <c r="IB1302" s="102"/>
      <c r="IC1302" s="102"/>
      <c r="ID1302" s="102"/>
      <c r="IE1302" s="102"/>
      <c r="IF1302" s="102"/>
      <c r="IG1302" s="102"/>
      <c r="IH1302" s="102"/>
      <c r="II1302" s="102"/>
      <c r="IJ1302" s="102"/>
      <c r="IK1302" s="102"/>
      <c r="IL1302" s="102"/>
      <c r="IM1302" s="102"/>
      <c r="IN1302" s="102"/>
    </row>
    <row r="1303" spans="1:248" s="436" customFormat="1" ht="18" customHeight="1">
      <c r="A1303" s="350" t="s">
        <v>1174</v>
      </c>
      <c r="B1303" s="281"/>
      <c r="C1303" s="281"/>
      <c r="D1303" s="281">
        <v>0</v>
      </c>
      <c r="E1303" s="281"/>
      <c r="F1303" s="450"/>
      <c r="G1303" s="450"/>
      <c r="H1303" s="451"/>
      <c r="HM1303" s="102"/>
      <c r="HN1303" s="102"/>
      <c r="HO1303" s="102"/>
      <c r="HP1303" s="102"/>
      <c r="HQ1303" s="102"/>
      <c r="HR1303" s="102"/>
      <c r="HS1303" s="102"/>
      <c r="HT1303" s="102"/>
      <c r="HU1303" s="102"/>
      <c r="HV1303" s="102"/>
      <c r="HW1303" s="102"/>
      <c r="HX1303" s="102"/>
      <c r="HY1303" s="102"/>
      <c r="HZ1303" s="102"/>
      <c r="IA1303" s="102"/>
      <c r="IB1303" s="102"/>
      <c r="IC1303" s="102"/>
      <c r="ID1303" s="102"/>
      <c r="IE1303" s="102"/>
      <c r="IF1303" s="102"/>
      <c r="IG1303" s="102"/>
      <c r="IH1303" s="102"/>
      <c r="II1303" s="102"/>
      <c r="IJ1303" s="102"/>
      <c r="IK1303" s="102"/>
      <c r="IL1303" s="102"/>
      <c r="IM1303" s="102"/>
      <c r="IN1303" s="102"/>
    </row>
    <row r="1304" spans="1:248" s="436" customFormat="1" ht="48.95" customHeight="1">
      <c r="A1304" s="448" t="s">
        <v>71</v>
      </c>
      <c r="B1304" s="458">
        <v>192155.292152351</v>
      </c>
      <c r="C1304" s="458">
        <v>93350</v>
      </c>
      <c r="D1304" s="458">
        <v>93350</v>
      </c>
      <c r="E1304" s="458"/>
      <c r="F1304" s="450"/>
      <c r="G1304" s="450">
        <v>-0.51419500886820679</v>
      </c>
      <c r="H1304" s="451" t="s">
        <v>1175</v>
      </c>
      <c r="HM1304" s="102"/>
      <c r="HN1304" s="102"/>
      <c r="HO1304" s="102"/>
      <c r="HP1304" s="102"/>
      <c r="HQ1304" s="102"/>
      <c r="HR1304" s="102"/>
      <c r="HS1304" s="102"/>
      <c r="HT1304" s="102"/>
      <c r="HU1304" s="102"/>
      <c r="HV1304" s="102"/>
      <c r="HW1304" s="102"/>
      <c r="HX1304" s="102"/>
      <c r="HY1304" s="102"/>
      <c r="HZ1304" s="102"/>
      <c r="IA1304" s="102"/>
      <c r="IB1304" s="102"/>
      <c r="IC1304" s="102"/>
      <c r="ID1304" s="102"/>
      <c r="IE1304" s="102"/>
      <c r="IF1304" s="102"/>
      <c r="IG1304" s="102"/>
      <c r="IH1304" s="102"/>
      <c r="II1304" s="102"/>
      <c r="IJ1304" s="102"/>
      <c r="IK1304" s="102"/>
      <c r="IL1304" s="102"/>
      <c r="IM1304" s="102"/>
      <c r="IN1304" s="102"/>
    </row>
    <row r="1305" spans="1:248" s="436" customFormat="1" ht="96" customHeight="1">
      <c r="A1305" s="448" t="s">
        <v>1176</v>
      </c>
      <c r="B1305" s="458">
        <v>92074</v>
      </c>
      <c r="C1305" s="458">
        <v>35423</v>
      </c>
      <c r="D1305" s="458">
        <v>35423</v>
      </c>
      <c r="E1305" s="458"/>
      <c r="F1305" s="450"/>
      <c r="G1305" s="450">
        <v>-0.61527684253969639</v>
      </c>
      <c r="H1305" s="451" t="s">
        <v>1177</v>
      </c>
      <c r="HM1305" s="102"/>
      <c r="HN1305" s="102"/>
      <c r="HO1305" s="102"/>
      <c r="HP1305" s="102"/>
      <c r="HQ1305" s="102"/>
      <c r="HR1305" s="102"/>
      <c r="HS1305" s="102"/>
      <c r="HT1305" s="102"/>
      <c r="HU1305" s="102"/>
      <c r="HV1305" s="102"/>
      <c r="HW1305" s="102"/>
      <c r="HX1305" s="102"/>
      <c r="HY1305" s="102"/>
      <c r="HZ1305" s="102"/>
      <c r="IA1305" s="102"/>
      <c r="IB1305" s="102"/>
      <c r="IC1305" s="102"/>
      <c r="ID1305" s="102"/>
      <c r="IE1305" s="102"/>
      <c r="IF1305" s="102"/>
      <c r="IG1305" s="102"/>
      <c r="IH1305" s="102"/>
      <c r="II1305" s="102"/>
      <c r="IJ1305" s="102"/>
      <c r="IK1305" s="102"/>
      <c r="IL1305" s="102"/>
      <c r="IM1305" s="102"/>
      <c r="IN1305" s="102"/>
    </row>
    <row r="1306" spans="1:248" s="436" customFormat="1" ht="18" customHeight="1">
      <c r="A1306" s="350" t="s">
        <v>112</v>
      </c>
      <c r="B1306" s="281">
        <v>1426</v>
      </c>
      <c r="C1306" s="281"/>
      <c r="D1306" s="281">
        <v>1909</v>
      </c>
      <c r="E1306" s="281"/>
      <c r="F1306" s="450"/>
      <c r="G1306" s="450">
        <v>0.33870967741935476</v>
      </c>
      <c r="H1306" s="451"/>
      <c r="HM1306" s="102"/>
      <c r="HN1306" s="102"/>
      <c r="HO1306" s="102"/>
      <c r="HP1306" s="102"/>
      <c r="HQ1306" s="102"/>
      <c r="HR1306" s="102"/>
      <c r="HS1306" s="102"/>
      <c r="HT1306" s="102"/>
      <c r="HU1306" s="102"/>
      <c r="HV1306" s="102"/>
      <c r="HW1306" s="102"/>
      <c r="HX1306" s="102"/>
      <c r="HY1306" s="102"/>
      <c r="HZ1306" s="102"/>
      <c r="IA1306" s="102"/>
      <c r="IB1306" s="102"/>
      <c r="IC1306" s="102"/>
      <c r="ID1306" s="102"/>
      <c r="IE1306" s="102"/>
      <c r="IF1306" s="102"/>
      <c r="IG1306" s="102"/>
      <c r="IH1306" s="102"/>
      <c r="II1306" s="102"/>
      <c r="IJ1306" s="102"/>
      <c r="IK1306" s="102"/>
      <c r="IL1306" s="102"/>
      <c r="IM1306" s="102"/>
      <c r="IN1306" s="102"/>
    </row>
    <row r="1307" spans="1:248" s="436" customFormat="1" ht="18" customHeight="1">
      <c r="A1307" s="350" t="s">
        <v>113</v>
      </c>
      <c r="B1307" s="281">
        <v>406</v>
      </c>
      <c r="C1307" s="281"/>
      <c r="D1307" s="281">
        <v>21052</v>
      </c>
      <c r="E1307" s="281"/>
      <c r="F1307" s="450"/>
      <c r="G1307" s="450">
        <v>50.85221674876847</v>
      </c>
      <c r="H1307" s="451"/>
      <c r="HM1307" s="102"/>
      <c r="HN1307" s="102"/>
      <c r="HO1307" s="102"/>
      <c r="HP1307" s="102"/>
      <c r="HQ1307" s="102"/>
      <c r="HR1307" s="102"/>
      <c r="HS1307" s="102"/>
      <c r="HT1307" s="102"/>
      <c r="HU1307" s="102"/>
      <c r="HV1307" s="102"/>
      <c r="HW1307" s="102"/>
      <c r="HX1307" s="102"/>
      <c r="HY1307" s="102"/>
      <c r="HZ1307" s="102"/>
      <c r="IA1307" s="102"/>
      <c r="IB1307" s="102"/>
      <c r="IC1307" s="102"/>
      <c r="ID1307" s="102"/>
      <c r="IE1307" s="102"/>
      <c r="IF1307" s="102"/>
      <c r="IG1307" s="102"/>
      <c r="IH1307" s="102"/>
      <c r="II1307" s="102"/>
      <c r="IJ1307" s="102"/>
      <c r="IK1307" s="102"/>
      <c r="IL1307" s="102"/>
      <c r="IM1307" s="102"/>
      <c r="IN1307" s="102"/>
    </row>
    <row r="1308" spans="1:248" s="436" customFormat="1" ht="18" customHeight="1">
      <c r="A1308" s="350" t="s">
        <v>114</v>
      </c>
      <c r="B1308" s="281">
        <v>0</v>
      </c>
      <c r="C1308" s="281"/>
      <c r="D1308" s="281">
        <v>0</v>
      </c>
      <c r="E1308" s="281"/>
      <c r="F1308" s="450"/>
      <c r="G1308" s="450"/>
      <c r="H1308" s="451"/>
      <c r="HM1308" s="102"/>
      <c r="HN1308" s="102"/>
      <c r="HO1308" s="102"/>
      <c r="HP1308" s="102"/>
      <c r="HQ1308" s="102"/>
      <c r="HR1308" s="102"/>
      <c r="HS1308" s="102"/>
      <c r="HT1308" s="102"/>
      <c r="HU1308" s="102"/>
      <c r="HV1308" s="102"/>
      <c r="HW1308" s="102"/>
      <c r="HX1308" s="102"/>
      <c r="HY1308" s="102"/>
      <c r="HZ1308" s="102"/>
      <c r="IA1308" s="102"/>
      <c r="IB1308" s="102"/>
      <c r="IC1308" s="102"/>
      <c r="ID1308" s="102"/>
      <c r="IE1308" s="102"/>
      <c r="IF1308" s="102"/>
      <c r="IG1308" s="102"/>
      <c r="IH1308" s="102"/>
      <c r="II1308" s="102"/>
      <c r="IJ1308" s="102"/>
      <c r="IK1308" s="102"/>
      <c r="IL1308" s="102"/>
      <c r="IM1308" s="102"/>
      <c r="IN1308" s="102"/>
    </row>
    <row r="1309" spans="1:248" s="436" customFormat="1" ht="18" customHeight="1">
      <c r="A1309" s="350" t="s">
        <v>1178</v>
      </c>
      <c r="B1309" s="281">
        <v>0</v>
      </c>
      <c r="C1309" s="281"/>
      <c r="D1309" s="281">
        <v>0</v>
      </c>
      <c r="E1309" s="281"/>
      <c r="F1309" s="450"/>
      <c r="G1309" s="450"/>
      <c r="H1309" s="451"/>
      <c r="HM1309" s="102"/>
      <c r="HN1309" s="102"/>
      <c r="HO1309" s="102"/>
      <c r="HP1309" s="102"/>
      <c r="HQ1309" s="102"/>
      <c r="HR1309" s="102"/>
      <c r="HS1309" s="102"/>
      <c r="HT1309" s="102"/>
      <c r="HU1309" s="102"/>
      <c r="HV1309" s="102"/>
      <c r="HW1309" s="102"/>
      <c r="HX1309" s="102"/>
      <c r="HY1309" s="102"/>
      <c r="HZ1309" s="102"/>
      <c r="IA1309" s="102"/>
      <c r="IB1309" s="102"/>
      <c r="IC1309" s="102"/>
      <c r="ID1309" s="102"/>
      <c r="IE1309" s="102"/>
      <c r="IF1309" s="102"/>
      <c r="IG1309" s="102"/>
      <c r="IH1309" s="102"/>
      <c r="II1309" s="102"/>
      <c r="IJ1309" s="102"/>
      <c r="IK1309" s="102"/>
      <c r="IL1309" s="102"/>
      <c r="IM1309" s="102"/>
      <c r="IN1309" s="102"/>
    </row>
    <row r="1310" spans="1:248" s="436" customFormat="1" ht="18" customHeight="1">
      <c r="A1310" s="350" t="s">
        <v>1179</v>
      </c>
      <c r="B1310" s="281">
        <v>0</v>
      </c>
      <c r="C1310" s="281"/>
      <c r="D1310" s="281">
        <v>0</v>
      </c>
      <c r="E1310" s="281"/>
      <c r="F1310" s="450"/>
      <c r="G1310" s="450"/>
      <c r="H1310" s="451"/>
      <c r="HM1310" s="102"/>
      <c r="HN1310" s="102"/>
      <c r="HO1310" s="102"/>
      <c r="HP1310" s="102"/>
      <c r="HQ1310" s="102"/>
      <c r="HR1310" s="102"/>
      <c r="HS1310" s="102"/>
      <c r="HT1310" s="102"/>
      <c r="HU1310" s="102"/>
      <c r="HV1310" s="102"/>
      <c r="HW1310" s="102"/>
      <c r="HX1310" s="102"/>
      <c r="HY1310" s="102"/>
      <c r="HZ1310" s="102"/>
      <c r="IA1310" s="102"/>
      <c r="IB1310" s="102"/>
      <c r="IC1310" s="102"/>
      <c r="ID1310" s="102"/>
      <c r="IE1310" s="102"/>
      <c r="IF1310" s="102"/>
      <c r="IG1310" s="102"/>
      <c r="IH1310" s="102"/>
      <c r="II1310" s="102"/>
      <c r="IJ1310" s="102"/>
      <c r="IK1310" s="102"/>
      <c r="IL1310" s="102"/>
      <c r="IM1310" s="102"/>
      <c r="IN1310" s="102"/>
    </row>
    <row r="1311" spans="1:248" s="436" customFormat="1" ht="18" customHeight="1">
      <c r="A1311" s="350" t="s">
        <v>1180</v>
      </c>
      <c r="B1311" s="281">
        <v>9432</v>
      </c>
      <c r="C1311" s="281"/>
      <c r="D1311" s="281">
        <v>9501</v>
      </c>
      <c r="E1311" s="281"/>
      <c r="F1311" s="450"/>
      <c r="G1311" s="450">
        <v>7.3155216284988001E-3</v>
      </c>
      <c r="H1311" s="451"/>
      <c r="HM1311" s="102"/>
      <c r="HN1311" s="102"/>
      <c r="HO1311" s="102"/>
      <c r="HP1311" s="102"/>
      <c r="HQ1311" s="102"/>
      <c r="HR1311" s="102"/>
      <c r="HS1311" s="102"/>
      <c r="HT1311" s="102"/>
      <c r="HU1311" s="102"/>
      <c r="HV1311" s="102"/>
      <c r="HW1311" s="102"/>
      <c r="HX1311" s="102"/>
      <c r="HY1311" s="102"/>
      <c r="HZ1311" s="102"/>
      <c r="IA1311" s="102"/>
      <c r="IB1311" s="102"/>
      <c r="IC1311" s="102"/>
      <c r="ID1311" s="102"/>
      <c r="IE1311" s="102"/>
      <c r="IF1311" s="102"/>
      <c r="IG1311" s="102"/>
      <c r="IH1311" s="102"/>
      <c r="II1311" s="102"/>
      <c r="IJ1311" s="102"/>
      <c r="IK1311" s="102"/>
      <c r="IL1311" s="102"/>
      <c r="IM1311" s="102"/>
      <c r="IN1311" s="102"/>
    </row>
    <row r="1312" spans="1:248" s="436" customFormat="1" ht="18" customHeight="1">
      <c r="A1312" s="350" t="s">
        <v>1181</v>
      </c>
      <c r="B1312" s="281">
        <v>0</v>
      </c>
      <c r="C1312" s="281"/>
      <c r="D1312" s="281">
        <v>0</v>
      </c>
      <c r="E1312" s="281"/>
      <c r="F1312" s="450"/>
      <c r="G1312" s="450"/>
      <c r="H1312" s="451"/>
      <c r="HM1312" s="102"/>
      <c r="HN1312" s="102"/>
      <c r="HO1312" s="102"/>
      <c r="HP1312" s="102"/>
      <c r="HQ1312" s="102"/>
      <c r="HR1312" s="102"/>
      <c r="HS1312" s="102"/>
      <c r="HT1312" s="102"/>
      <c r="HU1312" s="102"/>
      <c r="HV1312" s="102"/>
      <c r="HW1312" s="102"/>
      <c r="HX1312" s="102"/>
      <c r="HY1312" s="102"/>
      <c r="HZ1312" s="102"/>
      <c r="IA1312" s="102"/>
      <c r="IB1312" s="102"/>
      <c r="IC1312" s="102"/>
      <c r="ID1312" s="102"/>
      <c r="IE1312" s="102"/>
      <c r="IF1312" s="102"/>
      <c r="IG1312" s="102"/>
      <c r="IH1312" s="102"/>
      <c r="II1312" s="102"/>
      <c r="IJ1312" s="102"/>
      <c r="IK1312" s="102"/>
      <c r="IL1312" s="102"/>
      <c r="IM1312" s="102"/>
      <c r="IN1312" s="102"/>
    </row>
    <row r="1313" spans="1:248" s="436" customFormat="1" ht="18" customHeight="1">
      <c r="A1313" s="350" t="s">
        <v>1182</v>
      </c>
      <c r="B1313" s="281">
        <v>80810</v>
      </c>
      <c r="C1313" s="281"/>
      <c r="D1313" s="281">
        <v>204</v>
      </c>
      <c r="E1313" s="281"/>
      <c r="F1313" s="450"/>
      <c r="G1313" s="450">
        <v>-0.99747555995545101</v>
      </c>
      <c r="H1313" s="451"/>
      <c r="HM1313" s="102"/>
      <c r="HN1313" s="102"/>
      <c r="HO1313" s="102"/>
      <c r="HP1313" s="102"/>
      <c r="HQ1313" s="102"/>
      <c r="HR1313" s="102"/>
      <c r="HS1313" s="102"/>
      <c r="HT1313" s="102"/>
      <c r="HU1313" s="102"/>
      <c r="HV1313" s="102"/>
      <c r="HW1313" s="102"/>
      <c r="HX1313" s="102"/>
      <c r="HY1313" s="102"/>
      <c r="HZ1313" s="102"/>
      <c r="IA1313" s="102"/>
      <c r="IB1313" s="102"/>
      <c r="IC1313" s="102"/>
      <c r="ID1313" s="102"/>
      <c r="IE1313" s="102"/>
      <c r="IF1313" s="102"/>
      <c r="IG1313" s="102"/>
      <c r="IH1313" s="102"/>
      <c r="II1313" s="102"/>
      <c r="IJ1313" s="102"/>
      <c r="IK1313" s="102"/>
      <c r="IL1313" s="102"/>
      <c r="IM1313" s="102"/>
      <c r="IN1313" s="102"/>
    </row>
    <row r="1314" spans="1:248" s="436" customFormat="1" ht="18" customHeight="1">
      <c r="A1314" s="350" t="s">
        <v>1183</v>
      </c>
      <c r="B1314" s="281">
        <v>0</v>
      </c>
      <c r="C1314" s="281"/>
      <c r="D1314" s="281">
        <v>0</v>
      </c>
      <c r="E1314" s="281"/>
      <c r="F1314" s="450"/>
      <c r="G1314" s="450"/>
      <c r="H1314" s="451"/>
      <c r="HM1314" s="102"/>
      <c r="HN1314" s="102"/>
      <c r="HO1314" s="102"/>
      <c r="HP1314" s="102"/>
      <c r="HQ1314" s="102"/>
      <c r="HR1314" s="102"/>
      <c r="HS1314" s="102"/>
      <c r="HT1314" s="102"/>
      <c r="HU1314" s="102"/>
      <c r="HV1314" s="102"/>
      <c r="HW1314" s="102"/>
      <c r="HX1314" s="102"/>
      <c r="HY1314" s="102"/>
      <c r="HZ1314" s="102"/>
      <c r="IA1314" s="102"/>
      <c r="IB1314" s="102"/>
      <c r="IC1314" s="102"/>
      <c r="ID1314" s="102"/>
      <c r="IE1314" s="102"/>
      <c r="IF1314" s="102"/>
      <c r="IG1314" s="102"/>
      <c r="IH1314" s="102"/>
      <c r="II1314" s="102"/>
      <c r="IJ1314" s="102"/>
      <c r="IK1314" s="102"/>
      <c r="IL1314" s="102"/>
      <c r="IM1314" s="102"/>
      <c r="IN1314" s="102"/>
    </row>
    <row r="1315" spans="1:248" s="436" customFormat="1" ht="18" customHeight="1">
      <c r="A1315" s="350" t="s">
        <v>121</v>
      </c>
      <c r="B1315" s="281">
        <v>0</v>
      </c>
      <c r="C1315" s="281"/>
      <c r="D1315" s="281">
        <v>0</v>
      </c>
      <c r="E1315" s="281"/>
      <c r="F1315" s="450"/>
      <c r="G1315" s="450"/>
      <c r="H1315" s="451"/>
      <c r="HM1315" s="102"/>
      <c r="HN1315" s="102"/>
      <c r="HO1315" s="102"/>
      <c r="HP1315" s="102"/>
      <c r="HQ1315" s="102"/>
      <c r="HR1315" s="102"/>
      <c r="HS1315" s="102"/>
      <c r="HT1315" s="102"/>
      <c r="HU1315" s="102"/>
      <c r="HV1315" s="102"/>
      <c r="HW1315" s="102"/>
      <c r="HX1315" s="102"/>
      <c r="HY1315" s="102"/>
      <c r="HZ1315" s="102"/>
      <c r="IA1315" s="102"/>
      <c r="IB1315" s="102"/>
      <c r="IC1315" s="102"/>
      <c r="ID1315" s="102"/>
      <c r="IE1315" s="102"/>
      <c r="IF1315" s="102"/>
      <c r="IG1315" s="102"/>
      <c r="IH1315" s="102"/>
      <c r="II1315" s="102"/>
      <c r="IJ1315" s="102"/>
      <c r="IK1315" s="102"/>
      <c r="IL1315" s="102"/>
      <c r="IM1315" s="102"/>
      <c r="IN1315" s="102"/>
    </row>
    <row r="1316" spans="1:248" s="436" customFormat="1" ht="18" customHeight="1">
      <c r="A1316" s="350" t="s">
        <v>1184</v>
      </c>
      <c r="B1316" s="281">
        <v>0</v>
      </c>
      <c r="C1316" s="281"/>
      <c r="D1316" s="281">
        <v>2757</v>
      </c>
      <c r="E1316" s="281"/>
      <c r="F1316" s="450"/>
      <c r="G1316" s="450"/>
      <c r="H1316" s="451"/>
      <c r="HM1316" s="102"/>
      <c r="HN1316" s="102"/>
      <c r="HO1316" s="102"/>
      <c r="HP1316" s="102"/>
      <c r="HQ1316" s="102"/>
      <c r="HR1316" s="102"/>
      <c r="HS1316" s="102"/>
      <c r="HT1316" s="102"/>
      <c r="HU1316" s="102"/>
      <c r="HV1316" s="102"/>
      <c r="HW1316" s="102"/>
      <c r="HX1316" s="102"/>
      <c r="HY1316" s="102"/>
      <c r="HZ1316" s="102"/>
      <c r="IA1316" s="102"/>
      <c r="IB1316" s="102"/>
      <c r="IC1316" s="102"/>
      <c r="ID1316" s="102"/>
      <c r="IE1316" s="102"/>
      <c r="IF1316" s="102"/>
      <c r="IG1316" s="102"/>
      <c r="IH1316" s="102"/>
      <c r="II1316" s="102"/>
      <c r="IJ1316" s="102"/>
      <c r="IK1316" s="102"/>
      <c r="IL1316" s="102"/>
      <c r="IM1316" s="102"/>
      <c r="IN1316" s="102"/>
    </row>
    <row r="1317" spans="1:248" s="436" customFormat="1" ht="59.1" customHeight="1">
      <c r="A1317" s="448" t="s">
        <v>1185</v>
      </c>
      <c r="B1317" s="458">
        <v>96078.901336291005</v>
      </c>
      <c r="C1317" s="458">
        <v>55093</v>
      </c>
      <c r="D1317" s="458">
        <v>55093</v>
      </c>
      <c r="E1317" s="458"/>
      <c r="F1317" s="450"/>
      <c r="G1317" s="450">
        <v>-0.42658586605641979</v>
      </c>
      <c r="H1317" s="451" t="s">
        <v>1186</v>
      </c>
      <c r="HM1317" s="102"/>
      <c r="HN1317" s="102"/>
      <c r="HO1317" s="102"/>
      <c r="HP1317" s="102"/>
      <c r="HQ1317" s="102"/>
      <c r="HR1317" s="102"/>
      <c r="HS1317" s="102"/>
      <c r="HT1317" s="102"/>
      <c r="HU1317" s="102"/>
      <c r="HV1317" s="102"/>
      <c r="HW1317" s="102"/>
      <c r="HX1317" s="102"/>
      <c r="HY1317" s="102"/>
      <c r="HZ1317" s="102"/>
      <c r="IA1317" s="102"/>
      <c r="IB1317" s="102"/>
      <c r="IC1317" s="102"/>
      <c r="ID1317" s="102"/>
      <c r="IE1317" s="102"/>
      <c r="IF1317" s="102"/>
      <c r="IG1317" s="102"/>
      <c r="IH1317" s="102"/>
      <c r="II1317" s="102"/>
      <c r="IJ1317" s="102"/>
      <c r="IK1317" s="102"/>
      <c r="IL1317" s="102"/>
      <c r="IM1317" s="102"/>
      <c r="IN1317" s="102"/>
    </row>
    <row r="1318" spans="1:248" s="436" customFormat="1" ht="18" customHeight="1">
      <c r="A1318" s="350" t="s">
        <v>112</v>
      </c>
      <c r="B1318" s="281">
        <v>0</v>
      </c>
      <c r="C1318" s="281"/>
      <c r="D1318" s="281">
        <v>0</v>
      </c>
      <c r="E1318" s="281"/>
      <c r="F1318" s="450"/>
      <c r="G1318" s="450"/>
      <c r="H1318" s="451"/>
      <c r="HM1318" s="102"/>
      <c r="HN1318" s="102"/>
      <c r="HO1318" s="102"/>
      <c r="HP1318" s="102"/>
      <c r="HQ1318" s="102"/>
      <c r="HR1318" s="102"/>
      <c r="HS1318" s="102"/>
      <c r="HT1318" s="102"/>
      <c r="HU1318" s="102"/>
      <c r="HV1318" s="102"/>
      <c r="HW1318" s="102"/>
      <c r="HX1318" s="102"/>
      <c r="HY1318" s="102"/>
      <c r="HZ1318" s="102"/>
      <c r="IA1318" s="102"/>
      <c r="IB1318" s="102"/>
      <c r="IC1318" s="102"/>
      <c r="ID1318" s="102"/>
      <c r="IE1318" s="102"/>
      <c r="IF1318" s="102"/>
      <c r="IG1318" s="102"/>
      <c r="IH1318" s="102"/>
      <c r="II1318" s="102"/>
      <c r="IJ1318" s="102"/>
      <c r="IK1318" s="102"/>
      <c r="IL1318" s="102"/>
      <c r="IM1318" s="102"/>
      <c r="IN1318" s="102"/>
    </row>
    <row r="1319" spans="1:248" s="436" customFormat="1" ht="18" customHeight="1">
      <c r="A1319" s="350" t="s">
        <v>113</v>
      </c>
      <c r="B1319" s="281">
        <v>0</v>
      </c>
      <c r="C1319" s="281"/>
      <c r="D1319" s="281">
        <v>0</v>
      </c>
      <c r="E1319" s="281"/>
      <c r="F1319" s="450"/>
      <c r="G1319" s="450"/>
      <c r="H1319" s="451"/>
      <c r="HM1319" s="102"/>
      <c r="HN1319" s="102"/>
      <c r="HO1319" s="102"/>
      <c r="HP1319" s="102"/>
      <c r="HQ1319" s="102"/>
      <c r="HR1319" s="102"/>
      <c r="HS1319" s="102"/>
      <c r="HT1319" s="102"/>
      <c r="HU1319" s="102"/>
      <c r="HV1319" s="102"/>
      <c r="HW1319" s="102"/>
      <c r="HX1319" s="102"/>
      <c r="HY1319" s="102"/>
      <c r="HZ1319" s="102"/>
      <c r="IA1319" s="102"/>
      <c r="IB1319" s="102"/>
      <c r="IC1319" s="102"/>
      <c r="ID1319" s="102"/>
      <c r="IE1319" s="102"/>
      <c r="IF1319" s="102"/>
      <c r="IG1319" s="102"/>
      <c r="IH1319" s="102"/>
      <c r="II1319" s="102"/>
      <c r="IJ1319" s="102"/>
      <c r="IK1319" s="102"/>
      <c r="IL1319" s="102"/>
      <c r="IM1319" s="102"/>
      <c r="IN1319" s="102"/>
    </row>
    <row r="1320" spans="1:248" s="436" customFormat="1" ht="18" customHeight="1">
      <c r="A1320" s="350" t="s">
        <v>114</v>
      </c>
      <c r="B1320" s="281">
        <v>0</v>
      </c>
      <c r="C1320" s="281"/>
      <c r="D1320" s="281">
        <v>0</v>
      </c>
      <c r="E1320" s="281"/>
      <c r="F1320" s="450"/>
      <c r="G1320" s="450"/>
      <c r="H1320" s="451"/>
      <c r="HM1320" s="102"/>
      <c r="HN1320" s="102"/>
      <c r="HO1320" s="102"/>
      <c r="HP1320" s="102"/>
      <c r="HQ1320" s="102"/>
      <c r="HR1320" s="102"/>
      <c r="HS1320" s="102"/>
      <c r="HT1320" s="102"/>
      <c r="HU1320" s="102"/>
      <c r="HV1320" s="102"/>
      <c r="HW1320" s="102"/>
      <c r="HX1320" s="102"/>
      <c r="HY1320" s="102"/>
      <c r="HZ1320" s="102"/>
      <c r="IA1320" s="102"/>
      <c r="IB1320" s="102"/>
      <c r="IC1320" s="102"/>
      <c r="ID1320" s="102"/>
      <c r="IE1320" s="102"/>
      <c r="IF1320" s="102"/>
      <c r="IG1320" s="102"/>
      <c r="IH1320" s="102"/>
      <c r="II1320" s="102"/>
      <c r="IJ1320" s="102"/>
      <c r="IK1320" s="102"/>
      <c r="IL1320" s="102"/>
      <c r="IM1320" s="102"/>
      <c r="IN1320" s="102"/>
    </row>
    <row r="1321" spans="1:248" s="436" customFormat="1" ht="18" customHeight="1">
      <c r="A1321" s="350" t="s">
        <v>1187</v>
      </c>
      <c r="B1321" s="281">
        <v>22247.345360438001</v>
      </c>
      <c r="C1321" s="281"/>
      <c r="D1321" s="281">
        <v>1510</v>
      </c>
      <c r="E1321" s="281"/>
      <c r="F1321" s="450"/>
      <c r="G1321" s="450">
        <v>-0.93212673352546582</v>
      </c>
      <c r="H1321" s="451"/>
      <c r="HM1321" s="102"/>
      <c r="HN1321" s="102"/>
      <c r="HO1321" s="102"/>
      <c r="HP1321" s="102"/>
      <c r="HQ1321" s="102"/>
      <c r="HR1321" s="102"/>
      <c r="HS1321" s="102"/>
      <c r="HT1321" s="102"/>
      <c r="HU1321" s="102"/>
      <c r="HV1321" s="102"/>
      <c r="HW1321" s="102"/>
      <c r="HX1321" s="102"/>
      <c r="HY1321" s="102"/>
      <c r="HZ1321" s="102"/>
      <c r="IA1321" s="102"/>
      <c r="IB1321" s="102"/>
      <c r="IC1321" s="102"/>
      <c r="ID1321" s="102"/>
      <c r="IE1321" s="102"/>
      <c r="IF1321" s="102"/>
      <c r="IG1321" s="102"/>
      <c r="IH1321" s="102"/>
      <c r="II1321" s="102"/>
      <c r="IJ1321" s="102"/>
      <c r="IK1321" s="102"/>
      <c r="IL1321" s="102"/>
      <c r="IM1321" s="102"/>
      <c r="IN1321" s="102"/>
    </row>
    <row r="1322" spans="1:248" s="436" customFormat="1" ht="18" customHeight="1">
      <c r="A1322" s="350" t="s">
        <v>1188</v>
      </c>
      <c r="B1322" s="281">
        <v>73831.555975853</v>
      </c>
      <c r="C1322" s="281"/>
      <c r="D1322" s="281">
        <v>53583</v>
      </c>
      <c r="E1322" s="281"/>
      <c r="F1322" s="450"/>
      <c r="G1322" s="450">
        <v>-0.27425340978152213</v>
      </c>
      <c r="H1322" s="451"/>
      <c r="HM1322" s="102"/>
      <c r="HN1322" s="102"/>
      <c r="HO1322" s="102"/>
      <c r="HP1322" s="102"/>
      <c r="HQ1322" s="102"/>
      <c r="HR1322" s="102"/>
      <c r="HS1322" s="102"/>
      <c r="HT1322" s="102"/>
      <c r="HU1322" s="102"/>
      <c r="HV1322" s="102"/>
      <c r="HW1322" s="102"/>
      <c r="HX1322" s="102"/>
      <c r="HY1322" s="102"/>
      <c r="HZ1322" s="102"/>
      <c r="IA1322" s="102"/>
      <c r="IB1322" s="102"/>
      <c r="IC1322" s="102"/>
      <c r="ID1322" s="102"/>
      <c r="IE1322" s="102"/>
      <c r="IF1322" s="102"/>
      <c r="IG1322" s="102"/>
      <c r="IH1322" s="102"/>
      <c r="II1322" s="102"/>
      <c r="IJ1322" s="102"/>
      <c r="IK1322" s="102"/>
      <c r="IL1322" s="102"/>
      <c r="IM1322" s="102"/>
      <c r="IN1322" s="102"/>
    </row>
    <row r="1323" spans="1:248" s="436" customFormat="1" ht="18" customHeight="1">
      <c r="A1323" s="448" t="s">
        <v>1189</v>
      </c>
      <c r="B1323" s="458"/>
      <c r="C1323" s="458"/>
      <c r="D1323" s="458">
        <v>0</v>
      </c>
      <c r="E1323" s="458"/>
      <c r="F1323" s="450"/>
      <c r="G1323" s="450"/>
      <c r="H1323" s="451"/>
      <c r="HM1323" s="102"/>
      <c r="HN1323" s="102"/>
      <c r="HO1323" s="102"/>
      <c r="HP1323" s="102"/>
      <c r="HQ1323" s="102"/>
      <c r="HR1323" s="102"/>
      <c r="HS1323" s="102"/>
      <c r="HT1323" s="102"/>
      <c r="HU1323" s="102"/>
      <c r="HV1323" s="102"/>
      <c r="HW1323" s="102"/>
      <c r="HX1323" s="102"/>
      <c r="HY1323" s="102"/>
      <c r="HZ1323" s="102"/>
      <c r="IA1323" s="102"/>
      <c r="IB1323" s="102"/>
      <c r="IC1323" s="102"/>
      <c r="ID1323" s="102"/>
      <c r="IE1323" s="102"/>
      <c r="IF1323" s="102"/>
      <c r="IG1323" s="102"/>
      <c r="IH1323" s="102"/>
      <c r="II1323" s="102"/>
      <c r="IJ1323" s="102"/>
      <c r="IK1323" s="102"/>
      <c r="IL1323" s="102"/>
      <c r="IM1323" s="102"/>
      <c r="IN1323" s="102"/>
    </row>
    <row r="1324" spans="1:248" s="436" customFormat="1" ht="18" customHeight="1">
      <c r="A1324" s="350" t="s">
        <v>112</v>
      </c>
      <c r="B1324" s="281"/>
      <c r="C1324" s="281"/>
      <c r="D1324" s="281">
        <v>0</v>
      </c>
      <c r="E1324" s="281"/>
      <c r="F1324" s="450"/>
      <c r="G1324" s="450"/>
      <c r="H1324" s="451"/>
      <c r="HM1324" s="102"/>
      <c r="HN1324" s="102"/>
      <c r="HO1324" s="102"/>
      <c r="HP1324" s="102"/>
      <c r="HQ1324" s="102"/>
      <c r="HR1324" s="102"/>
      <c r="HS1324" s="102"/>
      <c r="HT1324" s="102"/>
      <c r="HU1324" s="102"/>
      <c r="HV1324" s="102"/>
      <c r="HW1324" s="102"/>
      <c r="HX1324" s="102"/>
      <c r="HY1324" s="102"/>
      <c r="HZ1324" s="102"/>
      <c r="IA1324" s="102"/>
      <c r="IB1324" s="102"/>
      <c r="IC1324" s="102"/>
      <c r="ID1324" s="102"/>
      <c r="IE1324" s="102"/>
      <c r="IF1324" s="102"/>
      <c r="IG1324" s="102"/>
      <c r="IH1324" s="102"/>
      <c r="II1324" s="102"/>
      <c r="IJ1324" s="102"/>
      <c r="IK1324" s="102"/>
      <c r="IL1324" s="102"/>
      <c r="IM1324" s="102"/>
      <c r="IN1324" s="102"/>
    </row>
    <row r="1325" spans="1:248" s="436" customFormat="1" ht="18" customHeight="1">
      <c r="A1325" s="350" t="s">
        <v>113</v>
      </c>
      <c r="B1325" s="281"/>
      <c r="C1325" s="281"/>
      <c r="D1325" s="281">
        <v>0</v>
      </c>
      <c r="E1325" s="281"/>
      <c r="F1325" s="450"/>
      <c r="G1325" s="450"/>
      <c r="H1325" s="451"/>
      <c r="HM1325" s="102"/>
      <c r="HN1325" s="102"/>
      <c r="HO1325" s="102"/>
      <c r="HP1325" s="102"/>
      <c r="HQ1325" s="102"/>
      <c r="HR1325" s="102"/>
      <c r="HS1325" s="102"/>
      <c r="HT1325" s="102"/>
      <c r="HU1325" s="102"/>
      <c r="HV1325" s="102"/>
      <c r="HW1325" s="102"/>
      <c r="HX1325" s="102"/>
      <c r="HY1325" s="102"/>
      <c r="HZ1325" s="102"/>
      <c r="IA1325" s="102"/>
      <c r="IB1325" s="102"/>
      <c r="IC1325" s="102"/>
      <c r="ID1325" s="102"/>
      <c r="IE1325" s="102"/>
      <c r="IF1325" s="102"/>
      <c r="IG1325" s="102"/>
      <c r="IH1325" s="102"/>
      <c r="II1325" s="102"/>
      <c r="IJ1325" s="102"/>
      <c r="IK1325" s="102"/>
      <c r="IL1325" s="102"/>
      <c r="IM1325" s="102"/>
      <c r="IN1325" s="102"/>
    </row>
    <row r="1326" spans="1:248" s="436" customFormat="1" ht="18" customHeight="1">
      <c r="A1326" s="350" t="s">
        <v>114</v>
      </c>
      <c r="B1326" s="281"/>
      <c r="C1326" s="281"/>
      <c r="D1326" s="281">
        <v>0</v>
      </c>
      <c r="E1326" s="281"/>
      <c r="F1326" s="450"/>
      <c r="G1326" s="450"/>
      <c r="H1326" s="451"/>
      <c r="HM1326" s="102"/>
      <c r="HN1326" s="102"/>
      <c r="HO1326" s="102"/>
      <c r="HP1326" s="102"/>
      <c r="HQ1326" s="102"/>
      <c r="HR1326" s="102"/>
      <c r="HS1326" s="102"/>
      <c r="HT1326" s="102"/>
      <c r="HU1326" s="102"/>
      <c r="HV1326" s="102"/>
      <c r="HW1326" s="102"/>
      <c r="HX1326" s="102"/>
      <c r="HY1326" s="102"/>
      <c r="HZ1326" s="102"/>
      <c r="IA1326" s="102"/>
      <c r="IB1326" s="102"/>
      <c r="IC1326" s="102"/>
      <c r="ID1326" s="102"/>
      <c r="IE1326" s="102"/>
      <c r="IF1326" s="102"/>
      <c r="IG1326" s="102"/>
      <c r="IH1326" s="102"/>
      <c r="II1326" s="102"/>
      <c r="IJ1326" s="102"/>
      <c r="IK1326" s="102"/>
      <c r="IL1326" s="102"/>
      <c r="IM1326" s="102"/>
      <c r="IN1326" s="102"/>
    </row>
    <row r="1327" spans="1:248" s="436" customFormat="1" ht="18" customHeight="1">
      <c r="A1327" s="350" t="s">
        <v>1190</v>
      </c>
      <c r="B1327" s="281"/>
      <c r="C1327" s="281"/>
      <c r="D1327" s="281">
        <v>0</v>
      </c>
      <c r="E1327" s="281"/>
      <c r="F1327" s="450"/>
      <c r="G1327" s="450"/>
      <c r="H1327" s="451"/>
      <c r="HM1327" s="102"/>
      <c r="HN1327" s="102"/>
      <c r="HO1327" s="102"/>
      <c r="HP1327" s="102"/>
      <c r="HQ1327" s="102"/>
      <c r="HR1327" s="102"/>
      <c r="HS1327" s="102"/>
      <c r="HT1327" s="102"/>
      <c r="HU1327" s="102"/>
      <c r="HV1327" s="102"/>
      <c r="HW1327" s="102"/>
      <c r="HX1327" s="102"/>
      <c r="HY1327" s="102"/>
      <c r="HZ1327" s="102"/>
      <c r="IA1327" s="102"/>
      <c r="IB1327" s="102"/>
      <c r="IC1327" s="102"/>
      <c r="ID1327" s="102"/>
      <c r="IE1327" s="102"/>
      <c r="IF1327" s="102"/>
      <c r="IG1327" s="102"/>
      <c r="IH1327" s="102"/>
      <c r="II1327" s="102"/>
      <c r="IJ1327" s="102"/>
      <c r="IK1327" s="102"/>
      <c r="IL1327" s="102"/>
      <c r="IM1327" s="102"/>
      <c r="IN1327" s="102"/>
    </row>
    <row r="1328" spans="1:248" s="436" customFormat="1" ht="18" customHeight="1">
      <c r="A1328" s="350" t="s">
        <v>1191</v>
      </c>
      <c r="B1328" s="281"/>
      <c r="C1328" s="281"/>
      <c r="D1328" s="281">
        <v>0</v>
      </c>
      <c r="E1328" s="281"/>
      <c r="F1328" s="450"/>
      <c r="G1328" s="450"/>
      <c r="H1328" s="451"/>
      <c r="HM1328" s="102"/>
      <c r="HN1328" s="102"/>
      <c r="HO1328" s="102"/>
      <c r="HP1328" s="102"/>
      <c r="HQ1328" s="102"/>
      <c r="HR1328" s="102"/>
      <c r="HS1328" s="102"/>
      <c r="HT1328" s="102"/>
      <c r="HU1328" s="102"/>
      <c r="HV1328" s="102"/>
      <c r="HW1328" s="102"/>
      <c r="HX1328" s="102"/>
      <c r="HY1328" s="102"/>
      <c r="HZ1328" s="102"/>
      <c r="IA1328" s="102"/>
      <c r="IB1328" s="102"/>
      <c r="IC1328" s="102"/>
      <c r="ID1328" s="102"/>
      <c r="IE1328" s="102"/>
      <c r="IF1328" s="102"/>
      <c r="IG1328" s="102"/>
      <c r="IH1328" s="102"/>
      <c r="II1328" s="102"/>
      <c r="IJ1328" s="102"/>
      <c r="IK1328" s="102"/>
      <c r="IL1328" s="102"/>
      <c r="IM1328" s="102"/>
      <c r="IN1328" s="102"/>
    </row>
    <row r="1329" spans="1:248" s="436" customFormat="1" ht="18" customHeight="1">
      <c r="A1329" s="448" t="s">
        <v>1192</v>
      </c>
      <c r="B1329" s="458"/>
      <c r="C1329" s="458"/>
      <c r="D1329" s="458">
        <v>0</v>
      </c>
      <c r="E1329" s="458"/>
      <c r="F1329" s="450"/>
      <c r="G1329" s="450"/>
      <c r="H1329" s="451"/>
      <c r="HM1329" s="102"/>
      <c r="HN1329" s="102"/>
      <c r="HO1329" s="102"/>
      <c r="HP1329" s="102"/>
      <c r="HQ1329" s="102"/>
      <c r="HR1329" s="102"/>
      <c r="HS1329" s="102"/>
      <c r="HT1329" s="102"/>
      <c r="HU1329" s="102"/>
      <c r="HV1329" s="102"/>
      <c r="HW1329" s="102"/>
      <c r="HX1329" s="102"/>
      <c r="HY1329" s="102"/>
      <c r="HZ1329" s="102"/>
      <c r="IA1329" s="102"/>
      <c r="IB1329" s="102"/>
      <c r="IC1329" s="102"/>
      <c r="ID1329" s="102"/>
      <c r="IE1329" s="102"/>
      <c r="IF1329" s="102"/>
      <c r="IG1329" s="102"/>
      <c r="IH1329" s="102"/>
      <c r="II1329" s="102"/>
      <c r="IJ1329" s="102"/>
      <c r="IK1329" s="102"/>
      <c r="IL1329" s="102"/>
      <c r="IM1329" s="102"/>
      <c r="IN1329" s="102"/>
    </row>
    <row r="1330" spans="1:248" s="436" customFormat="1" ht="18" customHeight="1">
      <c r="A1330" s="350" t="s">
        <v>112</v>
      </c>
      <c r="B1330" s="281"/>
      <c r="C1330" s="281"/>
      <c r="D1330" s="281">
        <v>0</v>
      </c>
      <c r="E1330" s="281"/>
      <c r="F1330" s="450"/>
      <c r="G1330" s="450"/>
      <c r="H1330" s="451"/>
      <c r="HM1330" s="102"/>
      <c r="HN1330" s="102"/>
      <c r="HO1330" s="102"/>
      <c r="HP1330" s="102"/>
      <c r="HQ1330" s="102"/>
      <c r="HR1330" s="102"/>
      <c r="HS1330" s="102"/>
      <c r="HT1330" s="102"/>
      <c r="HU1330" s="102"/>
      <c r="HV1330" s="102"/>
      <c r="HW1330" s="102"/>
      <c r="HX1330" s="102"/>
      <c r="HY1330" s="102"/>
      <c r="HZ1330" s="102"/>
      <c r="IA1330" s="102"/>
      <c r="IB1330" s="102"/>
      <c r="IC1330" s="102"/>
      <c r="ID1330" s="102"/>
      <c r="IE1330" s="102"/>
      <c r="IF1330" s="102"/>
      <c r="IG1330" s="102"/>
      <c r="IH1330" s="102"/>
      <c r="II1330" s="102"/>
      <c r="IJ1330" s="102"/>
      <c r="IK1330" s="102"/>
      <c r="IL1330" s="102"/>
      <c r="IM1330" s="102"/>
      <c r="IN1330" s="102"/>
    </row>
    <row r="1331" spans="1:248" s="436" customFormat="1" ht="18" customHeight="1">
      <c r="A1331" s="350" t="s">
        <v>113</v>
      </c>
      <c r="B1331" s="281"/>
      <c r="C1331" s="281"/>
      <c r="D1331" s="281">
        <v>0</v>
      </c>
      <c r="E1331" s="281"/>
      <c r="F1331" s="450"/>
      <c r="G1331" s="450"/>
      <c r="H1331" s="451"/>
      <c r="HM1331" s="102"/>
      <c r="HN1331" s="102"/>
      <c r="HO1331" s="102"/>
      <c r="HP1331" s="102"/>
      <c r="HQ1331" s="102"/>
      <c r="HR1331" s="102"/>
      <c r="HS1331" s="102"/>
      <c r="HT1331" s="102"/>
      <c r="HU1331" s="102"/>
      <c r="HV1331" s="102"/>
      <c r="HW1331" s="102"/>
      <c r="HX1331" s="102"/>
      <c r="HY1331" s="102"/>
      <c r="HZ1331" s="102"/>
      <c r="IA1331" s="102"/>
      <c r="IB1331" s="102"/>
      <c r="IC1331" s="102"/>
      <c r="ID1331" s="102"/>
      <c r="IE1331" s="102"/>
      <c r="IF1331" s="102"/>
      <c r="IG1331" s="102"/>
      <c r="IH1331" s="102"/>
      <c r="II1331" s="102"/>
      <c r="IJ1331" s="102"/>
      <c r="IK1331" s="102"/>
      <c r="IL1331" s="102"/>
      <c r="IM1331" s="102"/>
      <c r="IN1331" s="102"/>
    </row>
    <row r="1332" spans="1:248" s="436" customFormat="1" ht="18" customHeight="1">
      <c r="A1332" s="350" t="s">
        <v>114</v>
      </c>
      <c r="B1332" s="281"/>
      <c r="C1332" s="281"/>
      <c r="D1332" s="281">
        <v>0</v>
      </c>
      <c r="E1332" s="281"/>
      <c r="F1332" s="450"/>
      <c r="G1332" s="450"/>
      <c r="H1332" s="451"/>
      <c r="HM1332" s="102"/>
      <c r="HN1332" s="102"/>
      <c r="HO1332" s="102"/>
      <c r="HP1332" s="102"/>
      <c r="HQ1332" s="102"/>
      <c r="HR1332" s="102"/>
      <c r="HS1332" s="102"/>
      <c r="HT1332" s="102"/>
      <c r="HU1332" s="102"/>
      <c r="HV1332" s="102"/>
      <c r="HW1332" s="102"/>
      <c r="HX1332" s="102"/>
      <c r="HY1332" s="102"/>
      <c r="HZ1332" s="102"/>
      <c r="IA1332" s="102"/>
      <c r="IB1332" s="102"/>
      <c r="IC1332" s="102"/>
      <c r="ID1332" s="102"/>
      <c r="IE1332" s="102"/>
      <c r="IF1332" s="102"/>
      <c r="IG1332" s="102"/>
      <c r="IH1332" s="102"/>
      <c r="II1332" s="102"/>
      <c r="IJ1332" s="102"/>
      <c r="IK1332" s="102"/>
      <c r="IL1332" s="102"/>
      <c r="IM1332" s="102"/>
      <c r="IN1332" s="102"/>
    </row>
    <row r="1333" spans="1:248" s="436" customFormat="1" ht="18" customHeight="1">
      <c r="A1333" s="350" t="s">
        <v>1193</v>
      </c>
      <c r="B1333" s="281"/>
      <c r="C1333" s="281"/>
      <c r="D1333" s="281">
        <v>0</v>
      </c>
      <c r="E1333" s="281"/>
      <c r="F1333" s="450"/>
      <c r="G1333" s="450"/>
      <c r="H1333" s="451"/>
      <c r="HM1333" s="102"/>
      <c r="HN1333" s="102"/>
      <c r="HO1333" s="102"/>
      <c r="HP1333" s="102"/>
      <c r="HQ1333" s="102"/>
      <c r="HR1333" s="102"/>
      <c r="HS1333" s="102"/>
      <c r="HT1333" s="102"/>
      <c r="HU1333" s="102"/>
      <c r="HV1333" s="102"/>
      <c r="HW1333" s="102"/>
      <c r="HX1333" s="102"/>
      <c r="HY1333" s="102"/>
      <c r="HZ1333" s="102"/>
      <c r="IA1333" s="102"/>
      <c r="IB1333" s="102"/>
      <c r="IC1333" s="102"/>
      <c r="ID1333" s="102"/>
      <c r="IE1333" s="102"/>
      <c r="IF1333" s="102"/>
      <c r="IG1333" s="102"/>
      <c r="IH1333" s="102"/>
      <c r="II1333" s="102"/>
      <c r="IJ1333" s="102"/>
      <c r="IK1333" s="102"/>
      <c r="IL1333" s="102"/>
      <c r="IM1333" s="102"/>
      <c r="IN1333" s="102"/>
    </row>
    <row r="1334" spans="1:248" s="436" customFormat="1" ht="18" customHeight="1">
      <c r="A1334" s="350" t="s">
        <v>1194</v>
      </c>
      <c r="B1334" s="281"/>
      <c r="C1334" s="281"/>
      <c r="D1334" s="281">
        <v>0</v>
      </c>
      <c r="E1334" s="281"/>
      <c r="F1334" s="450"/>
      <c r="G1334" s="450"/>
      <c r="H1334" s="451"/>
      <c r="HM1334" s="102"/>
      <c r="HN1334" s="102"/>
      <c r="HO1334" s="102"/>
      <c r="HP1334" s="102"/>
      <c r="HQ1334" s="102"/>
      <c r="HR1334" s="102"/>
      <c r="HS1334" s="102"/>
      <c r="HT1334" s="102"/>
      <c r="HU1334" s="102"/>
      <c r="HV1334" s="102"/>
      <c r="HW1334" s="102"/>
      <c r="HX1334" s="102"/>
      <c r="HY1334" s="102"/>
      <c r="HZ1334" s="102"/>
      <c r="IA1334" s="102"/>
      <c r="IB1334" s="102"/>
      <c r="IC1334" s="102"/>
      <c r="ID1334" s="102"/>
      <c r="IE1334" s="102"/>
      <c r="IF1334" s="102"/>
      <c r="IG1334" s="102"/>
      <c r="IH1334" s="102"/>
      <c r="II1334" s="102"/>
      <c r="IJ1334" s="102"/>
      <c r="IK1334" s="102"/>
      <c r="IL1334" s="102"/>
      <c r="IM1334" s="102"/>
      <c r="IN1334" s="102"/>
    </row>
    <row r="1335" spans="1:248" s="436" customFormat="1" ht="18" customHeight="1">
      <c r="A1335" s="350" t="s">
        <v>121</v>
      </c>
      <c r="B1335" s="281"/>
      <c r="C1335" s="281"/>
      <c r="D1335" s="281">
        <v>0</v>
      </c>
      <c r="E1335" s="281"/>
      <c r="F1335" s="450"/>
      <c r="G1335" s="450"/>
      <c r="H1335" s="451"/>
      <c r="HM1335" s="102"/>
      <c r="HN1335" s="102"/>
      <c r="HO1335" s="102"/>
      <c r="HP1335" s="102"/>
      <c r="HQ1335" s="102"/>
      <c r="HR1335" s="102"/>
      <c r="HS1335" s="102"/>
      <c r="HT1335" s="102"/>
      <c r="HU1335" s="102"/>
      <c r="HV1335" s="102"/>
      <c r="HW1335" s="102"/>
      <c r="HX1335" s="102"/>
      <c r="HY1335" s="102"/>
      <c r="HZ1335" s="102"/>
      <c r="IA1335" s="102"/>
      <c r="IB1335" s="102"/>
      <c r="IC1335" s="102"/>
      <c r="ID1335" s="102"/>
      <c r="IE1335" s="102"/>
      <c r="IF1335" s="102"/>
      <c r="IG1335" s="102"/>
      <c r="IH1335" s="102"/>
      <c r="II1335" s="102"/>
      <c r="IJ1335" s="102"/>
      <c r="IK1335" s="102"/>
      <c r="IL1335" s="102"/>
      <c r="IM1335" s="102"/>
      <c r="IN1335" s="102"/>
    </row>
    <row r="1336" spans="1:248" s="436" customFormat="1" ht="18" customHeight="1">
      <c r="A1336" s="350" t="s">
        <v>1195</v>
      </c>
      <c r="B1336" s="281"/>
      <c r="C1336" s="281"/>
      <c r="D1336" s="281">
        <v>0</v>
      </c>
      <c r="E1336" s="281"/>
      <c r="F1336" s="450"/>
      <c r="G1336" s="450"/>
      <c r="H1336" s="451"/>
      <c r="HM1336" s="102"/>
      <c r="HN1336" s="102"/>
      <c r="HO1336" s="102"/>
      <c r="HP1336" s="102"/>
      <c r="HQ1336" s="102"/>
      <c r="HR1336" s="102"/>
      <c r="HS1336" s="102"/>
      <c r="HT1336" s="102"/>
      <c r="HU1336" s="102"/>
      <c r="HV1336" s="102"/>
      <c r="HW1336" s="102"/>
      <c r="HX1336" s="102"/>
      <c r="HY1336" s="102"/>
      <c r="HZ1336" s="102"/>
      <c r="IA1336" s="102"/>
      <c r="IB1336" s="102"/>
      <c r="IC1336" s="102"/>
      <c r="ID1336" s="102"/>
      <c r="IE1336" s="102"/>
      <c r="IF1336" s="102"/>
      <c r="IG1336" s="102"/>
      <c r="IH1336" s="102"/>
      <c r="II1336" s="102"/>
      <c r="IJ1336" s="102"/>
      <c r="IK1336" s="102"/>
      <c r="IL1336" s="102"/>
      <c r="IM1336" s="102"/>
      <c r="IN1336" s="102"/>
    </row>
    <row r="1337" spans="1:248" s="436" customFormat="1" ht="18" customHeight="1">
      <c r="A1337" s="448" t="s">
        <v>1196</v>
      </c>
      <c r="B1337" s="458">
        <v>411.12549999999999</v>
      </c>
      <c r="C1337" s="458">
        <v>330</v>
      </c>
      <c r="D1337" s="458">
        <v>330</v>
      </c>
      <c r="E1337" s="458"/>
      <c r="F1337" s="450"/>
      <c r="G1337" s="450">
        <v>-0.19732539090861545</v>
      </c>
      <c r="H1337" s="451"/>
      <c r="HM1337" s="102"/>
      <c r="HN1337" s="102"/>
      <c r="HO1337" s="102"/>
      <c r="HP1337" s="102"/>
      <c r="HQ1337" s="102"/>
      <c r="HR1337" s="102"/>
      <c r="HS1337" s="102"/>
      <c r="HT1337" s="102"/>
      <c r="HU1337" s="102"/>
      <c r="HV1337" s="102"/>
      <c r="HW1337" s="102"/>
      <c r="HX1337" s="102"/>
      <c r="HY1337" s="102"/>
      <c r="HZ1337" s="102"/>
      <c r="IA1337" s="102"/>
      <c r="IB1337" s="102"/>
      <c r="IC1337" s="102"/>
      <c r="ID1337" s="102"/>
      <c r="IE1337" s="102"/>
      <c r="IF1337" s="102"/>
      <c r="IG1337" s="102"/>
      <c r="IH1337" s="102"/>
      <c r="II1337" s="102"/>
      <c r="IJ1337" s="102"/>
      <c r="IK1337" s="102"/>
      <c r="IL1337" s="102"/>
      <c r="IM1337" s="102"/>
      <c r="IN1337" s="102"/>
    </row>
    <row r="1338" spans="1:248" s="436" customFormat="1" ht="18" customHeight="1">
      <c r="A1338" s="350" t="s">
        <v>112</v>
      </c>
      <c r="B1338" s="281">
        <v>0</v>
      </c>
      <c r="C1338" s="281"/>
      <c r="D1338" s="281">
        <v>0</v>
      </c>
      <c r="E1338" s="281"/>
      <c r="F1338" s="450"/>
      <c r="G1338" s="450"/>
      <c r="H1338" s="451"/>
      <c r="HM1338" s="102"/>
      <c r="HN1338" s="102"/>
      <c r="HO1338" s="102"/>
      <c r="HP1338" s="102"/>
      <c r="HQ1338" s="102"/>
      <c r="HR1338" s="102"/>
      <c r="HS1338" s="102"/>
      <c r="HT1338" s="102"/>
      <c r="HU1338" s="102"/>
      <c r="HV1338" s="102"/>
      <c r="HW1338" s="102"/>
      <c r="HX1338" s="102"/>
      <c r="HY1338" s="102"/>
      <c r="HZ1338" s="102"/>
      <c r="IA1338" s="102"/>
      <c r="IB1338" s="102"/>
      <c r="IC1338" s="102"/>
      <c r="ID1338" s="102"/>
      <c r="IE1338" s="102"/>
      <c r="IF1338" s="102"/>
      <c r="IG1338" s="102"/>
      <c r="IH1338" s="102"/>
      <c r="II1338" s="102"/>
      <c r="IJ1338" s="102"/>
      <c r="IK1338" s="102"/>
      <c r="IL1338" s="102"/>
      <c r="IM1338" s="102"/>
      <c r="IN1338" s="102"/>
    </row>
    <row r="1339" spans="1:248" s="436" customFormat="1" ht="18" customHeight="1">
      <c r="A1339" s="350" t="s">
        <v>113</v>
      </c>
      <c r="B1339" s="281">
        <v>0</v>
      </c>
      <c r="C1339" s="281"/>
      <c r="D1339" s="281">
        <v>0</v>
      </c>
      <c r="E1339" s="281"/>
      <c r="F1339" s="450"/>
      <c r="G1339" s="450"/>
      <c r="H1339" s="451"/>
      <c r="HM1339" s="102"/>
      <c r="HN1339" s="102"/>
      <c r="HO1339" s="102"/>
      <c r="HP1339" s="102"/>
      <c r="HQ1339" s="102"/>
      <c r="HR1339" s="102"/>
      <c r="HS1339" s="102"/>
      <c r="HT1339" s="102"/>
      <c r="HU1339" s="102"/>
      <c r="HV1339" s="102"/>
      <c r="HW1339" s="102"/>
      <c r="HX1339" s="102"/>
      <c r="HY1339" s="102"/>
      <c r="HZ1339" s="102"/>
      <c r="IA1339" s="102"/>
      <c r="IB1339" s="102"/>
      <c r="IC1339" s="102"/>
      <c r="ID1339" s="102"/>
      <c r="IE1339" s="102"/>
      <c r="IF1339" s="102"/>
      <c r="IG1339" s="102"/>
      <c r="IH1339" s="102"/>
      <c r="II1339" s="102"/>
      <c r="IJ1339" s="102"/>
      <c r="IK1339" s="102"/>
      <c r="IL1339" s="102"/>
      <c r="IM1339" s="102"/>
      <c r="IN1339" s="102"/>
    </row>
    <row r="1340" spans="1:248" s="436" customFormat="1" ht="18" customHeight="1">
      <c r="A1340" s="350" t="s">
        <v>114</v>
      </c>
      <c r="B1340" s="281">
        <v>0</v>
      </c>
      <c r="C1340" s="281"/>
      <c r="D1340" s="281">
        <v>0</v>
      </c>
      <c r="E1340" s="281"/>
      <c r="F1340" s="450"/>
      <c r="G1340" s="450"/>
      <c r="H1340" s="451"/>
      <c r="HM1340" s="102"/>
      <c r="HN1340" s="102"/>
      <c r="HO1340" s="102"/>
      <c r="HP1340" s="102"/>
      <c r="HQ1340" s="102"/>
      <c r="HR1340" s="102"/>
      <c r="HS1340" s="102"/>
      <c r="HT1340" s="102"/>
      <c r="HU1340" s="102"/>
      <c r="HV1340" s="102"/>
      <c r="HW1340" s="102"/>
      <c r="HX1340" s="102"/>
      <c r="HY1340" s="102"/>
      <c r="HZ1340" s="102"/>
      <c r="IA1340" s="102"/>
      <c r="IB1340" s="102"/>
      <c r="IC1340" s="102"/>
      <c r="ID1340" s="102"/>
      <c r="IE1340" s="102"/>
      <c r="IF1340" s="102"/>
      <c r="IG1340" s="102"/>
      <c r="IH1340" s="102"/>
      <c r="II1340" s="102"/>
      <c r="IJ1340" s="102"/>
      <c r="IK1340" s="102"/>
      <c r="IL1340" s="102"/>
      <c r="IM1340" s="102"/>
      <c r="IN1340" s="102"/>
    </row>
    <row r="1341" spans="1:248" s="436" customFormat="1" ht="18" customHeight="1">
      <c r="A1341" s="350" t="s">
        <v>1197</v>
      </c>
      <c r="B1341" s="281">
        <v>265</v>
      </c>
      <c r="C1341" s="281"/>
      <c r="D1341" s="281">
        <v>272</v>
      </c>
      <c r="E1341" s="281"/>
      <c r="F1341" s="450"/>
      <c r="G1341" s="450">
        <v>2.6415094339622636E-2</v>
      </c>
      <c r="H1341" s="451"/>
      <c r="HM1341" s="102"/>
      <c r="HN1341" s="102"/>
      <c r="HO1341" s="102"/>
      <c r="HP1341" s="102"/>
      <c r="HQ1341" s="102"/>
      <c r="HR1341" s="102"/>
      <c r="HS1341" s="102"/>
      <c r="HT1341" s="102"/>
      <c r="HU1341" s="102"/>
      <c r="HV1341" s="102"/>
      <c r="HW1341" s="102"/>
      <c r="HX1341" s="102"/>
      <c r="HY1341" s="102"/>
      <c r="HZ1341" s="102"/>
      <c r="IA1341" s="102"/>
      <c r="IB1341" s="102"/>
      <c r="IC1341" s="102"/>
      <c r="ID1341" s="102"/>
      <c r="IE1341" s="102"/>
      <c r="IF1341" s="102"/>
      <c r="IG1341" s="102"/>
      <c r="IH1341" s="102"/>
      <c r="II1341" s="102"/>
      <c r="IJ1341" s="102"/>
      <c r="IK1341" s="102"/>
      <c r="IL1341" s="102"/>
      <c r="IM1341" s="102"/>
      <c r="IN1341" s="102"/>
    </row>
    <row r="1342" spans="1:248" s="436" customFormat="1" ht="18" customHeight="1">
      <c r="A1342" s="350" t="s">
        <v>1198</v>
      </c>
      <c r="B1342" s="281">
        <v>0</v>
      </c>
      <c r="C1342" s="281"/>
      <c r="D1342" s="281">
        <v>0</v>
      </c>
      <c r="E1342" s="281"/>
      <c r="F1342" s="450"/>
      <c r="G1342" s="450"/>
      <c r="H1342" s="451"/>
      <c r="HM1342" s="102"/>
      <c r="HN1342" s="102"/>
      <c r="HO1342" s="102"/>
      <c r="HP1342" s="102"/>
      <c r="HQ1342" s="102"/>
      <c r="HR1342" s="102"/>
      <c r="HS1342" s="102"/>
      <c r="HT1342" s="102"/>
      <c r="HU1342" s="102"/>
      <c r="HV1342" s="102"/>
      <c r="HW1342" s="102"/>
      <c r="HX1342" s="102"/>
      <c r="HY1342" s="102"/>
      <c r="HZ1342" s="102"/>
      <c r="IA1342" s="102"/>
      <c r="IB1342" s="102"/>
      <c r="IC1342" s="102"/>
      <c r="ID1342" s="102"/>
      <c r="IE1342" s="102"/>
      <c r="IF1342" s="102"/>
      <c r="IG1342" s="102"/>
      <c r="IH1342" s="102"/>
      <c r="II1342" s="102"/>
      <c r="IJ1342" s="102"/>
      <c r="IK1342" s="102"/>
      <c r="IL1342" s="102"/>
      <c r="IM1342" s="102"/>
      <c r="IN1342" s="102"/>
    </row>
    <row r="1343" spans="1:248" s="436" customFormat="1" ht="18" customHeight="1">
      <c r="A1343" s="350" t="s">
        <v>1199</v>
      </c>
      <c r="B1343" s="281">
        <v>0</v>
      </c>
      <c r="C1343" s="281"/>
      <c r="D1343" s="281">
        <v>0</v>
      </c>
      <c r="E1343" s="281"/>
      <c r="F1343" s="450"/>
      <c r="G1343" s="450"/>
      <c r="H1343" s="451"/>
      <c r="HM1343" s="102"/>
      <c r="HN1343" s="102"/>
      <c r="HO1343" s="102"/>
      <c r="HP1343" s="102"/>
      <c r="HQ1343" s="102"/>
      <c r="HR1343" s="102"/>
      <c r="HS1343" s="102"/>
      <c r="HT1343" s="102"/>
      <c r="HU1343" s="102"/>
      <c r="HV1343" s="102"/>
      <c r="HW1343" s="102"/>
      <c r="HX1343" s="102"/>
      <c r="HY1343" s="102"/>
      <c r="HZ1343" s="102"/>
      <c r="IA1343" s="102"/>
      <c r="IB1343" s="102"/>
      <c r="IC1343" s="102"/>
      <c r="ID1343" s="102"/>
      <c r="IE1343" s="102"/>
      <c r="IF1343" s="102"/>
      <c r="IG1343" s="102"/>
      <c r="IH1343" s="102"/>
      <c r="II1343" s="102"/>
      <c r="IJ1343" s="102"/>
      <c r="IK1343" s="102"/>
      <c r="IL1343" s="102"/>
      <c r="IM1343" s="102"/>
      <c r="IN1343" s="102"/>
    </row>
    <row r="1344" spans="1:248" s="436" customFormat="1" ht="18" customHeight="1">
      <c r="A1344" s="350" t="s">
        <v>1200</v>
      </c>
      <c r="B1344" s="281">
        <v>0</v>
      </c>
      <c r="C1344" s="281"/>
      <c r="D1344" s="281">
        <v>0</v>
      </c>
      <c r="E1344" s="281"/>
      <c r="F1344" s="450"/>
      <c r="G1344" s="450"/>
      <c r="H1344" s="451"/>
      <c r="HM1344" s="102"/>
      <c r="HN1344" s="102"/>
      <c r="HO1344" s="102"/>
      <c r="HP1344" s="102"/>
      <c r="HQ1344" s="102"/>
      <c r="HR1344" s="102"/>
      <c r="HS1344" s="102"/>
      <c r="HT1344" s="102"/>
      <c r="HU1344" s="102"/>
      <c r="HV1344" s="102"/>
      <c r="HW1344" s="102"/>
      <c r="HX1344" s="102"/>
      <c r="HY1344" s="102"/>
      <c r="HZ1344" s="102"/>
      <c r="IA1344" s="102"/>
      <c r="IB1344" s="102"/>
      <c r="IC1344" s="102"/>
      <c r="ID1344" s="102"/>
      <c r="IE1344" s="102"/>
      <c r="IF1344" s="102"/>
      <c r="IG1344" s="102"/>
      <c r="IH1344" s="102"/>
      <c r="II1344" s="102"/>
      <c r="IJ1344" s="102"/>
      <c r="IK1344" s="102"/>
      <c r="IL1344" s="102"/>
      <c r="IM1344" s="102"/>
      <c r="IN1344" s="102"/>
    </row>
    <row r="1345" spans="1:248" s="436" customFormat="1" ht="18" customHeight="1">
      <c r="A1345" s="350" t="s">
        <v>1201</v>
      </c>
      <c r="B1345" s="281">
        <v>0</v>
      </c>
      <c r="C1345" s="281"/>
      <c r="D1345" s="281">
        <v>0</v>
      </c>
      <c r="E1345" s="281"/>
      <c r="F1345" s="450"/>
      <c r="G1345" s="450"/>
      <c r="H1345" s="451"/>
      <c r="HM1345" s="102"/>
      <c r="HN1345" s="102"/>
      <c r="HO1345" s="102"/>
      <c r="HP1345" s="102"/>
      <c r="HQ1345" s="102"/>
      <c r="HR1345" s="102"/>
      <c r="HS1345" s="102"/>
      <c r="HT1345" s="102"/>
      <c r="HU1345" s="102"/>
      <c r="HV1345" s="102"/>
      <c r="HW1345" s="102"/>
      <c r="HX1345" s="102"/>
      <c r="HY1345" s="102"/>
      <c r="HZ1345" s="102"/>
      <c r="IA1345" s="102"/>
      <c r="IB1345" s="102"/>
      <c r="IC1345" s="102"/>
      <c r="ID1345" s="102"/>
      <c r="IE1345" s="102"/>
      <c r="IF1345" s="102"/>
      <c r="IG1345" s="102"/>
      <c r="IH1345" s="102"/>
      <c r="II1345" s="102"/>
      <c r="IJ1345" s="102"/>
      <c r="IK1345" s="102"/>
      <c r="IL1345" s="102"/>
      <c r="IM1345" s="102"/>
      <c r="IN1345" s="102"/>
    </row>
    <row r="1346" spans="1:248" s="436" customFormat="1" ht="18" customHeight="1">
      <c r="A1346" s="350" t="s">
        <v>1202</v>
      </c>
      <c r="B1346" s="281">
        <v>0</v>
      </c>
      <c r="C1346" s="281"/>
      <c r="D1346" s="281">
        <v>0</v>
      </c>
      <c r="E1346" s="281"/>
      <c r="F1346" s="450"/>
      <c r="G1346" s="450"/>
      <c r="H1346" s="451"/>
      <c r="HM1346" s="102"/>
      <c r="HN1346" s="102"/>
      <c r="HO1346" s="102"/>
      <c r="HP1346" s="102"/>
      <c r="HQ1346" s="102"/>
      <c r="HR1346" s="102"/>
      <c r="HS1346" s="102"/>
      <c r="HT1346" s="102"/>
      <c r="HU1346" s="102"/>
      <c r="HV1346" s="102"/>
      <c r="HW1346" s="102"/>
      <c r="HX1346" s="102"/>
      <c r="HY1346" s="102"/>
      <c r="HZ1346" s="102"/>
      <c r="IA1346" s="102"/>
      <c r="IB1346" s="102"/>
      <c r="IC1346" s="102"/>
      <c r="ID1346" s="102"/>
      <c r="IE1346" s="102"/>
      <c r="IF1346" s="102"/>
      <c r="IG1346" s="102"/>
      <c r="IH1346" s="102"/>
      <c r="II1346" s="102"/>
      <c r="IJ1346" s="102"/>
      <c r="IK1346" s="102"/>
      <c r="IL1346" s="102"/>
      <c r="IM1346" s="102"/>
      <c r="IN1346" s="102"/>
    </row>
    <row r="1347" spans="1:248" s="436" customFormat="1" ht="18" customHeight="1">
      <c r="A1347" s="350" t="s">
        <v>1203</v>
      </c>
      <c r="B1347" s="281">
        <v>0</v>
      </c>
      <c r="C1347" s="281"/>
      <c r="D1347" s="281">
        <v>0</v>
      </c>
      <c r="E1347" s="281"/>
      <c r="F1347" s="450"/>
      <c r="G1347" s="450"/>
      <c r="H1347" s="451"/>
      <c r="HM1347" s="102"/>
      <c r="HN1347" s="102"/>
      <c r="HO1347" s="102"/>
      <c r="HP1347" s="102"/>
      <c r="HQ1347" s="102"/>
      <c r="HR1347" s="102"/>
      <c r="HS1347" s="102"/>
      <c r="HT1347" s="102"/>
      <c r="HU1347" s="102"/>
      <c r="HV1347" s="102"/>
      <c r="HW1347" s="102"/>
      <c r="HX1347" s="102"/>
      <c r="HY1347" s="102"/>
      <c r="HZ1347" s="102"/>
      <c r="IA1347" s="102"/>
      <c r="IB1347" s="102"/>
      <c r="IC1347" s="102"/>
      <c r="ID1347" s="102"/>
      <c r="IE1347" s="102"/>
      <c r="IF1347" s="102"/>
      <c r="IG1347" s="102"/>
      <c r="IH1347" s="102"/>
      <c r="II1347" s="102"/>
      <c r="IJ1347" s="102"/>
      <c r="IK1347" s="102"/>
      <c r="IL1347" s="102"/>
      <c r="IM1347" s="102"/>
      <c r="IN1347" s="102"/>
    </row>
    <row r="1348" spans="1:248" s="436" customFormat="1" ht="18" customHeight="1">
      <c r="A1348" s="350" t="s">
        <v>1204</v>
      </c>
      <c r="B1348" s="281">
        <v>0</v>
      </c>
      <c r="C1348" s="281"/>
      <c r="D1348" s="281">
        <v>0</v>
      </c>
      <c r="E1348" s="281"/>
      <c r="F1348" s="450"/>
      <c r="G1348" s="450"/>
      <c r="H1348" s="451"/>
      <c r="HM1348" s="102"/>
      <c r="HN1348" s="102"/>
      <c r="HO1348" s="102"/>
      <c r="HP1348" s="102"/>
      <c r="HQ1348" s="102"/>
      <c r="HR1348" s="102"/>
      <c r="HS1348" s="102"/>
      <c r="HT1348" s="102"/>
      <c r="HU1348" s="102"/>
      <c r="HV1348" s="102"/>
      <c r="HW1348" s="102"/>
      <c r="HX1348" s="102"/>
      <c r="HY1348" s="102"/>
      <c r="HZ1348" s="102"/>
      <c r="IA1348" s="102"/>
      <c r="IB1348" s="102"/>
      <c r="IC1348" s="102"/>
      <c r="ID1348" s="102"/>
      <c r="IE1348" s="102"/>
      <c r="IF1348" s="102"/>
      <c r="IG1348" s="102"/>
      <c r="IH1348" s="102"/>
      <c r="II1348" s="102"/>
      <c r="IJ1348" s="102"/>
      <c r="IK1348" s="102"/>
      <c r="IL1348" s="102"/>
      <c r="IM1348" s="102"/>
      <c r="IN1348" s="102"/>
    </row>
    <row r="1349" spans="1:248" s="436" customFormat="1" ht="18" customHeight="1">
      <c r="A1349" s="350" t="s">
        <v>1205</v>
      </c>
      <c r="B1349" s="281">
        <v>146.12549999999999</v>
      </c>
      <c r="C1349" s="281"/>
      <c r="D1349" s="281">
        <v>58</v>
      </c>
      <c r="E1349" s="281"/>
      <c r="F1349" s="450"/>
      <c r="G1349" s="450">
        <v>-0.6030809133245052</v>
      </c>
      <c r="H1349" s="451"/>
      <c r="HM1349" s="102"/>
      <c r="HN1349" s="102"/>
      <c r="HO1349" s="102"/>
      <c r="HP1349" s="102"/>
      <c r="HQ1349" s="102"/>
      <c r="HR1349" s="102"/>
      <c r="HS1349" s="102"/>
      <c r="HT1349" s="102"/>
      <c r="HU1349" s="102"/>
      <c r="HV1349" s="102"/>
      <c r="HW1349" s="102"/>
      <c r="HX1349" s="102"/>
      <c r="HY1349" s="102"/>
      <c r="HZ1349" s="102"/>
      <c r="IA1349" s="102"/>
      <c r="IB1349" s="102"/>
      <c r="IC1349" s="102"/>
      <c r="ID1349" s="102"/>
      <c r="IE1349" s="102"/>
      <c r="IF1349" s="102"/>
      <c r="IG1349" s="102"/>
      <c r="IH1349" s="102"/>
      <c r="II1349" s="102"/>
      <c r="IJ1349" s="102"/>
      <c r="IK1349" s="102"/>
      <c r="IL1349" s="102"/>
      <c r="IM1349" s="102"/>
      <c r="IN1349" s="102"/>
    </row>
    <row r="1350" spans="1:248" s="436" customFormat="1" ht="24">
      <c r="A1350" s="448" t="s">
        <v>1206</v>
      </c>
      <c r="B1350" s="458">
        <v>3151.56531606</v>
      </c>
      <c r="C1350" s="458">
        <v>2448</v>
      </c>
      <c r="D1350" s="458">
        <v>2448</v>
      </c>
      <c r="E1350" s="458"/>
      <c r="F1350" s="450"/>
      <c r="G1350" s="450">
        <v>-0.22324313333273316</v>
      </c>
      <c r="H1350" s="451" t="s">
        <v>1207</v>
      </c>
      <c r="HM1350" s="102"/>
      <c r="HN1350" s="102"/>
      <c r="HO1350" s="102"/>
      <c r="HP1350" s="102"/>
      <c r="HQ1350" s="102"/>
      <c r="HR1350" s="102"/>
      <c r="HS1350" s="102"/>
      <c r="HT1350" s="102"/>
      <c r="HU1350" s="102"/>
      <c r="HV1350" s="102"/>
      <c r="HW1350" s="102"/>
      <c r="HX1350" s="102"/>
      <c r="HY1350" s="102"/>
      <c r="HZ1350" s="102"/>
      <c r="IA1350" s="102"/>
      <c r="IB1350" s="102"/>
      <c r="IC1350" s="102"/>
      <c r="ID1350" s="102"/>
      <c r="IE1350" s="102"/>
      <c r="IF1350" s="102"/>
      <c r="IG1350" s="102"/>
      <c r="IH1350" s="102"/>
      <c r="II1350" s="102"/>
      <c r="IJ1350" s="102"/>
      <c r="IK1350" s="102"/>
      <c r="IL1350" s="102"/>
      <c r="IM1350" s="102"/>
      <c r="IN1350" s="102"/>
    </row>
    <row r="1351" spans="1:248" s="436" customFormat="1" ht="18" customHeight="1">
      <c r="A1351" s="350" t="s">
        <v>1208</v>
      </c>
      <c r="B1351" s="281">
        <v>3151.56531606</v>
      </c>
      <c r="C1351" s="281"/>
      <c r="D1351" s="281">
        <v>2448</v>
      </c>
      <c r="E1351" s="281"/>
      <c r="F1351" s="450"/>
      <c r="G1351" s="450">
        <v>-0.22324313333273316</v>
      </c>
      <c r="H1351" s="451"/>
      <c r="HM1351" s="102"/>
      <c r="HN1351" s="102"/>
      <c r="HO1351" s="102"/>
      <c r="HP1351" s="102"/>
      <c r="HQ1351" s="102"/>
      <c r="HR1351" s="102"/>
      <c r="HS1351" s="102"/>
      <c r="HT1351" s="102"/>
      <c r="HU1351" s="102"/>
      <c r="HV1351" s="102"/>
      <c r="HW1351" s="102"/>
      <c r="HX1351" s="102"/>
      <c r="HY1351" s="102"/>
      <c r="HZ1351" s="102"/>
      <c r="IA1351" s="102"/>
      <c r="IB1351" s="102"/>
      <c r="IC1351" s="102"/>
      <c r="ID1351" s="102"/>
      <c r="IE1351" s="102"/>
      <c r="IF1351" s="102"/>
      <c r="IG1351" s="102"/>
      <c r="IH1351" s="102"/>
      <c r="II1351" s="102"/>
      <c r="IJ1351" s="102"/>
      <c r="IK1351" s="102"/>
      <c r="IL1351" s="102"/>
      <c r="IM1351" s="102"/>
      <c r="IN1351" s="102"/>
    </row>
    <row r="1352" spans="1:248" s="436" customFormat="1" ht="18" customHeight="1">
      <c r="A1352" s="350" t="s">
        <v>1209</v>
      </c>
      <c r="B1352" s="281">
        <v>0</v>
      </c>
      <c r="C1352" s="281"/>
      <c r="D1352" s="281">
        <v>0</v>
      </c>
      <c r="E1352" s="281"/>
      <c r="F1352" s="450"/>
      <c r="G1352" s="450"/>
      <c r="H1352" s="451"/>
      <c r="HM1352" s="102"/>
      <c r="HN1352" s="102"/>
      <c r="HO1352" s="102"/>
      <c r="HP1352" s="102"/>
      <c r="HQ1352" s="102"/>
      <c r="HR1352" s="102"/>
      <c r="HS1352" s="102"/>
      <c r="HT1352" s="102"/>
      <c r="HU1352" s="102"/>
      <c r="HV1352" s="102"/>
      <c r="HW1352" s="102"/>
      <c r="HX1352" s="102"/>
      <c r="HY1352" s="102"/>
      <c r="HZ1352" s="102"/>
      <c r="IA1352" s="102"/>
      <c r="IB1352" s="102"/>
      <c r="IC1352" s="102"/>
      <c r="ID1352" s="102"/>
      <c r="IE1352" s="102"/>
      <c r="IF1352" s="102"/>
      <c r="IG1352" s="102"/>
      <c r="IH1352" s="102"/>
      <c r="II1352" s="102"/>
      <c r="IJ1352" s="102"/>
      <c r="IK1352" s="102"/>
      <c r="IL1352" s="102"/>
      <c r="IM1352" s="102"/>
      <c r="IN1352" s="102"/>
    </row>
    <row r="1353" spans="1:248" s="436" customFormat="1" ht="18" customHeight="1">
      <c r="A1353" s="350" t="s">
        <v>1210</v>
      </c>
      <c r="B1353" s="281">
        <v>0</v>
      </c>
      <c r="C1353" s="281"/>
      <c r="D1353" s="281">
        <v>0</v>
      </c>
      <c r="E1353" s="281"/>
      <c r="F1353" s="450"/>
      <c r="G1353" s="450"/>
      <c r="H1353" s="451"/>
      <c r="HM1353" s="102"/>
      <c r="HN1353" s="102"/>
      <c r="HO1353" s="102"/>
      <c r="HP1353" s="102"/>
      <c r="HQ1353" s="102"/>
      <c r="HR1353" s="102"/>
      <c r="HS1353" s="102"/>
      <c r="HT1353" s="102"/>
      <c r="HU1353" s="102"/>
      <c r="HV1353" s="102"/>
      <c r="HW1353" s="102"/>
      <c r="HX1353" s="102"/>
      <c r="HY1353" s="102"/>
      <c r="HZ1353" s="102"/>
      <c r="IA1353" s="102"/>
      <c r="IB1353" s="102"/>
      <c r="IC1353" s="102"/>
      <c r="ID1353" s="102"/>
      <c r="IE1353" s="102"/>
      <c r="IF1353" s="102"/>
      <c r="IG1353" s="102"/>
      <c r="IH1353" s="102"/>
      <c r="II1353" s="102"/>
      <c r="IJ1353" s="102"/>
      <c r="IK1353" s="102"/>
      <c r="IL1353" s="102"/>
      <c r="IM1353" s="102"/>
      <c r="IN1353" s="102"/>
    </row>
    <row r="1354" spans="1:248" s="436" customFormat="1" ht="18" customHeight="1">
      <c r="A1354" s="448" t="s">
        <v>1211</v>
      </c>
      <c r="B1354" s="458">
        <v>0</v>
      </c>
      <c r="C1354" s="458">
        <v>56</v>
      </c>
      <c r="D1354" s="458">
        <v>56</v>
      </c>
      <c r="E1354" s="458"/>
      <c r="F1354" s="450"/>
      <c r="G1354" s="450"/>
      <c r="H1354" s="451"/>
      <c r="HM1354" s="102"/>
      <c r="HN1354" s="102"/>
      <c r="HO1354" s="102"/>
      <c r="HP1354" s="102"/>
      <c r="HQ1354" s="102"/>
      <c r="HR1354" s="102"/>
      <c r="HS1354" s="102"/>
      <c r="HT1354" s="102"/>
      <c r="HU1354" s="102"/>
      <c r="HV1354" s="102"/>
      <c r="HW1354" s="102"/>
      <c r="HX1354" s="102"/>
      <c r="HY1354" s="102"/>
      <c r="HZ1354" s="102"/>
      <c r="IA1354" s="102"/>
      <c r="IB1354" s="102"/>
      <c r="IC1354" s="102"/>
      <c r="ID1354" s="102"/>
      <c r="IE1354" s="102"/>
      <c r="IF1354" s="102"/>
      <c r="IG1354" s="102"/>
      <c r="IH1354" s="102"/>
      <c r="II1354" s="102"/>
      <c r="IJ1354" s="102"/>
      <c r="IK1354" s="102"/>
      <c r="IL1354" s="102"/>
      <c r="IM1354" s="102"/>
      <c r="IN1354" s="102"/>
    </row>
    <row r="1355" spans="1:248" s="436" customFormat="1" ht="18" customHeight="1">
      <c r="A1355" s="350" t="s">
        <v>1212</v>
      </c>
      <c r="B1355" s="281">
        <v>0</v>
      </c>
      <c r="C1355" s="281"/>
      <c r="D1355" s="281">
        <v>0</v>
      </c>
      <c r="E1355" s="281"/>
      <c r="F1355" s="450"/>
      <c r="G1355" s="450"/>
      <c r="H1355" s="451"/>
      <c r="HM1355" s="102"/>
      <c r="HN1355" s="102"/>
      <c r="HO1355" s="102"/>
      <c r="HP1355" s="102"/>
      <c r="HQ1355" s="102"/>
      <c r="HR1355" s="102"/>
      <c r="HS1355" s="102"/>
      <c r="HT1355" s="102"/>
      <c r="HU1355" s="102"/>
      <c r="HV1355" s="102"/>
      <c r="HW1355" s="102"/>
      <c r="HX1355" s="102"/>
      <c r="HY1355" s="102"/>
      <c r="HZ1355" s="102"/>
      <c r="IA1355" s="102"/>
      <c r="IB1355" s="102"/>
      <c r="IC1355" s="102"/>
      <c r="ID1355" s="102"/>
      <c r="IE1355" s="102"/>
      <c r="IF1355" s="102"/>
      <c r="IG1355" s="102"/>
      <c r="IH1355" s="102"/>
      <c r="II1355" s="102"/>
      <c r="IJ1355" s="102"/>
      <c r="IK1355" s="102"/>
      <c r="IL1355" s="102"/>
      <c r="IM1355" s="102"/>
      <c r="IN1355" s="102"/>
    </row>
    <row r="1356" spans="1:248" s="436" customFormat="1" ht="18" customHeight="1">
      <c r="A1356" s="350" t="s">
        <v>1213</v>
      </c>
      <c r="B1356" s="281">
        <v>0</v>
      </c>
      <c r="C1356" s="281"/>
      <c r="D1356" s="281">
        <v>0</v>
      </c>
      <c r="E1356" s="281"/>
      <c r="F1356" s="450"/>
      <c r="G1356" s="450"/>
      <c r="H1356" s="451"/>
      <c r="HM1356" s="102"/>
      <c r="HN1356" s="102"/>
      <c r="HO1356" s="102"/>
      <c r="HP1356" s="102"/>
      <c r="HQ1356" s="102"/>
      <c r="HR1356" s="102"/>
      <c r="HS1356" s="102"/>
      <c r="HT1356" s="102"/>
      <c r="HU1356" s="102"/>
      <c r="HV1356" s="102"/>
      <c r="HW1356" s="102"/>
      <c r="HX1356" s="102"/>
      <c r="HY1356" s="102"/>
      <c r="HZ1356" s="102"/>
      <c r="IA1356" s="102"/>
      <c r="IB1356" s="102"/>
      <c r="IC1356" s="102"/>
      <c r="ID1356" s="102"/>
      <c r="IE1356" s="102"/>
      <c r="IF1356" s="102"/>
      <c r="IG1356" s="102"/>
      <c r="IH1356" s="102"/>
      <c r="II1356" s="102"/>
      <c r="IJ1356" s="102"/>
      <c r="IK1356" s="102"/>
      <c r="IL1356" s="102"/>
      <c r="IM1356" s="102"/>
      <c r="IN1356" s="102"/>
    </row>
    <row r="1357" spans="1:248" s="436" customFormat="1" ht="18" customHeight="1">
      <c r="A1357" s="350" t="s">
        <v>1214</v>
      </c>
      <c r="B1357" s="281">
        <v>0</v>
      </c>
      <c r="C1357" s="281"/>
      <c r="D1357" s="281">
        <v>0</v>
      </c>
      <c r="E1357" s="281"/>
      <c r="F1357" s="450"/>
      <c r="G1357" s="450"/>
      <c r="H1357" s="451"/>
      <c r="HM1357" s="102"/>
      <c r="HN1357" s="102"/>
      <c r="HO1357" s="102"/>
      <c r="HP1357" s="102"/>
      <c r="HQ1357" s="102"/>
      <c r="HR1357" s="102"/>
      <c r="HS1357" s="102"/>
      <c r="HT1357" s="102"/>
      <c r="HU1357" s="102"/>
      <c r="HV1357" s="102"/>
      <c r="HW1357" s="102"/>
      <c r="HX1357" s="102"/>
      <c r="HY1357" s="102"/>
      <c r="HZ1357" s="102"/>
      <c r="IA1357" s="102"/>
      <c r="IB1357" s="102"/>
      <c r="IC1357" s="102"/>
      <c r="ID1357" s="102"/>
      <c r="IE1357" s="102"/>
      <c r="IF1357" s="102"/>
      <c r="IG1357" s="102"/>
      <c r="IH1357" s="102"/>
      <c r="II1357" s="102"/>
      <c r="IJ1357" s="102"/>
      <c r="IK1357" s="102"/>
      <c r="IL1357" s="102"/>
      <c r="IM1357" s="102"/>
      <c r="IN1357" s="102"/>
    </row>
    <row r="1358" spans="1:248" s="436" customFormat="1" ht="18" customHeight="1">
      <c r="A1358" s="350" t="s">
        <v>1215</v>
      </c>
      <c r="B1358" s="281">
        <v>0</v>
      </c>
      <c r="C1358" s="281"/>
      <c r="D1358" s="281">
        <v>0</v>
      </c>
      <c r="E1358" s="281"/>
      <c r="F1358" s="450"/>
      <c r="G1358" s="450"/>
      <c r="H1358" s="451"/>
      <c r="HM1358" s="102"/>
      <c r="HN1358" s="102"/>
      <c r="HO1358" s="102"/>
      <c r="HP1358" s="102"/>
      <c r="HQ1358" s="102"/>
      <c r="HR1358" s="102"/>
      <c r="HS1358" s="102"/>
      <c r="HT1358" s="102"/>
      <c r="HU1358" s="102"/>
      <c r="HV1358" s="102"/>
      <c r="HW1358" s="102"/>
      <c r="HX1358" s="102"/>
      <c r="HY1358" s="102"/>
      <c r="HZ1358" s="102"/>
      <c r="IA1358" s="102"/>
      <c r="IB1358" s="102"/>
      <c r="IC1358" s="102"/>
      <c r="ID1358" s="102"/>
      <c r="IE1358" s="102"/>
      <c r="IF1358" s="102"/>
      <c r="IG1358" s="102"/>
      <c r="IH1358" s="102"/>
      <c r="II1358" s="102"/>
      <c r="IJ1358" s="102"/>
      <c r="IK1358" s="102"/>
      <c r="IL1358" s="102"/>
      <c r="IM1358" s="102"/>
      <c r="IN1358" s="102"/>
    </row>
    <row r="1359" spans="1:248" s="436" customFormat="1" ht="18" customHeight="1">
      <c r="A1359" s="350" t="s">
        <v>1216</v>
      </c>
      <c r="B1359" s="281">
        <v>0</v>
      </c>
      <c r="C1359" s="281"/>
      <c r="D1359" s="281">
        <v>56</v>
      </c>
      <c r="E1359" s="281"/>
      <c r="F1359" s="450"/>
      <c r="G1359" s="450"/>
      <c r="H1359" s="451"/>
      <c r="HM1359" s="102"/>
      <c r="HN1359" s="102"/>
      <c r="HO1359" s="102"/>
      <c r="HP1359" s="102"/>
      <c r="HQ1359" s="102"/>
      <c r="HR1359" s="102"/>
      <c r="HS1359" s="102"/>
      <c r="HT1359" s="102"/>
      <c r="HU1359" s="102"/>
      <c r="HV1359" s="102"/>
      <c r="HW1359" s="102"/>
      <c r="HX1359" s="102"/>
      <c r="HY1359" s="102"/>
      <c r="HZ1359" s="102"/>
      <c r="IA1359" s="102"/>
      <c r="IB1359" s="102"/>
      <c r="IC1359" s="102"/>
      <c r="ID1359" s="102"/>
      <c r="IE1359" s="102"/>
      <c r="IF1359" s="102"/>
      <c r="IG1359" s="102"/>
      <c r="IH1359" s="102"/>
      <c r="II1359" s="102"/>
      <c r="IJ1359" s="102"/>
      <c r="IK1359" s="102"/>
      <c r="IL1359" s="102"/>
      <c r="IM1359" s="102"/>
      <c r="IN1359" s="102"/>
    </row>
    <row r="1360" spans="1:248" s="436" customFormat="1" ht="18" customHeight="1">
      <c r="A1360" s="448" t="s">
        <v>1217</v>
      </c>
      <c r="B1360" s="458">
        <v>439.7</v>
      </c>
      <c r="C1360" s="458"/>
      <c r="D1360" s="458">
        <v>0</v>
      </c>
      <c r="E1360" s="458"/>
      <c r="F1360" s="450"/>
      <c r="G1360" s="450">
        <v>-1</v>
      </c>
      <c r="H1360" s="451"/>
      <c r="HM1360" s="102"/>
      <c r="HN1360" s="102"/>
      <c r="HO1360" s="102"/>
      <c r="HP1360" s="102"/>
      <c r="HQ1360" s="102"/>
      <c r="HR1360" s="102"/>
      <c r="HS1360" s="102"/>
      <c r="HT1360" s="102"/>
      <c r="HU1360" s="102"/>
      <c r="HV1360" s="102"/>
      <c r="HW1360" s="102"/>
      <c r="HX1360" s="102"/>
      <c r="HY1360" s="102"/>
      <c r="HZ1360" s="102"/>
      <c r="IA1360" s="102"/>
      <c r="IB1360" s="102"/>
      <c r="IC1360" s="102"/>
      <c r="ID1360" s="102"/>
      <c r="IE1360" s="102"/>
      <c r="IF1360" s="102"/>
      <c r="IG1360" s="102"/>
      <c r="IH1360" s="102"/>
      <c r="II1360" s="102"/>
      <c r="IJ1360" s="102"/>
      <c r="IK1360" s="102"/>
      <c r="IL1360" s="102"/>
      <c r="IM1360" s="102"/>
      <c r="IN1360" s="102"/>
    </row>
    <row r="1361" spans="1:248" s="436" customFormat="1" ht="36">
      <c r="A1361" s="448" t="s">
        <v>73</v>
      </c>
      <c r="B1361" s="458">
        <v>210000</v>
      </c>
      <c r="C1361" s="458"/>
      <c r="D1361" s="458"/>
      <c r="E1361" s="458"/>
      <c r="F1361" s="450"/>
      <c r="G1361" s="450">
        <v>-1</v>
      </c>
      <c r="H1361" s="451" t="s">
        <v>1218</v>
      </c>
      <c r="HM1361" s="102"/>
      <c r="HN1361" s="102"/>
      <c r="HO1361" s="102"/>
      <c r="HP1361" s="102"/>
      <c r="HQ1361" s="102"/>
      <c r="HR1361" s="102"/>
      <c r="HS1361" s="102"/>
      <c r="HT1361" s="102"/>
      <c r="HU1361" s="102"/>
      <c r="HV1361" s="102"/>
      <c r="HW1361" s="102"/>
      <c r="HX1361" s="102"/>
      <c r="HY1361" s="102"/>
      <c r="HZ1361" s="102"/>
      <c r="IA1361" s="102"/>
      <c r="IB1361" s="102"/>
      <c r="IC1361" s="102"/>
      <c r="ID1361" s="102"/>
      <c r="IE1361" s="102"/>
      <c r="IF1361" s="102"/>
      <c r="IG1361" s="102"/>
      <c r="IH1361" s="102"/>
      <c r="II1361" s="102"/>
      <c r="IJ1361" s="102"/>
      <c r="IK1361" s="102"/>
      <c r="IL1361" s="102"/>
      <c r="IM1361" s="102"/>
      <c r="IN1361" s="102"/>
    </row>
    <row r="1362" spans="1:248" s="436" customFormat="1" ht="48">
      <c r="A1362" s="448" t="s">
        <v>75</v>
      </c>
      <c r="B1362" s="458">
        <v>703312.16088992706</v>
      </c>
      <c r="C1362" s="458">
        <v>11843</v>
      </c>
      <c r="D1362" s="458">
        <v>11022</v>
      </c>
      <c r="E1362" s="458">
        <v>375740</v>
      </c>
      <c r="F1362" s="453">
        <v>-0.9706658859849896</v>
      </c>
      <c r="G1362" s="450">
        <v>-0.98432843819157989</v>
      </c>
      <c r="H1362" s="451" t="s">
        <v>1219</v>
      </c>
      <c r="HM1362" s="102"/>
      <c r="HN1362" s="102"/>
      <c r="HO1362" s="102"/>
      <c r="HP1362" s="102"/>
      <c r="HQ1362" s="102"/>
      <c r="HR1362" s="102"/>
      <c r="HS1362" s="102"/>
      <c r="HT1362" s="102"/>
      <c r="HU1362" s="102"/>
      <c r="HV1362" s="102"/>
      <c r="HW1362" s="102"/>
      <c r="HX1362" s="102"/>
      <c r="HY1362" s="102"/>
      <c r="HZ1362" s="102"/>
      <c r="IA1362" s="102"/>
      <c r="IB1362" s="102"/>
      <c r="IC1362" s="102"/>
      <c r="ID1362" s="102"/>
      <c r="IE1362" s="102"/>
      <c r="IF1362" s="102"/>
      <c r="IG1362" s="102"/>
      <c r="IH1362" s="102"/>
      <c r="II1362" s="102"/>
      <c r="IJ1362" s="102"/>
      <c r="IK1362" s="102"/>
      <c r="IL1362" s="102"/>
      <c r="IM1362" s="102"/>
      <c r="IN1362" s="102"/>
    </row>
    <row r="1363" spans="1:248" s="436" customFormat="1">
      <c r="A1363" s="448" t="s">
        <v>1220</v>
      </c>
      <c r="B1363" s="458">
        <v>271859</v>
      </c>
      <c r="C1363" s="458"/>
      <c r="D1363" s="458"/>
      <c r="E1363" s="458"/>
      <c r="F1363" s="453"/>
      <c r="G1363" s="450">
        <v>-1</v>
      </c>
      <c r="H1363" s="451"/>
      <c r="HM1363" s="102"/>
      <c r="HN1363" s="102"/>
      <c r="HO1363" s="102"/>
      <c r="HP1363" s="102"/>
      <c r="HQ1363" s="102"/>
      <c r="HR1363" s="102"/>
      <c r="HS1363" s="102"/>
      <c r="HT1363" s="102"/>
      <c r="HU1363" s="102"/>
      <c r="HV1363" s="102"/>
      <c r="HW1363" s="102"/>
      <c r="HX1363" s="102"/>
      <c r="HY1363" s="102"/>
      <c r="HZ1363" s="102"/>
      <c r="IA1363" s="102"/>
      <c r="IB1363" s="102"/>
      <c r="IC1363" s="102"/>
      <c r="ID1363" s="102"/>
      <c r="IE1363" s="102"/>
      <c r="IF1363" s="102"/>
      <c r="IG1363" s="102"/>
      <c r="IH1363" s="102"/>
      <c r="II1363" s="102"/>
      <c r="IJ1363" s="102"/>
      <c r="IK1363" s="102"/>
      <c r="IL1363" s="102"/>
      <c r="IM1363" s="102"/>
      <c r="IN1363" s="102"/>
    </row>
    <row r="1364" spans="1:248" s="436" customFormat="1">
      <c r="A1364" s="448" t="s">
        <v>1060</v>
      </c>
      <c r="B1364" s="458">
        <v>431453.16088992701</v>
      </c>
      <c r="C1364" s="458">
        <v>11843</v>
      </c>
      <c r="D1364" s="458">
        <v>11022</v>
      </c>
      <c r="E1364" s="458">
        <v>375740</v>
      </c>
      <c r="F1364" s="453">
        <v>-0.9706658859849896</v>
      </c>
      <c r="G1364" s="450">
        <v>-0.97445377389919752</v>
      </c>
      <c r="H1364" s="451"/>
      <c r="HM1364" s="102"/>
      <c r="HN1364" s="102"/>
      <c r="HO1364" s="102"/>
      <c r="HP1364" s="102"/>
      <c r="HQ1364" s="102"/>
      <c r="HR1364" s="102"/>
      <c r="HS1364" s="102"/>
      <c r="HT1364" s="102"/>
      <c r="HU1364" s="102"/>
      <c r="HV1364" s="102"/>
      <c r="HW1364" s="102"/>
      <c r="HX1364" s="102"/>
      <c r="HY1364" s="102"/>
      <c r="HZ1364" s="102"/>
      <c r="IA1364" s="102"/>
      <c r="IB1364" s="102"/>
      <c r="IC1364" s="102"/>
      <c r="ID1364" s="102"/>
      <c r="IE1364" s="102"/>
      <c r="IF1364" s="102"/>
      <c r="IG1364" s="102"/>
      <c r="IH1364" s="102"/>
      <c r="II1364" s="102"/>
      <c r="IJ1364" s="102"/>
      <c r="IK1364" s="102"/>
      <c r="IL1364" s="102"/>
      <c r="IM1364" s="102"/>
      <c r="IN1364" s="102"/>
    </row>
    <row r="1365" spans="1:248" s="436" customFormat="1" ht="18" customHeight="1">
      <c r="A1365" s="350" t="s">
        <v>291</v>
      </c>
      <c r="B1365" s="281">
        <v>431453.16088992701</v>
      </c>
      <c r="C1365" s="281"/>
      <c r="D1365" s="281">
        <v>11022</v>
      </c>
      <c r="E1365" s="281">
        <v>375740</v>
      </c>
      <c r="F1365" s="450">
        <v>-0.9706658859849896</v>
      </c>
      <c r="G1365" s="450">
        <v>-0.97445377389919752</v>
      </c>
      <c r="H1365" s="451"/>
      <c r="HM1365" s="102"/>
      <c r="HN1365" s="102"/>
      <c r="HO1365" s="102"/>
      <c r="HP1365" s="102"/>
      <c r="HQ1365" s="102"/>
      <c r="HR1365" s="102"/>
      <c r="HS1365" s="102"/>
      <c r="HT1365" s="102"/>
      <c r="HU1365" s="102"/>
      <c r="HV1365" s="102"/>
      <c r="HW1365" s="102"/>
      <c r="HX1365" s="102"/>
      <c r="HY1365" s="102"/>
      <c r="HZ1365" s="102"/>
      <c r="IA1365" s="102"/>
      <c r="IB1365" s="102"/>
      <c r="IC1365" s="102"/>
      <c r="ID1365" s="102"/>
      <c r="IE1365" s="102"/>
      <c r="IF1365" s="102"/>
      <c r="IG1365" s="102"/>
      <c r="IH1365" s="102"/>
      <c r="II1365" s="102"/>
      <c r="IJ1365" s="102"/>
      <c r="IK1365" s="102"/>
      <c r="IL1365" s="102"/>
      <c r="IM1365" s="102"/>
      <c r="IN1365" s="102"/>
    </row>
    <row r="1366" spans="1:248" s="436" customFormat="1" ht="36">
      <c r="A1366" s="448" t="s">
        <v>77</v>
      </c>
      <c r="B1366" s="458">
        <v>36000</v>
      </c>
      <c r="C1366" s="458">
        <v>24796</v>
      </c>
      <c r="D1366" s="458">
        <v>24796</v>
      </c>
      <c r="E1366" s="458">
        <v>32186</v>
      </c>
      <c r="F1366" s="450">
        <v>-0.22960293295221523</v>
      </c>
      <c r="G1366" s="450">
        <v>-0.31122222222222218</v>
      </c>
      <c r="H1366" s="451" t="s">
        <v>1221</v>
      </c>
      <c r="HM1366" s="102"/>
      <c r="HN1366" s="102"/>
      <c r="HO1366" s="102"/>
      <c r="HP1366" s="102"/>
      <c r="HQ1366" s="102"/>
      <c r="HR1366" s="102"/>
      <c r="HS1366" s="102"/>
      <c r="HT1366" s="102"/>
      <c r="HU1366" s="102"/>
      <c r="HV1366" s="102"/>
      <c r="HW1366" s="102"/>
      <c r="HX1366" s="102"/>
      <c r="HY1366" s="102"/>
      <c r="HZ1366" s="102"/>
      <c r="IA1366" s="102"/>
      <c r="IB1366" s="102"/>
      <c r="IC1366" s="102"/>
      <c r="ID1366" s="102"/>
      <c r="IE1366" s="102"/>
      <c r="IF1366" s="102"/>
      <c r="IG1366" s="102"/>
      <c r="IH1366" s="102"/>
      <c r="II1366" s="102"/>
      <c r="IJ1366" s="102"/>
      <c r="IK1366" s="102"/>
      <c r="IL1366" s="102"/>
      <c r="IM1366" s="102"/>
      <c r="IN1366" s="102"/>
    </row>
    <row r="1367" spans="1:248" s="436" customFormat="1" ht="18" customHeight="1">
      <c r="A1367" s="448" t="s">
        <v>1222</v>
      </c>
      <c r="B1367" s="458"/>
      <c r="C1367" s="458"/>
      <c r="D1367" s="458">
        <v>0</v>
      </c>
      <c r="E1367" s="458">
        <v>0</v>
      </c>
      <c r="F1367" s="450"/>
      <c r="G1367" s="450"/>
      <c r="H1367" s="451"/>
      <c r="HM1367" s="102"/>
      <c r="HN1367" s="102"/>
      <c r="HO1367" s="102"/>
      <c r="HP1367" s="102"/>
      <c r="HQ1367" s="102"/>
      <c r="HR1367" s="102"/>
      <c r="HS1367" s="102"/>
      <c r="HT1367" s="102"/>
      <c r="HU1367" s="102"/>
      <c r="HV1367" s="102"/>
      <c r="HW1367" s="102"/>
      <c r="HX1367" s="102"/>
      <c r="HY1367" s="102"/>
      <c r="HZ1367" s="102"/>
      <c r="IA1367" s="102"/>
      <c r="IB1367" s="102"/>
      <c r="IC1367" s="102"/>
      <c r="ID1367" s="102"/>
      <c r="IE1367" s="102"/>
      <c r="IF1367" s="102"/>
      <c r="IG1367" s="102"/>
      <c r="IH1367" s="102"/>
      <c r="II1367" s="102"/>
      <c r="IJ1367" s="102"/>
      <c r="IK1367" s="102"/>
      <c r="IL1367" s="102"/>
      <c r="IM1367" s="102"/>
      <c r="IN1367" s="102"/>
    </row>
    <row r="1368" spans="1:248" s="436" customFormat="1" ht="18" customHeight="1">
      <c r="A1368" s="448" t="s">
        <v>1223</v>
      </c>
      <c r="B1368" s="458"/>
      <c r="C1368" s="458"/>
      <c r="D1368" s="458">
        <v>0</v>
      </c>
      <c r="E1368" s="458">
        <v>0</v>
      </c>
      <c r="F1368" s="450"/>
      <c r="G1368" s="450"/>
      <c r="H1368" s="451"/>
      <c r="HM1368" s="102"/>
      <c r="HN1368" s="102"/>
      <c r="HO1368" s="102"/>
      <c r="HP1368" s="102"/>
      <c r="HQ1368" s="102"/>
      <c r="HR1368" s="102"/>
      <c r="HS1368" s="102"/>
      <c r="HT1368" s="102"/>
      <c r="HU1368" s="102"/>
      <c r="HV1368" s="102"/>
      <c r="HW1368" s="102"/>
      <c r="HX1368" s="102"/>
      <c r="HY1368" s="102"/>
      <c r="HZ1368" s="102"/>
      <c r="IA1368" s="102"/>
      <c r="IB1368" s="102"/>
      <c r="IC1368" s="102"/>
      <c r="ID1368" s="102"/>
      <c r="IE1368" s="102"/>
      <c r="IF1368" s="102"/>
      <c r="IG1368" s="102"/>
      <c r="IH1368" s="102"/>
      <c r="II1368" s="102"/>
      <c r="IJ1368" s="102"/>
      <c r="IK1368" s="102"/>
      <c r="IL1368" s="102"/>
      <c r="IM1368" s="102"/>
      <c r="IN1368" s="102"/>
    </row>
    <row r="1369" spans="1:248" s="436" customFormat="1" ht="18" customHeight="1">
      <c r="A1369" s="448" t="s">
        <v>1224</v>
      </c>
      <c r="B1369" s="458">
        <v>36000</v>
      </c>
      <c r="C1369" s="458">
        <v>24796</v>
      </c>
      <c r="D1369" s="458">
        <v>24796</v>
      </c>
      <c r="E1369" s="458">
        <v>32186</v>
      </c>
      <c r="F1369" s="450">
        <v>-0.22960293295221523</v>
      </c>
      <c r="G1369" s="450">
        <v>-0.31122222222222218</v>
      </c>
      <c r="H1369" s="451"/>
      <c r="HM1369" s="102"/>
      <c r="HN1369" s="102"/>
      <c r="HO1369" s="102"/>
      <c r="HP1369" s="102"/>
      <c r="HQ1369" s="102"/>
      <c r="HR1369" s="102"/>
      <c r="HS1369" s="102"/>
      <c r="HT1369" s="102"/>
      <c r="HU1369" s="102"/>
      <c r="HV1369" s="102"/>
      <c r="HW1369" s="102"/>
      <c r="HX1369" s="102"/>
      <c r="HY1369" s="102"/>
      <c r="HZ1369" s="102"/>
      <c r="IA1369" s="102"/>
      <c r="IB1369" s="102"/>
      <c r="IC1369" s="102"/>
      <c r="ID1369" s="102"/>
      <c r="IE1369" s="102"/>
      <c r="IF1369" s="102"/>
      <c r="IG1369" s="102"/>
      <c r="IH1369" s="102"/>
      <c r="II1369" s="102"/>
      <c r="IJ1369" s="102"/>
      <c r="IK1369" s="102"/>
      <c r="IL1369" s="102"/>
      <c r="IM1369" s="102"/>
      <c r="IN1369" s="102"/>
    </row>
    <row r="1370" spans="1:248" s="436" customFormat="1" ht="18" customHeight="1">
      <c r="A1370" s="350" t="s">
        <v>1225</v>
      </c>
      <c r="B1370" s="281">
        <v>36000</v>
      </c>
      <c r="C1370" s="458"/>
      <c r="D1370" s="281">
        <v>24796</v>
      </c>
      <c r="E1370" s="281">
        <v>32186</v>
      </c>
      <c r="F1370" s="450">
        <v>-0.22960293295221523</v>
      </c>
      <c r="G1370" s="450">
        <v>-0.31122222222222218</v>
      </c>
      <c r="H1370" s="451"/>
      <c r="HM1370" s="102"/>
      <c r="HN1370" s="102"/>
      <c r="HO1370" s="102"/>
      <c r="HP1370" s="102"/>
      <c r="HQ1370" s="102"/>
      <c r="HR1370" s="102"/>
      <c r="HS1370" s="102"/>
      <c r="HT1370" s="102"/>
      <c r="HU1370" s="102"/>
      <c r="HV1370" s="102"/>
      <c r="HW1370" s="102"/>
      <c r="HX1370" s="102"/>
      <c r="HY1370" s="102"/>
      <c r="HZ1370" s="102"/>
      <c r="IA1370" s="102"/>
      <c r="IB1370" s="102"/>
      <c r="IC1370" s="102"/>
      <c r="ID1370" s="102"/>
      <c r="IE1370" s="102"/>
      <c r="IF1370" s="102"/>
      <c r="IG1370" s="102"/>
      <c r="IH1370" s="102"/>
      <c r="II1370" s="102"/>
      <c r="IJ1370" s="102"/>
      <c r="IK1370" s="102"/>
      <c r="IL1370" s="102"/>
      <c r="IM1370" s="102"/>
      <c r="IN1370" s="102"/>
    </row>
    <row r="1371" spans="1:248" s="436" customFormat="1" ht="18" customHeight="1">
      <c r="A1371" s="350" t="s">
        <v>1226</v>
      </c>
      <c r="B1371" s="281"/>
      <c r="C1371" s="281"/>
      <c r="D1371" s="281">
        <v>0</v>
      </c>
      <c r="E1371" s="281"/>
      <c r="F1371" s="450"/>
      <c r="G1371" s="450"/>
      <c r="H1371" s="451"/>
      <c r="HM1371" s="102"/>
      <c r="HN1371" s="102"/>
      <c r="HO1371" s="102"/>
      <c r="HP1371" s="102"/>
      <c r="HQ1371" s="102"/>
      <c r="HR1371" s="102"/>
      <c r="HS1371" s="102"/>
      <c r="HT1371" s="102"/>
      <c r="HU1371" s="102"/>
      <c r="HV1371" s="102"/>
      <c r="HW1371" s="102"/>
      <c r="HX1371" s="102"/>
      <c r="HY1371" s="102"/>
      <c r="HZ1371" s="102"/>
      <c r="IA1371" s="102"/>
      <c r="IB1371" s="102"/>
      <c r="IC1371" s="102"/>
      <c r="ID1371" s="102"/>
      <c r="IE1371" s="102"/>
      <c r="IF1371" s="102"/>
      <c r="IG1371" s="102"/>
      <c r="IH1371" s="102"/>
      <c r="II1371" s="102"/>
      <c r="IJ1371" s="102"/>
      <c r="IK1371" s="102"/>
      <c r="IL1371" s="102"/>
      <c r="IM1371" s="102"/>
      <c r="IN1371" s="102"/>
    </row>
    <row r="1372" spans="1:248" s="436" customFormat="1" ht="18" customHeight="1">
      <c r="A1372" s="350" t="s">
        <v>1227</v>
      </c>
      <c r="B1372" s="281"/>
      <c r="C1372" s="281"/>
      <c r="D1372" s="458">
        <v>0</v>
      </c>
      <c r="E1372" s="281"/>
      <c r="F1372" s="450"/>
      <c r="G1372" s="450"/>
      <c r="H1372" s="451"/>
      <c r="HM1372" s="102"/>
      <c r="HN1372" s="102"/>
      <c r="HO1372" s="102"/>
      <c r="HP1372" s="102"/>
      <c r="HQ1372" s="102"/>
      <c r="HR1372" s="102"/>
      <c r="HS1372" s="102"/>
      <c r="HT1372" s="102"/>
      <c r="HU1372" s="102"/>
      <c r="HV1372" s="102"/>
      <c r="HW1372" s="102"/>
      <c r="HX1372" s="102"/>
      <c r="HY1372" s="102"/>
      <c r="HZ1372" s="102"/>
      <c r="IA1372" s="102"/>
      <c r="IB1372" s="102"/>
      <c r="IC1372" s="102"/>
      <c r="ID1372" s="102"/>
      <c r="IE1372" s="102"/>
      <c r="IF1372" s="102"/>
      <c r="IG1372" s="102"/>
      <c r="IH1372" s="102"/>
      <c r="II1372" s="102"/>
      <c r="IJ1372" s="102"/>
      <c r="IK1372" s="102"/>
      <c r="IL1372" s="102"/>
      <c r="IM1372" s="102"/>
      <c r="IN1372" s="102"/>
    </row>
    <row r="1373" spans="1:248" s="436" customFormat="1" ht="18" customHeight="1">
      <c r="A1373" s="350" t="s">
        <v>1228</v>
      </c>
      <c r="B1373" s="281"/>
      <c r="C1373" s="281"/>
      <c r="D1373" s="281">
        <v>0</v>
      </c>
      <c r="E1373" s="281"/>
      <c r="F1373" s="450"/>
      <c r="G1373" s="450"/>
      <c r="H1373" s="451"/>
      <c r="HM1373" s="102"/>
      <c r="HN1373" s="102"/>
      <c r="HO1373" s="102"/>
      <c r="HP1373" s="102"/>
      <c r="HQ1373" s="102"/>
      <c r="HR1373" s="102"/>
      <c r="HS1373" s="102"/>
      <c r="HT1373" s="102"/>
      <c r="HU1373" s="102"/>
      <c r="HV1373" s="102"/>
      <c r="HW1373" s="102"/>
      <c r="HX1373" s="102"/>
      <c r="HY1373" s="102"/>
      <c r="HZ1373" s="102"/>
      <c r="IA1373" s="102"/>
      <c r="IB1373" s="102"/>
      <c r="IC1373" s="102"/>
      <c r="ID1373" s="102"/>
      <c r="IE1373" s="102"/>
      <c r="IF1373" s="102"/>
      <c r="IG1373" s="102"/>
      <c r="IH1373" s="102"/>
      <c r="II1373" s="102"/>
      <c r="IJ1373" s="102"/>
      <c r="IK1373" s="102"/>
      <c r="IL1373" s="102"/>
      <c r="IM1373" s="102"/>
      <c r="IN1373" s="102"/>
    </row>
    <row r="1374" spans="1:248" s="436" customFormat="1" ht="44.1" customHeight="1">
      <c r="A1374" s="448" t="s">
        <v>78</v>
      </c>
      <c r="B1374" s="458">
        <v>5000</v>
      </c>
      <c r="C1374" s="458">
        <v>54</v>
      </c>
      <c r="D1374" s="458">
        <v>54</v>
      </c>
      <c r="E1374" s="458"/>
      <c r="F1374" s="450"/>
      <c r="G1374" s="450">
        <v>-0.98919999999999997</v>
      </c>
      <c r="H1374" s="451" t="s">
        <v>1229</v>
      </c>
      <c r="HM1374" s="102"/>
      <c r="HN1374" s="102"/>
      <c r="HO1374" s="102"/>
      <c r="HP1374" s="102"/>
      <c r="HQ1374" s="102"/>
      <c r="HR1374" s="102"/>
      <c r="HS1374" s="102"/>
      <c r="HT1374" s="102"/>
      <c r="HU1374" s="102"/>
      <c r="HV1374" s="102"/>
      <c r="HW1374" s="102"/>
      <c r="HX1374" s="102"/>
      <c r="HY1374" s="102"/>
      <c r="HZ1374" s="102"/>
      <c r="IA1374" s="102"/>
      <c r="IB1374" s="102"/>
      <c r="IC1374" s="102"/>
      <c r="ID1374" s="102"/>
      <c r="IE1374" s="102"/>
      <c r="IF1374" s="102"/>
      <c r="IG1374" s="102"/>
      <c r="IH1374" s="102"/>
      <c r="II1374" s="102"/>
      <c r="IJ1374" s="102"/>
      <c r="IK1374" s="102"/>
      <c r="IL1374" s="102"/>
      <c r="IM1374" s="102"/>
      <c r="IN1374" s="102"/>
    </row>
    <row r="1375" spans="1:248" s="436" customFormat="1" ht="18" customHeight="1">
      <c r="A1375" s="448" t="s">
        <v>1230</v>
      </c>
      <c r="B1375" s="458"/>
      <c r="C1375" s="458"/>
      <c r="D1375" s="458">
        <v>0</v>
      </c>
      <c r="E1375" s="458"/>
      <c r="F1375" s="450"/>
      <c r="G1375" s="450"/>
      <c r="H1375" s="451"/>
      <c r="HM1375" s="102"/>
      <c r="HN1375" s="102"/>
      <c r="HO1375" s="102"/>
      <c r="HP1375" s="102"/>
      <c r="HQ1375" s="102"/>
      <c r="HR1375" s="102"/>
      <c r="HS1375" s="102"/>
      <c r="HT1375" s="102"/>
      <c r="HU1375" s="102"/>
      <c r="HV1375" s="102"/>
      <c r="HW1375" s="102"/>
      <c r="HX1375" s="102"/>
      <c r="HY1375" s="102"/>
      <c r="HZ1375" s="102"/>
      <c r="IA1375" s="102"/>
      <c r="IB1375" s="102"/>
      <c r="IC1375" s="102"/>
      <c r="ID1375" s="102"/>
      <c r="IE1375" s="102"/>
      <c r="IF1375" s="102"/>
      <c r="IG1375" s="102"/>
      <c r="IH1375" s="102"/>
      <c r="II1375" s="102"/>
      <c r="IJ1375" s="102"/>
      <c r="IK1375" s="102"/>
      <c r="IL1375" s="102"/>
      <c r="IM1375" s="102"/>
      <c r="IN1375" s="102"/>
    </row>
    <row r="1376" spans="1:248" s="436" customFormat="1" ht="18" customHeight="1">
      <c r="A1376" s="448" t="s">
        <v>1231</v>
      </c>
      <c r="B1376" s="458"/>
      <c r="C1376" s="458"/>
      <c r="D1376" s="458">
        <v>0</v>
      </c>
      <c r="E1376" s="458"/>
      <c r="F1376" s="450"/>
      <c r="G1376" s="450"/>
      <c r="H1376" s="451"/>
      <c r="HM1376" s="102"/>
      <c r="HN1376" s="102"/>
      <c r="HO1376" s="102"/>
      <c r="HP1376" s="102"/>
      <c r="HQ1376" s="102"/>
      <c r="HR1376" s="102"/>
      <c r="HS1376" s="102"/>
      <c r="HT1376" s="102"/>
      <c r="HU1376" s="102"/>
      <c r="HV1376" s="102"/>
      <c r="HW1376" s="102"/>
      <c r="HX1376" s="102"/>
      <c r="HY1376" s="102"/>
      <c r="HZ1376" s="102"/>
      <c r="IA1376" s="102"/>
      <c r="IB1376" s="102"/>
      <c r="IC1376" s="102"/>
      <c r="ID1376" s="102"/>
      <c r="IE1376" s="102"/>
      <c r="IF1376" s="102"/>
      <c r="IG1376" s="102"/>
      <c r="IH1376" s="102"/>
      <c r="II1376" s="102"/>
      <c r="IJ1376" s="102"/>
      <c r="IK1376" s="102"/>
      <c r="IL1376" s="102"/>
      <c r="IM1376" s="102"/>
      <c r="IN1376" s="102"/>
    </row>
    <row r="1377" spans="1:248" s="436" customFormat="1" ht="18" customHeight="1">
      <c r="A1377" s="448" t="s">
        <v>1232</v>
      </c>
      <c r="B1377" s="458">
        <v>5000</v>
      </c>
      <c r="C1377" s="458">
        <v>54</v>
      </c>
      <c r="D1377" s="458">
        <v>54</v>
      </c>
      <c r="E1377" s="458"/>
      <c r="F1377" s="450"/>
      <c r="G1377" s="450">
        <v>-0.98919999999999997</v>
      </c>
      <c r="H1377" s="451"/>
      <c r="HM1377" s="102"/>
      <c r="HN1377" s="102"/>
      <c r="HO1377" s="102"/>
      <c r="HP1377" s="102"/>
      <c r="HQ1377" s="102"/>
      <c r="HR1377" s="102"/>
      <c r="HS1377" s="102"/>
      <c r="HT1377" s="102"/>
      <c r="HU1377" s="102"/>
      <c r="HV1377" s="102"/>
      <c r="HW1377" s="102"/>
      <c r="HX1377" s="102"/>
      <c r="HY1377" s="102"/>
      <c r="HZ1377" s="102"/>
      <c r="IA1377" s="102"/>
      <c r="IB1377" s="102"/>
      <c r="IC1377" s="102"/>
      <c r="ID1377" s="102"/>
      <c r="IE1377" s="102"/>
      <c r="IF1377" s="102"/>
      <c r="IG1377" s="102"/>
      <c r="IH1377" s="102"/>
      <c r="II1377" s="102"/>
      <c r="IJ1377" s="102"/>
      <c r="IK1377" s="102"/>
      <c r="IL1377" s="102"/>
      <c r="IM1377" s="102"/>
      <c r="IN1377" s="102"/>
    </row>
    <row r="1378" spans="1:248" s="436" customFormat="1" ht="18" customHeight="1">
      <c r="A1378" s="350"/>
      <c r="B1378" s="281"/>
      <c r="C1378" s="281"/>
      <c r="D1378" s="281"/>
      <c r="E1378" s="281"/>
      <c r="F1378" s="453"/>
      <c r="G1378" s="450"/>
      <c r="H1378" s="451"/>
      <c r="HM1378" s="102"/>
      <c r="HN1378" s="102"/>
      <c r="HO1378" s="102"/>
      <c r="HP1378" s="102"/>
      <c r="HQ1378" s="102"/>
      <c r="HR1378" s="102"/>
      <c r="HS1378" s="102"/>
      <c r="HT1378" s="102"/>
      <c r="HU1378" s="102"/>
      <c r="HV1378" s="102"/>
      <c r="HW1378" s="102"/>
      <c r="HX1378" s="102"/>
      <c r="HY1378" s="102"/>
      <c r="HZ1378" s="102"/>
      <c r="IA1378" s="102"/>
      <c r="IB1378" s="102"/>
      <c r="IC1378" s="102"/>
      <c r="ID1378" s="102"/>
      <c r="IE1378" s="102"/>
      <c r="IF1378" s="102"/>
      <c r="IG1378" s="102"/>
      <c r="IH1378" s="102"/>
      <c r="II1378" s="102"/>
      <c r="IJ1378" s="102"/>
      <c r="IK1378" s="102"/>
      <c r="IL1378" s="102"/>
      <c r="IM1378" s="102"/>
      <c r="IN1378" s="102"/>
    </row>
    <row r="1379" spans="1:248" s="436" customFormat="1" ht="18" customHeight="1">
      <c r="A1379" s="350"/>
      <c r="B1379" s="281"/>
      <c r="C1379" s="281"/>
      <c r="D1379" s="281"/>
      <c r="E1379" s="281"/>
      <c r="F1379" s="453"/>
      <c r="G1379" s="450"/>
      <c r="H1379" s="451"/>
      <c r="HM1379" s="102"/>
      <c r="HN1379" s="102"/>
      <c r="HO1379" s="102"/>
      <c r="HP1379" s="102"/>
      <c r="HQ1379" s="102"/>
      <c r="HR1379" s="102"/>
      <c r="HS1379" s="102"/>
      <c r="HT1379" s="102"/>
      <c r="HU1379" s="102"/>
      <c r="HV1379" s="102"/>
      <c r="HW1379" s="102"/>
      <c r="HX1379" s="102"/>
      <c r="HY1379" s="102"/>
      <c r="HZ1379" s="102"/>
      <c r="IA1379" s="102"/>
      <c r="IB1379" s="102"/>
      <c r="IC1379" s="102"/>
      <c r="ID1379" s="102"/>
      <c r="IE1379" s="102"/>
      <c r="IF1379" s="102"/>
      <c r="IG1379" s="102"/>
      <c r="IH1379" s="102"/>
      <c r="II1379" s="102"/>
      <c r="IJ1379" s="102"/>
      <c r="IK1379" s="102"/>
      <c r="IL1379" s="102"/>
      <c r="IM1379" s="102"/>
      <c r="IN1379" s="102"/>
    </row>
    <row r="1380" spans="1:248" s="436" customFormat="1" ht="18" customHeight="1">
      <c r="A1380" s="478" t="s">
        <v>80</v>
      </c>
      <c r="B1380" s="458">
        <v>20396999.951112002</v>
      </c>
      <c r="C1380" s="458">
        <v>21664993</v>
      </c>
      <c r="D1380" s="458">
        <v>21184993</v>
      </c>
      <c r="E1380" s="458">
        <v>21155211</v>
      </c>
      <c r="F1380" s="453">
        <v>1.4077855333136657E-3</v>
      </c>
      <c r="G1380" s="453">
        <v>3.8632791625076157E-2</v>
      </c>
      <c r="H1380" s="451"/>
      <c r="HM1380" s="102"/>
      <c r="HN1380" s="102"/>
      <c r="HO1380" s="102"/>
      <c r="HP1380" s="102"/>
      <c r="HQ1380" s="102"/>
      <c r="HR1380" s="102"/>
      <c r="HS1380" s="102"/>
      <c r="HT1380" s="102"/>
      <c r="HU1380" s="102"/>
      <c r="HV1380" s="102"/>
      <c r="HW1380" s="102"/>
      <c r="HX1380" s="102"/>
      <c r="HY1380" s="102"/>
      <c r="HZ1380" s="102"/>
      <c r="IA1380" s="102"/>
      <c r="IB1380" s="102"/>
      <c r="IC1380" s="102"/>
      <c r="ID1380" s="102"/>
      <c r="IE1380" s="102"/>
      <c r="IF1380" s="102"/>
      <c r="IG1380" s="102"/>
      <c r="IH1380" s="102"/>
      <c r="II1380" s="102"/>
      <c r="IJ1380" s="102"/>
      <c r="IK1380" s="102"/>
      <c r="IL1380" s="102"/>
      <c r="IM1380" s="102"/>
      <c r="IN1380" s="102"/>
    </row>
    <row r="1381" spans="1:248" s="436" customFormat="1" ht="18" customHeight="1">
      <c r="A1381" s="479" t="s">
        <v>82</v>
      </c>
      <c r="B1381" s="480">
        <v>10203000</v>
      </c>
      <c r="C1381" s="480">
        <v>10763631</v>
      </c>
      <c r="D1381" s="480">
        <v>14310964</v>
      </c>
      <c r="E1381" s="480">
        <v>11235111</v>
      </c>
      <c r="F1381" s="453">
        <v>0.27377148298757348</v>
      </c>
      <c r="G1381" s="453">
        <v>0.4026231500539057</v>
      </c>
      <c r="H1381" s="451"/>
      <c r="HM1381" s="102"/>
      <c r="HN1381" s="102"/>
      <c r="HO1381" s="102"/>
      <c r="HP1381" s="102"/>
      <c r="HQ1381" s="102"/>
      <c r="HR1381" s="102"/>
      <c r="HS1381" s="102"/>
      <c r="HT1381" s="102"/>
      <c r="HU1381" s="102"/>
      <c r="HV1381" s="102"/>
      <c r="HW1381" s="102"/>
      <c r="HX1381" s="102"/>
      <c r="HY1381" s="102"/>
      <c r="HZ1381" s="102"/>
      <c r="IA1381" s="102"/>
      <c r="IB1381" s="102"/>
      <c r="IC1381" s="102"/>
      <c r="ID1381" s="102"/>
      <c r="IE1381" s="102"/>
      <c r="IF1381" s="102"/>
      <c r="IG1381" s="102"/>
      <c r="IH1381" s="102"/>
      <c r="II1381" s="102"/>
      <c r="IJ1381" s="102"/>
      <c r="IK1381" s="102"/>
      <c r="IL1381" s="102"/>
      <c r="IM1381" s="102"/>
      <c r="IN1381" s="102"/>
    </row>
    <row r="1382" spans="1:248" s="436" customFormat="1" ht="18" customHeight="1">
      <c r="A1382" s="481" t="s">
        <v>1233</v>
      </c>
      <c r="B1382" s="482">
        <v>6500000</v>
      </c>
      <c r="C1382" s="482">
        <v>6500000</v>
      </c>
      <c r="D1382" s="482">
        <v>7976797</v>
      </c>
      <c r="E1382" s="482">
        <v>5599615</v>
      </c>
      <c r="F1382" s="450">
        <v>0.42452597187485219</v>
      </c>
      <c r="G1382" s="450">
        <v>0.2271995384615384</v>
      </c>
      <c r="H1382" s="451"/>
      <c r="HM1382" s="102"/>
      <c r="HN1382" s="102"/>
      <c r="HO1382" s="102"/>
      <c r="HP1382" s="102"/>
      <c r="HQ1382" s="102"/>
      <c r="HR1382" s="102"/>
      <c r="HS1382" s="102"/>
      <c r="HT1382" s="102"/>
      <c r="HU1382" s="102"/>
      <c r="HV1382" s="102"/>
      <c r="HW1382" s="102"/>
      <c r="HX1382" s="102"/>
      <c r="HY1382" s="102"/>
      <c r="HZ1382" s="102"/>
      <c r="IA1382" s="102"/>
      <c r="IB1382" s="102"/>
      <c r="IC1382" s="102"/>
      <c r="ID1382" s="102"/>
      <c r="IE1382" s="102"/>
      <c r="IF1382" s="102"/>
      <c r="IG1382" s="102"/>
      <c r="IH1382" s="102"/>
      <c r="II1382" s="102"/>
      <c r="IJ1382" s="102"/>
      <c r="IK1382" s="102"/>
      <c r="IL1382" s="102"/>
      <c r="IM1382" s="102"/>
      <c r="IN1382" s="102"/>
    </row>
    <row r="1383" spans="1:248" s="436" customFormat="1" ht="18" customHeight="1">
      <c r="A1383" s="481" t="s">
        <v>84</v>
      </c>
      <c r="B1383" s="281">
        <v>1800000</v>
      </c>
      <c r="C1383" s="281">
        <v>1800000</v>
      </c>
      <c r="D1383" s="281">
        <v>1409233</v>
      </c>
      <c r="E1383" s="281">
        <v>1512634</v>
      </c>
      <c r="F1383" s="450">
        <v>-6.8358241319446789E-2</v>
      </c>
      <c r="G1383" s="450">
        <v>-0.2170927777777778</v>
      </c>
      <c r="H1383" s="451"/>
      <c r="HM1383" s="102"/>
      <c r="HN1383" s="102"/>
      <c r="HO1383" s="102"/>
      <c r="HP1383" s="102"/>
      <c r="HQ1383" s="102"/>
      <c r="HR1383" s="102"/>
      <c r="HS1383" s="102"/>
      <c r="HT1383" s="102"/>
      <c r="HU1383" s="102"/>
      <c r="HV1383" s="102"/>
      <c r="HW1383" s="102"/>
      <c r="HX1383" s="102"/>
      <c r="HY1383" s="102"/>
      <c r="HZ1383" s="102"/>
      <c r="IA1383" s="102"/>
      <c r="IB1383" s="102"/>
      <c r="IC1383" s="102"/>
      <c r="ID1383" s="102"/>
      <c r="IE1383" s="102"/>
      <c r="IF1383" s="102"/>
      <c r="IG1383" s="102"/>
      <c r="IH1383" s="102"/>
      <c r="II1383" s="102"/>
      <c r="IJ1383" s="102"/>
      <c r="IK1383" s="102"/>
      <c r="IL1383" s="102"/>
      <c r="IM1383" s="102"/>
      <c r="IN1383" s="102"/>
    </row>
    <row r="1384" spans="1:248" s="440" customFormat="1" ht="18" customHeight="1">
      <c r="A1384" s="483" t="s">
        <v>86</v>
      </c>
      <c r="B1384" s="482">
        <v>1600000</v>
      </c>
      <c r="C1384" s="482">
        <v>1600000</v>
      </c>
      <c r="D1384" s="482">
        <v>923742</v>
      </c>
      <c r="E1384" s="482">
        <v>737862</v>
      </c>
      <c r="F1384" s="450">
        <v>0.25191702513478131</v>
      </c>
      <c r="G1384" s="450">
        <v>-0.42266124999999999</v>
      </c>
      <c r="H1384" s="451"/>
      <c r="I1384" s="436"/>
      <c r="J1384" s="436"/>
      <c r="K1384" s="436"/>
      <c r="L1384" s="436"/>
      <c r="M1384" s="436"/>
      <c r="N1384" s="436"/>
      <c r="O1384" s="436"/>
      <c r="P1384" s="436"/>
      <c r="Q1384" s="436"/>
      <c r="R1384" s="436"/>
      <c r="S1384" s="436"/>
      <c r="T1384" s="436"/>
      <c r="U1384" s="436"/>
      <c r="V1384" s="436"/>
      <c r="W1384" s="436"/>
      <c r="X1384" s="436"/>
      <c r="Y1384" s="436"/>
      <c r="Z1384" s="436"/>
      <c r="AA1384" s="436"/>
      <c r="AB1384" s="436"/>
      <c r="AC1384" s="436"/>
      <c r="AD1384" s="436"/>
      <c r="AE1384" s="436"/>
      <c r="AF1384" s="436"/>
      <c r="AG1384" s="436"/>
      <c r="AH1384" s="436"/>
      <c r="AI1384" s="436"/>
      <c r="AJ1384" s="436"/>
      <c r="AK1384" s="436"/>
      <c r="AL1384" s="436"/>
      <c r="AM1384" s="436"/>
      <c r="AN1384" s="436"/>
      <c r="AO1384" s="436"/>
      <c r="AP1384" s="436"/>
      <c r="AQ1384" s="436"/>
      <c r="AR1384" s="436"/>
      <c r="AS1384" s="436"/>
      <c r="AT1384" s="436"/>
      <c r="AU1384" s="436"/>
      <c r="AV1384" s="436"/>
      <c r="AW1384" s="436"/>
      <c r="AX1384" s="436"/>
      <c r="AY1384" s="436"/>
      <c r="AZ1384" s="436"/>
      <c r="BA1384" s="436"/>
      <c r="BB1384" s="436"/>
      <c r="BC1384" s="436"/>
      <c r="BD1384" s="436"/>
      <c r="BE1384" s="436"/>
      <c r="BF1384" s="436"/>
      <c r="BG1384" s="436"/>
      <c r="BH1384" s="436"/>
      <c r="BI1384" s="436"/>
      <c r="BJ1384" s="436"/>
      <c r="BK1384" s="436"/>
      <c r="BL1384" s="436"/>
      <c r="BM1384" s="436"/>
      <c r="BN1384" s="436"/>
      <c r="BO1384" s="436"/>
      <c r="BP1384" s="436"/>
      <c r="BQ1384" s="436"/>
      <c r="BR1384" s="436"/>
      <c r="BS1384" s="436"/>
      <c r="BT1384" s="436"/>
      <c r="BU1384" s="436"/>
      <c r="BV1384" s="436"/>
      <c r="BW1384" s="436"/>
      <c r="BX1384" s="436"/>
      <c r="BY1384" s="436"/>
      <c r="BZ1384" s="436"/>
      <c r="CA1384" s="436"/>
      <c r="CB1384" s="436"/>
      <c r="CC1384" s="436"/>
      <c r="CD1384" s="436"/>
      <c r="CE1384" s="436"/>
      <c r="CF1384" s="436"/>
      <c r="CG1384" s="436"/>
      <c r="CH1384" s="436"/>
      <c r="CI1384" s="436"/>
      <c r="CJ1384" s="436"/>
      <c r="CK1384" s="436"/>
      <c r="CL1384" s="436"/>
      <c r="CM1384" s="436"/>
      <c r="CN1384" s="436"/>
      <c r="CO1384" s="436"/>
      <c r="CP1384" s="436"/>
      <c r="CQ1384" s="436"/>
      <c r="CR1384" s="436"/>
      <c r="CS1384" s="436"/>
      <c r="CT1384" s="436"/>
      <c r="CU1384" s="436"/>
      <c r="CV1384" s="436"/>
      <c r="CW1384" s="436"/>
      <c r="CX1384" s="436"/>
      <c r="CY1384" s="436"/>
      <c r="CZ1384" s="436"/>
      <c r="DA1384" s="436"/>
      <c r="DB1384" s="436"/>
      <c r="DC1384" s="436"/>
      <c r="DD1384" s="436"/>
      <c r="DE1384" s="436"/>
      <c r="DF1384" s="436"/>
      <c r="DG1384" s="436"/>
      <c r="DH1384" s="436"/>
      <c r="DI1384" s="436"/>
      <c r="DJ1384" s="436"/>
      <c r="DK1384" s="436"/>
      <c r="DL1384" s="436"/>
      <c r="DM1384" s="436"/>
      <c r="DN1384" s="436"/>
      <c r="DO1384" s="436"/>
      <c r="DP1384" s="436"/>
      <c r="DQ1384" s="436"/>
      <c r="DR1384" s="436"/>
      <c r="DS1384" s="436"/>
      <c r="DT1384" s="436"/>
      <c r="DU1384" s="436"/>
      <c r="DV1384" s="436"/>
      <c r="DW1384" s="436"/>
      <c r="DX1384" s="436"/>
      <c r="DY1384" s="436"/>
      <c r="DZ1384" s="436"/>
      <c r="EA1384" s="436"/>
      <c r="EB1384" s="436"/>
      <c r="EC1384" s="436"/>
      <c r="ED1384" s="436"/>
      <c r="EE1384" s="436"/>
      <c r="EF1384" s="436"/>
      <c r="EG1384" s="436"/>
      <c r="EH1384" s="436"/>
      <c r="EI1384" s="436"/>
      <c r="EJ1384" s="436"/>
      <c r="EK1384" s="436"/>
      <c r="EL1384" s="436"/>
      <c r="EM1384" s="436"/>
      <c r="EN1384" s="436"/>
      <c r="EO1384" s="436"/>
      <c r="EP1384" s="436"/>
      <c r="EQ1384" s="436"/>
      <c r="ER1384" s="436"/>
      <c r="ES1384" s="436"/>
      <c r="ET1384" s="436"/>
      <c r="EU1384" s="436"/>
      <c r="EV1384" s="436"/>
      <c r="EW1384" s="436"/>
      <c r="EX1384" s="436"/>
      <c r="EY1384" s="436"/>
      <c r="EZ1384" s="436"/>
      <c r="FA1384" s="436"/>
      <c r="FB1384" s="436"/>
      <c r="FC1384" s="436"/>
      <c r="FD1384" s="436"/>
      <c r="FE1384" s="436"/>
      <c r="FF1384" s="436"/>
      <c r="FG1384" s="436"/>
      <c r="FH1384" s="436"/>
      <c r="FI1384" s="436"/>
      <c r="FJ1384" s="436"/>
      <c r="FK1384" s="436"/>
      <c r="FL1384" s="436"/>
      <c r="FM1384" s="436"/>
      <c r="FN1384" s="436"/>
      <c r="FO1384" s="436"/>
      <c r="FP1384" s="436"/>
      <c r="FQ1384" s="436"/>
      <c r="FR1384" s="436"/>
      <c r="FS1384" s="436"/>
      <c r="FT1384" s="436"/>
      <c r="FU1384" s="436"/>
      <c r="FV1384" s="436"/>
      <c r="FW1384" s="436"/>
      <c r="FX1384" s="436"/>
      <c r="FY1384" s="436"/>
      <c r="FZ1384" s="436"/>
      <c r="GA1384" s="436"/>
      <c r="GB1384" s="436"/>
      <c r="GC1384" s="436"/>
      <c r="GD1384" s="436"/>
      <c r="GE1384" s="436"/>
      <c r="GF1384" s="436"/>
      <c r="GG1384" s="436"/>
      <c r="GH1384" s="436"/>
      <c r="GI1384" s="436"/>
      <c r="GJ1384" s="436"/>
      <c r="GK1384" s="436"/>
      <c r="GL1384" s="436"/>
      <c r="GM1384" s="436"/>
      <c r="GN1384" s="436"/>
      <c r="GO1384" s="436"/>
      <c r="GP1384" s="436"/>
      <c r="GQ1384" s="436"/>
      <c r="GR1384" s="436"/>
      <c r="GS1384" s="436"/>
      <c r="GT1384" s="436"/>
      <c r="GU1384" s="436"/>
      <c r="GV1384" s="436"/>
      <c r="GW1384" s="436"/>
      <c r="GX1384" s="436"/>
      <c r="GY1384" s="436"/>
      <c r="GZ1384" s="436"/>
      <c r="HA1384" s="436"/>
      <c r="HB1384" s="436"/>
      <c r="HC1384" s="436"/>
      <c r="HD1384" s="436"/>
      <c r="HE1384" s="436"/>
      <c r="HF1384" s="436"/>
      <c r="HG1384" s="436"/>
      <c r="HH1384" s="436"/>
      <c r="HI1384" s="436"/>
      <c r="HJ1384" s="436"/>
      <c r="HK1384" s="436"/>
      <c r="HL1384" s="436"/>
    </row>
    <row r="1385" spans="1:248" s="440" customFormat="1" ht="18" customHeight="1">
      <c r="A1385" s="483" t="s">
        <v>88</v>
      </c>
      <c r="B1385" s="281">
        <v>303000</v>
      </c>
      <c r="C1385" s="281">
        <v>303000</v>
      </c>
      <c r="D1385" s="281">
        <v>303000</v>
      </c>
      <c r="E1385" s="281">
        <v>180000</v>
      </c>
      <c r="F1385" s="450">
        <v>0.68333333333333335</v>
      </c>
      <c r="G1385" s="450">
        <v>0</v>
      </c>
      <c r="H1385" s="451"/>
      <c r="I1385" s="436"/>
      <c r="J1385" s="436"/>
      <c r="K1385" s="436"/>
      <c r="L1385" s="436"/>
      <c r="M1385" s="436"/>
      <c r="N1385" s="436"/>
      <c r="O1385" s="436"/>
      <c r="P1385" s="436"/>
      <c r="Q1385" s="436"/>
      <c r="R1385" s="436"/>
      <c r="S1385" s="436"/>
      <c r="T1385" s="436"/>
      <c r="U1385" s="436"/>
      <c r="V1385" s="436"/>
      <c r="W1385" s="436"/>
      <c r="X1385" s="436"/>
      <c r="Y1385" s="436"/>
      <c r="Z1385" s="436"/>
      <c r="AA1385" s="436"/>
      <c r="AB1385" s="436"/>
      <c r="AC1385" s="436"/>
      <c r="AD1385" s="436"/>
      <c r="AE1385" s="436"/>
      <c r="AF1385" s="436"/>
      <c r="AG1385" s="436"/>
      <c r="AH1385" s="436"/>
      <c r="AI1385" s="436"/>
      <c r="AJ1385" s="436"/>
      <c r="AK1385" s="436"/>
      <c r="AL1385" s="436"/>
      <c r="AM1385" s="436"/>
      <c r="AN1385" s="436"/>
      <c r="AO1385" s="436"/>
      <c r="AP1385" s="436"/>
      <c r="AQ1385" s="436"/>
      <c r="AR1385" s="436"/>
      <c r="AS1385" s="436"/>
      <c r="AT1385" s="436"/>
      <c r="AU1385" s="436"/>
      <c r="AV1385" s="436"/>
      <c r="AW1385" s="436"/>
      <c r="AX1385" s="436"/>
      <c r="AY1385" s="436"/>
      <c r="AZ1385" s="436"/>
      <c r="BA1385" s="436"/>
      <c r="BB1385" s="436"/>
      <c r="BC1385" s="436"/>
      <c r="BD1385" s="436"/>
      <c r="BE1385" s="436"/>
      <c r="BF1385" s="436"/>
      <c r="BG1385" s="436"/>
      <c r="BH1385" s="436"/>
      <c r="BI1385" s="436"/>
      <c r="BJ1385" s="436"/>
      <c r="BK1385" s="436"/>
      <c r="BL1385" s="436"/>
      <c r="BM1385" s="436"/>
      <c r="BN1385" s="436"/>
      <c r="BO1385" s="436"/>
      <c r="BP1385" s="436"/>
      <c r="BQ1385" s="436"/>
      <c r="BR1385" s="436"/>
      <c r="BS1385" s="436"/>
      <c r="BT1385" s="436"/>
      <c r="BU1385" s="436"/>
      <c r="BV1385" s="436"/>
      <c r="BW1385" s="436"/>
      <c r="BX1385" s="436"/>
      <c r="BY1385" s="436"/>
      <c r="BZ1385" s="436"/>
      <c r="CA1385" s="436"/>
      <c r="CB1385" s="436"/>
      <c r="CC1385" s="436"/>
      <c r="CD1385" s="436"/>
      <c r="CE1385" s="436"/>
      <c r="CF1385" s="436"/>
      <c r="CG1385" s="436"/>
      <c r="CH1385" s="436"/>
      <c r="CI1385" s="436"/>
      <c r="CJ1385" s="436"/>
      <c r="CK1385" s="436"/>
      <c r="CL1385" s="436"/>
      <c r="CM1385" s="436"/>
      <c r="CN1385" s="436"/>
      <c r="CO1385" s="436"/>
      <c r="CP1385" s="436"/>
      <c r="CQ1385" s="436"/>
      <c r="CR1385" s="436"/>
      <c r="CS1385" s="436"/>
      <c r="CT1385" s="436"/>
      <c r="CU1385" s="436"/>
      <c r="CV1385" s="436"/>
      <c r="CW1385" s="436"/>
      <c r="CX1385" s="436"/>
      <c r="CY1385" s="436"/>
      <c r="CZ1385" s="436"/>
      <c r="DA1385" s="436"/>
      <c r="DB1385" s="436"/>
      <c r="DC1385" s="436"/>
      <c r="DD1385" s="436"/>
      <c r="DE1385" s="436"/>
      <c r="DF1385" s="436"/>
      <c r="DG1385" s="436"/>
      <c r="DH1385" s="436"/>
      <c r="DI1385" s="436"/>
      <c r="DJ1385" s="436"/>
      <c r="DK1385" s="436"/>
      <c r="DL1385" s="436"/>
      <c r="DM1385" s="436"/>
      <c r="DN1385" s="436"/>
      <c r="DO1385" s="436"/>
      <c r="DP1385" s="436"/>
      <c r="DQ1385" s="436"/>
      <c r="DR1385" s="436"/>
      <c r="DS1385" s="436"/>
      <c r="DT1385" s="436"/>
      <c r="DU1385" s="436"/>
      <c r="DV1385" s="436"/>
      <c r="DW1385" s="436"/>
      <c r="DX1385" s="436"/>
      <c r="DY1385" s="436"/>
      <c r="DZ1385" s="436"/>
      <c r="EA1385" s="436"/>
      <c r="EB1385" s="436"/>
      <c r="EC1385" s="436"/>
      <c r="ED1385" s="436"/>
      <c r="EE1385" s="436"/>
      <c r="EF1385" s="436"/>
      <c r="EG1385" s="436"/>
      <c r="EH1385" s="436"/>
      <c r="EI1385" s="436"/>
      <c r="EJ1385" s="436"/>
      <c r="EK1385" s="436"/>
      <c r="EL1385" s="436"/>
      <c r="EM1385" s="436"/>
      <c r="EN1385" s="436"/>
      <c r="EO1385" s="436"/>
      <c r="EP1385" s="436"/>
      <c r="EQ1385" s="436"/>
      <c r="ER1385" s="436"/>
      <c r="ES1385" s="436"/>
      <c r="ET1385" s="436"/>
      <c r="EU1385" s="436"/>
      <c r="EV1385" s="436"/>
      <c r="EW1385" s="436"/>
      <c r="EX1385" s="436"/>
      <c r="EY1385" s="436"/>
      <c r="EZ1385" s="436"/>
      <c r="FA1385" s="436"/>
      <c r="FB1385" s="436"/>
      <c r="FC1385" s="436"/>
      <c r="FD1385" s="436"/>
      <c r="FE1385" s="436"/>
      <c r="FF1385" s="436"/>
      <c r="FG1385" s="436"/>
      <c r="FH1385" s="436"/>
      <c r="FI1385" s="436"/>
      <c r="FJ1385" s="436"/>
      <c r="FK1385" s="436"/>
      <c r="FL1385" s="436"/>
      <c r="FM1385" s="436"/>
      <c r="FN1385" s="436"/>
      <c r="FO1385" s="436"/>
      <c r="FP1385" s="436"/>
      <c r="FQ1385" s="436"/>
      <c r="FR1385" s="436"/>
      <c r="FS1385" s="436"/>
      <c r="FT1385" s="436"/>
      <c r="FU1385" s="436"/>
      <c r="FV1385" s="436"/>
      <c r="FW1385" s="436"/>
      <c r="FX1385" s="436"/>
      <c r="FY1385" s="436"/>
      <c r="FZ1385" s="436"/>
      <c r="GA1385" s="436"/>
      <c r="GB1385" s="436"/>
      <c r="GC1385" s="436"/>
      <c r="GD1385" s="436"/>
      <c r="GE1385" s="436"/>
      <c r="GF1385" s="436"/>
      <c r="GG1385" s="436"/>
      <c r="GH1385" s="436"/>
      <c r="GI1385" s="436"/>
      <c r="GJ1385" s="436"/>
      <c r="GK1385" s="436"/>
      <c r="GL1385" s="436"/>
      <c r="GM1385" s="436"/>
      <c r="GN1385" s="436"/>
      <c r="GO1385" s="436"/>
      <c r="GP1385" s="436"/>
      <c r="GQ1385" s="436"/>
      <c r="GR1385" s="436"/>
      <c r="GS1385" s="436"/>
      <c r="GT1385" s="436"/>
      <c r="GU1385" s="436"/>
      <c r="GV1385" s="436"/>
      <c r="GW1385" s="436"/>
      <c r="GX1385" s="436"/>
      <c r="GY1385" s="436"/>
      <c r="GZ1385" s="436"/>
      <c r="HA1385" s="436"/>
      <c r="HB1385" s="436"/>
      <c r="HC1385" s="436"/>
      <c r="HD1385" s="436"/>
      <c r="HE1385" s="436"/>
      <c r="HF1385" s="436"/>
      <c r="HG1385" s="436"/>
      <c r="HH1385" s="436"/>
      <c r="HI1385" s="436"/>
      <c r="HJ1385" s="436"/>
      <c r="HK1385" s="436"/>
      <c r="HL1385" s="436"/>
    </row>
    <row r="1386" spans="1:248" s="440" customFormat="1" ht="18" customHeight="1">
      <c r="A1386" s="484" t="s">
        <v>1235</v>
      </c>
      <c r="B1386" s="482"/>
      <c r="C1386" s="482"/>
      <c r="D1386" s="482">
        <v>20000</v>
      </c>
      <c r="E1386" s="482">
        <v>130000</v>
      </c>
      <c r="F1386" s="450">
        <v>-0.84615384615384615</v>
      </c>
      <c r="G1386" s="450"/>
      <c r="H1386" s="451"/>
      <c r="I1386" s="436"/>
      <c r="J1386" s="436"/>
      <c r="K1386" s="436"/>
      <c r="L1386" s="436"/>
      <c r="M1386" s="436"/>
      <c r="N1386" s="436"/>
      <c r="O1386" s="436"/>
      <c r="P1386" s="436"/>
      <c r="Q1386" s="436"/>
      <c r="R1386" s="436"/>
      <c r="S1386" s="436"/>
      <c r="T1386" s="436"/>
      <c r="U1386" s="436"/>
      <c r="V1386" s="436"/>
      <c r="W1386" s="436"/>
      <c r="X1386" s="436"/>
      <c r="Y1386" s="436"/>
      <c r="Z1386" s="436"/>
      <c r="AA1386" s="436"/>
      <c r="AB1386" s="436"/>
      <c r="AC1386" s="436"/>
      <c r="AD1386" s="436"/>
      <c r="AE1386" s="436"/>
      <c r="AF1386" s="436"/>
      <c r="AG1386" s="436"/>
      <c r="AH1386" s="436"/>
      <c r="AI1386" s="436"/>
      <c r="AJ1386" s="436"/>
      <c r="AK1386" s="436"/>
      <c r="AL1386" s="436"/>
      <c r="AM1386" s="436"/>
      <c r="AN1386" s="436"/>
      <c r="AO1386" s="436"/>
      <c r="AP1386" s="436"/>
      <c r="AQ1386" s="436"/>
      <c r="AR1386" s="436"/>
      <c r="AS1386" s="436"/>
      <c r="AT1386" s="436"/>
      <c r="AU1386" s="436"/>
      <c r="AV1386" s="436"/>
      <c r="AW1386" s="436"/>
      <c r="AX1386" s="436"/>
      <c r="AY1386" s="436"/>
      <c r="AZ1386" s="436"/>
      <c r="BA1386" s="436"/>
      <c r="BB1386" s="436"/>
      <c r="BC1386" s="436"/>
      <c r="BD1386" s="436"/>
      <c r="BE1386" s="436"/>
      <c r="BF1386" s="436"/>
      <c r="BG1386" s="436"/>
      <c r="BH1386" s="436"/>
      <c r="BI1386" s="436"/>
      <c r="BJ1386" s="436"/>
      <c r="BK1386" s="436"/>
      <c r="BL1386" s="436"/>
      <c r="BM1386" s="436"/>
      <c r="BN1386" s="436"/>
      <c r="BO1386" s="436"/>
      <c r="BP1386" s="436"/>
      <c r="BQ1386" s="436"/>
      <c r="BR1386" s="436"/>
      <c r="BS1386" s="436"/>
      <c r="BT1386" s="436"/>
      <c r="BU1386" s="436"/>
      <c r="BV1386" s="436"/>
      <c r="BW1386" s="436"/>
      <c r="BX1386" s="436"/>
      <c r="BY1386" s="436"/>
      <c r="BZ1386" s="436"/>
      <c r="CA1386" s="436"/>
      <c r="CB1386" s="436"/>
      <c r="CC1386" s="436"/>
      <c r="CD1386" s="436"/>
      <c r="CE1386" s="436"/>
      <c r="CF1386" s="436"/>
      <c r="CG1386" s="436"/>
      <c r="CH1386" s="436"/>
      <c r="CI1386" s="436"/>
      <c r="CJ1386" s="436"/>
      <c r="CK1386" s="436"/>
      <c r="CL1386" s="436"/>
      <c r="CM1386" s="436"/>
      <c r="CN1386" s="436"/>
      <c r="CO1386" s="436"/>
      <c r="CP1386" s="436"/>
      <c r="CQ1386" s="436"/>
      <c r="CR1386" s="436"/>
      <c r="CS1386" s="436"/>
      <c r="CT1386" s="436"/>
      <c r="CU1386" s="436"/>
      <c r="CV1386" s="436"/>
      <c r="CW1386" s="436"/>
      <c r="CX1386" s="436"/>
      <c r="CY1386" s="436"/>
      <c r="CZ1386" s="436"/>
      <c r="DA1386" s="436"/>
      <c r="DB1386" s="436"/>
      <c r="DC1386" s="436"/>
      <c r="DD1386" s="436"/>
      <c r="DE1386" s="436"/>
      <c r="DF1386" s="436"/>
      <c r="DG1386" s="436"/>
      <c r="DH1386" s="436"/>
      <c r="DI1386" s="436"/>
      <c r="DJ1386" s="436"/>
      <c r="DK1386" s="436"/>
      <c r="DL1386" s="436"/>
      <c r="DM1386" s="436"/>
      <c r="DN1386" s="436"/>
      <c r="DO1386" s="436"/>
      <c r="DP1386" s="436"/>
      <c r="DQ1386" s="436"/>
      <c r="DR1386" s="436"/>
      <c r="DS1386" s="436"/>
      <c r="DT1386" s="436"/>
      <c r="DU1386" s="436"/>
      <c r="DV1386" s="436"/>
      <c r="DW1386" s="436"/>
      <c r="DX1386" s="436"/>
      <c r="DY1386" s="436"/>
      <c r="DZ1386" s="436"/>
      <c r="EA1386" s="436"/>
      <c r="EB1386" s="436"/>
      <c r="EC1386" s="436"/>
      <c r="ED1386" s="436"/>
      <c r="EE1386" s="436"/>
      <c r="EF1386" s="436"/>
      <c r="EG1386" s="436"/>
      <c r="EH1386" s="436"/>
      <c r="EI1386" s="436"/>
      <c r="EJ1386" s="436"/>
      <c r="EK1386" s="436"/>
      <c r="EL1386" s="436"/>
      <c r="EM1386" s="436"/>
      <c r="EN1386" s="436"/>
      <c r="EO1386" s="436"/>
      <c r="EP1386" s="436"/>
      <c r="EQ1386" s="436"/>
      <c r="ER1386" s="436"/>
      <c r="ES1386" s="436"/>
      <c r="ET1386" s="436"/>
      <c r="EU1386" s="436"/>
      <c r="EV1386" s="436"/>
      <c r="EW1386" s="436"/>
      <c r="EX1386" s="436"/>
      <c r="EY1386" s="436"/>
      <c r="EZ1386" s="436"/>
      <c r="FA1386" s="436"/>
      <c r="FB1386" s="436"/>
      <c r="FC1386" s="436"/>
      <c r="FD1386" s="436"/>
      <c r="FE1386" s="436"/>
      <c r="FF1386" s="436"/>
      <c r="FG1386" s="436"/>
      <c r="FH1386" s="436"/>
      <c r="FI1386" s="436"/>
      <c r="FJ1386" s="436"/>
      <c r="FK1386" s="436"/>
      <c r="FL1386" s="436"/>
      <c r="FM1386" s="436"/>
      <c r="FN1386" s="436"/>
      <c r="FO1386" s="436"/>
      <c r="FP1386" s="436"/>
      <c r="FQ1386" s="436"/>
      <c r="FR1386" s="436"/>
      <c r="FS1386" s="436"/>
      <c r="FT1386" s="436"/>
      <c r="FU1386" s="436"/>
      <c r="FV1386" s="436"/>
      <c r="FW1386" s="436"/>
      <c r="FX1386" s="436"/>
      <c r="FY1386" s="436"/>
      <c r="FZ1386" s="436"/>
      <c r="GA1386" s="436"/>
      <c r="GB1386" s="436"/>
      <c r="GC1386" s="436"/>
      <c r="GD1386" s="436"/>
      <c r="GE1386" s="436"/>
      <c r="GF1386" s="436"/>
      <c r="GG1386" s="436"/>
      <c r="GH1386" s="436"/>
      <c r="GI1386" s="436"/>
      <c r="GJ1386" s="436"/>
      <c r="GK1386" s="436"/>
      <c r="GL1386" s="436"/>
      <c r="GM1386" s="436"/>
      <c r="GN1386" s="436"/>
      <c r="GO1386" s="436"/>
      <c r="GP1386" s="436"/>
      <c r="GQ1386" s="436"/>
      <c r="GR1386" s="436"/>
      <c r="GS1386" s="436"/>
      <c r="GT1386" s="436"/>
      <c r="GU1386" s="436"/>
      <c r="GV1386" s="436"/>
      <c r="GW1386" s="436"/>
      <c r="GX1386" s="436"/>
      <c r="GY1386" s="436"/>
      <c r="GZ1386" s="436"/>
      <c r="HA1386" s="436"/>
      <c r="HB1386" s="436"/>
      <c r="HC1386" s="436"/>
      <c r="HD1386" s="436"/>
      <c r="HE1386" s="436"/>
      <c r="HF1386" s="436"/>
      <c r="HG1386" s="436"/>
      <c r="HH1386" s="436"/>
      <c r="HI1386" s="436"/>
      <c r="HJ1386" s="436"/>
      <c r="HK1386" s="436"/>
      <c r="HL1386" s="436"/>
    </row>
    <row r="1387" spans="1:248" s="440" customFormat="1" ht="18" customHeight="1">
      <c r="A1387" s="484" t="s">
        <v>90</v>
      </c>
      <c r="B1387" s="281"/>
      <c r="C1387" s="281">
        <v>560631</v>
      </c>
      <c r="D1387" s="281">
        <v>3198192</v>
      </c>
      <c r="E1387" s="281">
        <v>2155000</v>
      </c>
      <c r="F1387" s="450">
        <v>0.4840798143851508</v>
      </c>
      <c r="G1387" s="450"/>
      <c r="H1387" s="451"/>
      <c r="I1387" s="436"/>
      <c r="J1387" s="436"/>
      <c r="K1387" s="436"/>
      <c r="L1387" s="436"/>
      <c r="M1387" s="436"/>
      <c r="N1387" s="436"/>
      <c r="O1387" s="436"/>
      <c r="P1387" s="436"/>
      <c r="Q1387" s="436"/>
      <c r="R1387" s="436"/>
      <c r="S1387" s="436"/>
      <c r="T1387" s="436"/>
      <c r="U1387" s="436"/>
      <c r="V1387" s="436"/>
      <c r="W1387" s="436"/>
      <c r="X1387" s="436"/>
      <c r="Y1387" s="436"/>
      <c r="Z1387" s="436"/>
      <c r="AA1387" s="436"/>
      <c r="AB1387" s="436"/>
      <c r="AC1387" s="436"/>
      <c r="AD1387" s="436"/>
      <c r="AE1387" s="436"/>
      <c r="AF1387" s="436"/>
      <c r="AG1387" s="436"/>
      <c r="AH1387" s="436"/>
      <c r="AI1387" s="436"/>
      <c r="AJ1387" s="436"/>
      <c r="AK1387" s="436"/>
      <c r="AL1387" s="436"/>
      <c r="AM1387" s="436"/>
      <c r="AN1387" s="436"/>
      <c r="AO1387" s="436"/>
      <c r="AP1387" s="436"/>
      <c r="AQ1387" s="436"/>
      <c r="AR1387" s="436"/>
      <c r="AS1387" s="436"/>
      <c r="AT1387" s="436"/>
      <c r="AU1387" s="436"/>
      <c r="AV1387" s="436"/>
      <c r="AW1387" s="436"/>
      <c r="AX1387" s="436"/>
      <c r="AY1387" s="436"/>
      <c r="AZ1387" s="436"/>
      <c r="BA1387" s="436"/>
      <c r="BB1387" s="436"/>
      <c r="BC1387" s="436"/>
      <c r="BD1387" s="436"/>
      <c r="BE1387" s="436"/>
      <c r="BF1387" s="436"/>
      <c r="BG1387" s="436"/>
      <c r="BH1387" s="436"/>
      <c r="BI1387" s="436"/>
      <c r="BJ1387" s="436"/>
      <c r="BK1387" s="436"/>
      <c r="BL1387" s="436"/>
      <c r="BM1387" s="436"/>
      <c r="BN1387" s="436"/>
      <c r="BO1387" s="436"/>
      <c r="BP1387" s="436"/>
      <c r="BQ1387" s="436"/>
      <c r="BR1387" s="436"/>
      <c r="BS1387" s="436"/>
      <c r="BT1387" s="436"/>
      <c r="BU1387" s="436"/>
      <c r="BV1387" s="436"/>
      <c r="BW1387" s="436"/>
      <c r="BX1387" s="436"/>
      <c r="BY1387" s="436"/>
      <c r="BZ1387" s="436"/>
      <c r="CA1387" s="436"/>
      <c r="CB1387" s="436"/>
      <c r="CC1387" s="436"/>
      <c r="CD1387" s="436"/>
      <c r="CE1387" s="436"/>
      <c r="CF1387" s="436"/>
      <c r="CG1387" s="436"/>
      <c r="CH1387" s="436"/>
      <c r="CI1387" s="436"/>
      <c r="CJ1387" s="436"/>
      <c r="CK1387" s="436"/>
      <c r="CL1387" s="436"/>
      <c r="CM1387" s="436"/>
      <c r="CN1387" s="436"/>
      <c r="CO1387" s="436"/>
      <c r="CP1387" s="436"/>
      <c r="CQ1387" s="436"/>
      <c r="CR1387" s="436"/>
      <c r="CS1387" s="436"/>
      <c r="CT1387" s="436"/>
      <c r="CU1387" s="436"/>
      <c r="CV1387" s="436"/>
      <c r="CW1387" s="436"/>
      <c r="CX1387" s="436"/>
      <c r="CY1387" s="436"/>
      <c r="CZ1387" s="436"/>
      <c r="DA1387" s="436"/>
      <c r="DB1387" s="436"/>
      <c r="DC1387" s="436"/>
      <c r="DD1387" s="436"/>
      <c r="DE1387" s="436"/>
      <c r="DF1387" s="436"/>
      <c r="DG1387" s="436"/>
      <c r="DH1387" s="436"/>
      <c r="DI1387" s="436"/>
      <c r="DJ1387" s="436"/>
      <c r="DK1387" s="436"/>
      <c r="DL1387" s="436"/>
      <c r="DM1387" s="436"/>
      <c r="DN1387" s="436"/>
      <c r="DO1387" s="436"/>
      <c r="DP1387" s="436"/>
      <c r="DQ1387" s="436"/>
      <c r="DR1387" s="436"/>
      <c r="DS1387" s="436"/>
      <c r="DT1387" s="436"/>
      <c r="DU1387" s="436"/>
      <c r="DV1387" s="436"/>
      <c r="DW1387" s="436"/>
      <c r="DX1387" s="436"/>
      <c r="DY1387" s="436"/>
      <c r="DZ1387" s="436"/>
      <c r="EA1387" s="436"/>
      <c r="EB1387" s="436"/>
      <c r="EC1387" s="436"/>
      <c r="ED1387" s="436"/>
      <c r="EE1387" s="436"/>
      <c r="EF1387" s="436"/>
      <c r="EG1387" s="436"/>
      <c r="EH1387" s="436"/>
      <c r="EI1387" s="436"/>
      <c r="EJ1387" s="436"/>
      <c r="EK1387" s="436"/>
      <c r="EL1387" s="436"/>
      <c r="EM1387" s="436"/>
      <c r="EN1387" s="436"/>
      <c r="EO1387" s="436"/>
      <c r="EP1387" s="436"/>
      <c r="EQ1387" s="436"/>
      <c r="ER1387" s="436"/>
      <c r="ES1387" s="436"/>
      <c r="ET1387" s="436"/>
      <c r="EU1387" s="436"/>
      <c r="EV1387" s="436"/>
      <c r="EW1387" s="436"/>
      <c r="EX1387" s="436"/>
      <c r="EY1387" s="436"/>
      <c r="EZ1387" s="436"/>
      <c r="FA1387" s="436"/>
      <c r="FB1387" s="436"/>
      <c r="FC1387" s="436"/>
      <c r="FD1387" s="436"/>
      <c r="FE1387" s="436"/>
      <c r="FF1387" s="436"/>
      <c r="FG1387" s="436"/>
      <c r="FH1387" s="436"/>
      <c r="FI1387" s="436"/>
      <c r="FJ1387" s="436"/>
      <c r="FK1387" s="436"/>
      <c r="FL1387" s="436"/>
      <c r="FM1387" s="436"/>
      <c r="FN1387" s="436"/>
      <c r="FO1387" s="436"/>
      <c r="FP1387" s="436"/>
      <c r="FQ1387" s="436"/>
      <c r="FR1387" s="436"/>
      <c r="FS1387" s="436"/>
      <c r="FT1387" s="436"/>
      <c r="FU1387" s="436"/>
      <c r="FV1387" s="436"/>
      <c r="FW1387" s="436"/>
      <c r="FX1387" s="436"/>
      <c r="FY1387" s="436"/>
      <c r="FZ1387" s="436"/>
      <c r="GA1387" s="436"/>
      <c r="GB1387" s="436"/>
      <c r="GC1387" s="436"/>
      <c r="GD1387" s="436"/>
      <c r="GE1387" s="436"/>
      <c r="GF1387" s="436"/>
      <c r="GG1387" s="436"/>
      <c r="GH1387" s="436"/>
      <c r="GI1387" s="436"/>
      <c r="GJ1387" s="436"/>
      <c r="GK1387" s="436"/>
      <c r="GL1387" s="436"/>
      <c r="GM1387" s="436"/>
      <c r="GN1387" s="436"/>
      <c r="GO1387" s="436"/>
      <c r="GP1387" s="436"/>
      <c r="GQ1387" s="436"/>
      <c r="GR1387" s="436"/>
      <c r="GS1387" s="436"/>
      <c r="GT1387" s="436"/>
      <c r="GU1387" s="436"/>
      <c r="GV1387" s="436"/>
      <c r="GW1387" s="436"/>
      <c r="GX1387" s="436"/>
      <c r="GY1387" s="436"/>
      <c r="GZ1387" s="436"/>
      <c r="HA1387" s="436"/>
      <c r="HB1387" s="436"/>
      <c r="HC1387" s="436"/>
      <c r="HD1387" s="436"/>
      <c r="HE1387" s="436"/>
      <c r="HF1387" s="436"/>
      <c r="HG1387" s="436"/>
      <c r="HH1387" s="436"/>
      <c r="HI1387" s="436"/>
      <c r="HJ1387" s="436"/>
      <c r="HK1387" s="436"/>
      <c r="HL1387" s="436"/>
    </row>
    <row r="1388" spans="1:248" s="440" customFormat="1" ht="18" customHeight="1">
      <c r="A1388" s="485" t="s">
        <v>94</v>
      </c>
      <c r="B1388" s="281"/>
      <c r="C1388" s="281"/>
      <c r="D1388" s="281"/>
      <c r="E1388" s="281"/>
      <c r="F1388" s="450"/>
      <c r="G1388" s="450"/>
      <c r="H1388" s="451"/>
      <c r="I1388" s="436"/>
      <c r="J1388" s="436"/>
      <c r="K1388" s="436"/>
      <c r="L1388" s="436"/>
      <c r="M1388" s="436"/>
      <c r="N1388" s="436"/>
      <c r="O1388" s="436"/>
      <c r="P1388" s="436"/>
      <c r="Q1388" s="436"/>
      <c r="R1388" s="436"/>
      <c r="S1388" s="436"/>
      <c r="T1388" s="436"/>
      <c r="U1388" s="436"/>
      <c r="V1388" s="436"/>
      <c r="W1388" s="436"/>
      <c r="X1388" s="436"/>
      <c r="Y1388" s="436"/>
      <c r="Z1388" s="436"/>
      <c r="AA1388" s="436"/>
      <c r="AB1388" s="436"/>
      <c r="AC1388" s="436"/>
      <c r="AD1388" s="436"/>
      <c r="AE1388" s="436"/>
      <c r="AF1388" s="436"/>
      <c r="AG1388" s="436"/>
      <c r="AH1388" s="436"/>
      <c r="AI1388" s="436"/>
      <c r="AJ1388" s="436"/>
      <c r="AK1388" s="436"/>
      <c r="AL1388" s="436"/>
      <c r="AM1388" s="436"/>
      <c r="AN1388" s="436"/>
      <c r="AO1388" s="436"/>
      <c r="AP1388" s="436"/>
      <c r="AQ1388" s="436"/>
      <c r="AR1388" s="436"/>
      <c r="AS1388" s="436"/>
      <c r="AT1388" s="436"/>
      <c r="AU1388" s="436"/>
      <c r="AV1388" s="436"/>
      <c r="AW1388" s="436"/>
      <c r="AX1388" s="436"/>
      <c r="AY1388" s="436"/>
      <c r="AZ1388" s="436"/>
      <c r="BA1388" s="436"/>
      <c r="BB1388" s="436"/>
      <c r="BC1388" s="436"/>
      <c r="BD1388" s="436"/>
      <c r="BE1388" s="436"/>
      <c r="BF1388" s="436"/>
      <c r="BG1388" s="436"/>
      <c r="BH1388" s="436"/>
      <c r="BI1388" s="436"/>
      <c r="BJ1388" s="436"/>
      <c r="BK1388" s="436"/>
      <c r="BL1388" s="436"/>
      <c r="BM1388" s="436"/>
      <c r="BN1388" s="436"/>
      <c r="BO1388" s="436"/>
      <c r="BP1388" s="436"/>
      <c r="BQ1388" s="436"/>
      <c r="BR1388" s="436"/>
      <c r="BS1388" s="436"/>
      <c r="BT1388" s="436"/>
      <c r="BU1388" s="436"/>
      <c r="BV1388" s="436"/>
      <c r="BW1388" s="436"/>
      <c r="BX1388" s="436"/>
      <c r="BY1388" s="436"/>
      <c r="BZ1388" s="436"/>
      <c r="CA1388" s="436"/>
      <c r="CB1388" s="436"/>
      <c r="CC1388" s="436"/>
      <c r="CD1388" s="436"/>
      <c r="CE1388" s="436"/>
      <c r="CF1388" s="436"/>
      <c r="CG1388" s="436"/>
      <c r="CH1388" s="436"/>
      <c r="CI1388" s="436"/>
      <c r="CJ1388" s="436"/>
      <c r="CK1388" s="436"/>
      <c r="CL1388" s="436"/>
      <c r="CM1388" s="436"/>
      <c r="CN1388" s="436"/>
      <c r="CO1388" s="436"/>
      <c r="CP1388" s="436"/>
      <c r="CQ1388" s="436"/>
      <c r="CR1388" s="436"/>
      <c r="CS1388" s="436"/>
      <c r="CT1388" s="436"/>
      <c r="CU1388" s="436"/>
      <c r="CV1388" s="436"/>
      <c r="CW1388" s="436"/>
      <c r="CX1388" s="436"/>
      <c r="CY1388" s="436"/>
      <c r="CZ1388" s="436"/>
      <c r="DA1388" s="436"/>
      <c r="DB1388" s="436"/>
      <c r="DC1388" s="436"/>
      <c r="DD1388" s="436"/>
      <c r="DE1388" s="436"/>
      <c r="DF1388" s="436"/>
      <c r="DG1388" s="436"/>
      <c r="DH1388" s="436"/>
      <c r="DI1388" s="436"/>
      <c r="DJ1388" s="436"/>
      <c r="DK1388" s="436"/>
      <c r="DL1388" s="436"/>
      <c r="DM1388" s="436"/>
      <c r="DN1388" s="436"/>
      <c r="DO1388" s="436"/>
      <c r="DP1388" s="436"/>
      <c r="DQ1388" s="436"/>
      <c r="DR1388" s="436"/>
      <c r="DS1388" s="436"/>
      <c r="DT1388" s="436"/>
      <c r="DU1388" s="436"/>
      <c r="DV1388" s="436"/>
      <c r="DW1388" s="436"/>
      <c r="DX1388" s="436"/>
      <c r="DY1388" s="436"/>
      <c r="DZ1388" s="436"/>
      <c r="EA1388" s="436"/>
      <c r="EB1388" s="436"/>
      <c r="EC1388" s="436"/>
      <c r="ED1388" s="436"/>
      <c r="EE1388" s="436"/>
      <c r="EF1388" s="436"/>
      <c r="EG1388" s="436"/>
      <c r="EH1388" s="436"/>
      <c r="EI1388" s="436"/>
      <c r="EJ1388" s="436"/>
      <c r="EK1388" s="436"/>
      <c r="EL1388" s="436"/>
      <c r="EM1388" s="436"/>
      <c r="EN1388" s="436"/>
      <c r="EO1388" s="436"/>
      <c r="EP1388" s="436"/>
      <c r="EQ1388" s="436"/>
      <c r="ER1388" s="436"/>
      <c r="ES1388" s="436"/>
      <c r="ET1388" s="436"/>
      <c r="EU1388" s="436"/>
      <c r="EV1388" s="436"/>
      <c r="EW1388" s="436"/>
      <c r="EX1388" s="436"/>
      <c r="EY1388" s="436"/>
      <c r="EZ1388" s="436"/>
      <c r="FA1388" s="436"/>
      <c r="FB1388" s="436"/>
      <c r="FC1388" s="436"/>
      <c r="FD1388" s="436"/>
      <c r="FE1388" s="436"/>
      <c r="FF1388" s="436"/>
      <c r="FG1388" s="436"/>
      <c r="FH1388" s="436"/>
      <c r="FI1388" s="436"/>
      <c r="FJ1388" s="436"/>
      <c r="FK1388" s="436"/>
      <c r="FL1388" s="436"/>
      <c r="FM1388" s="436"/>
      <c r="FN1388" s="436"/>
      <c r="FO1388" s="436"/>
      <c r="FP1388" s="436"/>
      <c r="FQ1388" s="436"/>
      <c r="FR1388" s="436"/>
      <c r="FS1388" s="436"/>
      <c r="FT1388" s="436"/>
      <c r="FU1388" s="436"/>
      <c r="FV1388" s="436"/>
      <c r="FW1388" s="436"/>
      <c r="FX1388" s="436"/>
      <c r="FY1388" s="436"/>
      <c r="FZ1388" s="436"/>
      <c r="GA1388" s="436"/>
      <c r="GB1388" s="436"/>
      <c r="GC1388" s="436"/>
      <c r="GD1388" s="436"/>
      <c r="GE1388" s="436"/>
      <c r="GF1388" s="436"/>
      <c r="GG1388" s="436"/>
      <c r="GH1388" s="436"/>
      <c r="GI1388" s="436"/>
      <c r="GJ1388" s="436"/>
      <c r="GK1388" s="436"/>
      <c r="GL1388" s="436"/>
      <c r="GM1388" s="436"/>
      <c r="GN1388" s="436"/>
      <c r="GO1388" s="436"/>
      <c r="GP1388" s="436"/>
      <c r="GQ1388" s="436"/>
      <c r="GR1388" s="436"/>
      <c r="GS1388" s="436"/>
      <c r="GT1388" s="436"/>
      <c r="GU1388" s="436"/>
      <c r="GV1388" s="436"/>
      <c r="GW1388" s="436"/>
      <c r="GX1388" s="436"/>
      <c r="GY1388" s="436"/>
      <c r="GZ1388" s="436"/>
      <c r="HA1388" s="436"/>
      <c r="HB1388" s="436"/>
      <c r="HC1388" s="436"/>
      <c r="HD1388" s="436"/>
      <c r="HE1388" s="436"/>
      <c r="HF1388" s="436"/>
      <c r="HG1388" s="436"/>
      <c r="HH1388" s="436"/>
      <c r="HI1388" s="436"/>
      <c r="HJ1388" s="436"/>
      <c r="HK1388" s="436"/>
      <c r="HL1388" s="436"/>
    </row>
    <row r="1389" spans="1:248" s="440" customFormat="1" ht="18" customHeight="1">
      <c r="A1389" s="486" t="s">
        <v>95</v>
      </c>
      <c r="B1389" s="281"/>
      <c r="C1389" s="281"/>
      <c r="D1389" s="281">
        <v>480000</v>
      </c>
      <c r="E1389" s="281">
        <v>920000</v>
      </c>
      <c r="F1389" s="450">
        <v>-0.47826086956521741</v>
      </c>
      <c r="G1389" s="450"/>
      <c r="H1389" s="451"/>
      <c r="I1389" s="436"/>
      <c r="J1389" s="436"/>
      <c r="K1389" s="436"/>
      <c r="L1389" s="436"/>
      <c r="M1389" s="436"/>
      <c r="N1389" s="436"/>
      <c r="O1389" s="436"/>
      <c r="P1389" s="436"/>
      <c r="Q1389" s="436"/>
      <c r="R1389" s="436"/>
      <c r="S1389" s="436"/>
      <c r="T1389" s="436"/>
      <c r="U1389" s="436"/>
      <c r="V1389" s="436"/>
      <c r="W1389" s="436"/>
      <c r="X1389" s="436"/>
      <c r="Y1389" s="436"/>
      <c r="Z1389" s="436"/>
      <c r="AA1389" s="436"/>
      <c r="AB1389" s="436"/>
      <c r="AC1389" s="436"/>
      <c r="AD1389" s="436"/>
      <c r="AE1389" s="436"/>
      <c r="AF1389" s="436"/>
      <c r="AG1389" s="436"/>
      <c r="AH1389" s="436"/>
      <c r="AI1389" s="436"/>
      <c r="AJ1389" s="436"/>
      <c r="AK1389" s="436"/>
      <c r="AL1389" s="436"/>
      <c r="AM1389" s="436"/>
      <c r="AN1389" s="436"/>
      <c r="AO1389" s="436"/>
      <c r="AP1389" s="436"/>
      <c r="AQ1389" s="436"/>
      <c r="AR1389" s="436"/>
      <c r="AS1389" s="436"/>
      <c r="AT1389" s="436"/>
      <c r="AU1389" s="436"/>
      <c r="AV1389" s="436"/>
      <c r="AW1389" s="436"/>
      <c r="AX1389" s="436"/>
      <c r="AY1389" s="436"/>
      <c r="AZ1389" s="436"/>
      <c r="BA1389" s="436"/>
      <c r="BB1389" s="436"/>
      <c r="BC1389" s="436"/>
      <c r="BD1389" s="436"/>
      <c r="BE1389" s="436"/>
      <c r="BF1389" s="436"/>
      <c r="BG1389" s="436"/>
      <c r="BH1389" s="436"/>
      <c r="BI1389" s="436"/>
      <c r="BJ1389" s="436"/>
      <c r="BK1389" s="436"/>
      <c r="BL1389" s="436"/>
      <c r="BM1389" s="436"/>
      <c r="BN1389" s="436"/>
      <c r="BO1389" s="436"/>
      <c r="BP1389" s="436"/>
      <c r="BQ1389" s="436"/>
      <c r="BR1389" s="436"/>
      <c r="BS1389" s="436"/>
      <c r="BT1389" s="436"/>
      <c r="BU1389" s="436"/>
      <c r="BV1389" s="436"/>
      <c r="BW1389" s="436"/>
      <c r="BX1389" s="436"/>
      <c r="BY1389" s="436"/>
      <c r="BZ1389" s="436"/>
      <c r="CA1389" s="436"/>
      <c r="CB1389" s="436"/>
      <c r="CC1389" s="436"/>
      <c r="CD1389" s="436"/>
      <c r="CE1389" s="436"/>
      <c r="CF1389" s="436"/>
      <c r="CG1389" s="436"/>
      <c r="CH1389" s="436"/>
      <c r="CI1389" s="436"/>
      <c r="CJ1389" s="436"/>
      <c r="CK1389" s="436"/>
      <c r="CL1389" s="436"/>
      <c r="CM1389" s="436"/>
      <c r="CN1389" s="436"/>
      <c r="CO1389" s="436"/>
      <c r="CP1389" s="436"/>
      <c r="CQ1389" s="436"/>
      <c r="CR1389" s="436"/>
      <c r="CS1389" s="436"/>
      <c r="CT1389" s="436"/>
      <c r="CU1389" s="436"/>
      <c r="CV1389" s="436"/>
      <c r="CW1389" s="436"/>
      <c r="CX1389" s="436"/>
      <c r="CY1389" s="436"/>
      <c r="CZ1389" s="436"/>
      <c r="DA1389" s="436"/>
      <c r="DB1389" s="436"/>
      <c r="DC1389" s="436"/>
      <c r="DD1389" s="436"/>
      <c r="DE1389" s="436"/>
      <c r="DF1389" s="436"/>
      <c r="DG1389" s="436"/>
      <c r="DH1389" s="436"/>
      <c r="DI1389" s="436"/>
      <c r="DJ1389" s="436"/>
      <c r="DK1389" s="436"/>
      <c r="DL1389" s="436"/>
      <c r="DM1389" s="436"/>
      <c r="DN1389" s="436"/>
      <c r="DO1389" s="436"/>
      <c r="DP1389" s="436"/>
      <c r="DQ1389" s="436"/>
      <c r="DR1389" s="436"/>
      <c r="DS1389" s="436"/>
      <c r="DT1389" s="436"/>
      <c r="DU1389" s="436"/>
      <c r="DV1389" s="436"/>
      <c r="DW1389" s="436"/>
      <c r="DX1389" s="436"/>
      <c r="DY1389" s="436"/>
      <c r="DZ1389" s="436"/>
      <c r="EA1389" s="436"/>
      <c r="EB1389" s="436"/>
      <c r="EC1389" s="436"/>
      <c r="ED1389" s="436"/>
      <c r="EE1389" s="436"/>
      <c r="EF1389" s="436"/>
      <c r="EG1389" s="436"/>
      <c r="EH1389" s="436"/>
      <c r="EI1389" s="436"/>
      <c r="EJ1389" s="436"/>
      <c r="EK1389" s="436"/>
      <c r="EL1389" s="436"/>
      <c r="EM1389" s="436"/>
      <c r="EN1389" s="436"/>
      <c r="EO1389" s="436"/>
      <c r="EP1389" s="436"/>
      <c r="EQ1389" s="436"/>
      <c r="ER1389" s="436"/>
      <c r="ES1389" s="436"/>
      <c r="ET1389" s="436"/>
      <c r="EU1389" s="436"/>
      <c r="EV1389" s="436"/>
      <c r="EW1389" s="436"/>
      <c r="EX1389" s="436"/>
      <c r="EY1389" s="436"/>
      <c r="EZ1389" s="436"/>
      <c r="FA1389" s="436"/>
      <c r="FB1389" s="436"/>
      <c r="FC1389" s="436"/>
      <c r="FD1389" s="436"/>
      <c r="FE1389" s="436"/>
      <c r="FF1389" s="436"/>
      <c r="FG1389" s="436"/>
      <c r="FH1389" s="436"/>
      <c r="FI1389" s="436"/>
      <c r="FJ1389" s="436"/>
      <c r="FK1389" s="436"/>
      <c r="FL1389" s="436"/>
      <c r="FM1389" s="436"/>
      <c r="FN1389" s="436"/>
      <c r="FO1389" s="436"/>
      <c r="FP1389" s="436"/>
      <c r="FQ1389" s="436"/>
      <c r="FR1389" s="436"/>
      <c r="FS1389" s="436"/>
      <c r="FT1389" s="436"/>
      <c r="FU1389" s="436"/>
      <c r="FV1389" s="436"/>
      <c r="FW1389" s="436"/>
      <c r="FX1389" s="436"/>
      <c r="FY1389" s="436"/>
      <c r="FZ1389" s="436"/>
      <c r="GA1389" s="436"/>
      <c r="GB1389" s="436"/>
      <c r="GC1389" s="436"/>
      <c r="GD1389" s="436"/>
      <c r="GE1389" s="436"/>
      <c r="GF1389" s="436"/>
      <c r="GG1389" s="436"/>
      <c r="GH1389" s="436"/>
      <c r="GI1389" s="436"/>
      <c r="GJ1389" s="436"/>
      <c r="GK1389" s="436"/>
      <c r="GL1389" s="436"/>
      <c r="GM1389" s="436"/>
      <c r="GN1389" s="436"/>
      <c r="GO1389" s="436"/>
      <c r="GP1389" s="436"/>
      <c r="GQ1389" s="436"/>
      <c r="GR1389" s="436"/>
      <c r="GS1389" s="436"/>
      <c r="GT1389" s="436"/>
      <c r="GU1389" s="436"/>
      <c r="GV1389" s="436"/>
      <c r="GW1389" s="436"/>
      <c r="GX1389" s="436"/>
      <c r="GY1389" s="436"/>
      <c r="GZ1389" s="436"/>
      <c r="HA1389" s="436"/>
      <c r="HB1389" s="436"/>
      <c r="HC1389" s="436"/>
      <c r="HD1389" s="436"/>
      <c r="HE1389" s="436"/>
      <c r="HF1389" s="436"/>
      <c r="HG1389" s="436"/>
      <c r="HH1389" s="436"/>
      <c r="HI1389" s="436"/>
      <c r="HJ1389" s="436"/>
      <c r="HK1389" s="436"/>
      <c r="HL1389" s="436"/>
    </row>
    <row r="1390" spans="1:248" s="440" customFormat="1" ht="18" customHeight="1">
      <c r="A1390" s="486"/>
      <c r="B1390" s="281"/>
      <c r="C1390" s="281"/>
      <c r="D1390" s="281"/>
      <c r="E1390" s="281">
        <v>0</v>
      </c>
      <c r="F1390" s="453"/>
      <c r="G1390" s="450"/>
      <c r="H1390" s="451"/>
      <c r="I1390" s="436"/>
      <c r="J1390" s="436"/>
      <c r="K1390" s="436"/>
      <c r="L1390" s="436"/>
      <c r="M1390" s="436"/>
      <c r="N1390" s="436"/>
      <c r="O1390" s="436"/>
      <c r="P1390" s="436"/>
      <c r="Q1390" s="436"/>
      <c r="R1390" s="436"/>
      <c r="S1390" s="436"/>
      <c r="T1390" s="436"/>
      <c r="U1390" s="436"/>
      <c r="V1390" s="436"/>
      <c r="W1390" s="436"/>
      <c r="X1390" s="436"/>
      <c r="Y1390" s="436"/>
      <c r="Z1390" s="436"/>
      <c r="AA1390" s="436"/>
      <c r="AB1390" s="436"/>
      <c r="AC1390" s="436"/>
      <c r="AD1390" s="436"/>
      <c r="AE1390" s="436"/>
      <c r="AF1390" s="436"/>
      <c r="AG1390" s="436"/>
      <c r="AH1390" s="436"/>
      <c r="AI1390" s="436"/>
      <c r="AJ1390" s="436"/>
      <c r="AK1390" s="436"/>
      <c r="AL1390" s="436"/>
      <c r="AM1390" s="436"/>
      <c r="AN1390" s="436"/>
      <c r="AO1390" s="436"/>
      <c r="AP1390" s="436"/>
      <c r="AQ1390" s="436"/>
      <c r="AR1390" s="436"/>
      <c r="AS1390" s="436"/>
      <c r="AT1390" s="436"/>
      <c r="AU1390" s="436"/>
      <c r="AV1390" s="436"/>
      <c r="AW1390" s="436"/>
      <c r="AX1390" s="436"/>
      <c r="AY1390" s="436"/>
      <c r="AZ1390" s="436"/>
      <c r="BA1390" s="436"/>
      <c r="BB1390" s="436"/>
      <c r="BC1390" s="436"/>
      <c r="BD1390" s="436"/>
      <c r="BE1390" s="436"/>
      <c r="BF1390" s="436"/>
      <c r="BG1390" s="436"/>
      <c r="BH1390" s="436"/>
      <c r="BI1390" s="436"/>
      <c r="BJ1390" s="436"/>
      <c r="BK1390" s="436"/>
      <c r="BL1390" s="436"/>
      <c r="BM1390" s="436"/>
      <c r="BN1390" s="436"/>
      <c r="BO1390" s="436"/>
      <c r="BP1390" s="436"/>
      <c r="BQ1390" s="436"/>
      <c r="BR1390" s="436"/>
      <c r="BS1390" s="436"/>
      <c r="BT1390" s="436"/>
      <c r="BU1390" s="436"/>
      <c r="BV1390" s="436"/>
      <c r="BW1390" s="436"/>
      <c r="BX1390" s="436"/>
      <c r="BY1390" s="436"/>
      <c r="BZ1390" s="436"/>
      <c r="CA1390" s="436"/>
      <c r="CB1390" s="436"/>
      <c r="CC1390" s="436"/>
      <c r="CD1390" s="436"/>
      <c r="CE1390" s="436"/>
      <c r="CF1390" s="436"/>
      <c r="CG1390" s="436"/>
      <c r="CH1390" s="436"/>
      <c r="CI1390" s="436"/>
      <c r="CJ1390" s="436"/>
      <c r="CK1390" s="436"/>
      <c r="CL1390" s="436"/>
      <c r="CM1390" s="436"/>
      <c r="CN1390" s="436"/>
      <c r="CO1390" s="436"/>
      <c r="CP1390" s="436"/>
      <c r="CQ1390" s="436"/>
      <c r="CR1390" s="436"/>
      <c r="CS1390" s="436"/>
      <c r="CT1390" s="436"/>
      <c r="CU1390" s="436"/>
      <c r="CV1390" s="436"/>
      <c r="CW1390" s="436"/>
      <c r="CX1390" s="436"/>
      <c r="CY1390" s="436"/>
      <c r="CZ1390" s="436"/>
      <c r="DA1390" s="436"/>
      <c r="DB1390" s="436"/>
      <c r="DC1390" s="436"/>
      <c r="DD1390" s="436"/>
      <c r="DE1390" s="436"/>
      <c r="DF1390" s="436"/>
      <c r="DG1390" s="436"/>
      <c r="DH1390" s="436"/>
      <c r="DI1390" s="436"/>
      <c r="DJ1390" s="436"/>
      <c r="DK1390" s="436"/>
      <c r="DL1390" s="436"/>
      <c r="DM1390" s="436"/>
      <c r="DN1390" s="436"/>
      <c r="DO1390" s="436"/>
      <c r="DP1390" s="436"/>
      <c r="DQ1390" s="436"/>
      <c r="DR1390" s="436"/>
      <c r="DS1390" s="436"/>
      <c r="DT1390" s="436"/>
      <c r="DU1390" s="436"/>
      <c r="DV1390" s="436"/>
      <c r="DW1390" s="436"/>
      <c r="DX1390" s="436"/>
      <c r="DY1390" s="436"/>
      <c r="DZ1390" s="436"/>
      <c r="EA1390" s="436"/>
      <c r="EB1390" s="436"/>
      <c r="EC1390" s="436"/>
      <c r="ED1390" s="436"/>
      <c r="EE1390" s="436"/>
      <c r="EF1390" s="436"/>
      <c r="EG1390" s="436"/>
      <c r="EH1390" s="436"/>
      <c r="EI1390" s="436"/>
      <c r="EJ1390" s="436"/>
      <c r="EK1390" s="436"/>
      <c r="EL1390" s="436"/>
      <c r="EM1390" s="436"/>
      <c r="EN1390" s="436"/>
      <c r="EO1390" s="436"/>
      <c r="EP1390" s="436"/>
      <c r="EQ1390" s="436"/>
      <c r="ER1390" s="436"/>
      <c r="ES1390" s="436"/>
      <c r="ET1390" s="436"/>
      <c r="EU1390" s="436"/>
      <c r="EV1390" s="436"/>
      <c r="EW1390" s="436"/>
      <c r="EX1390" s="436"/>
      <c r="EY1390" s="436"/>
      <c r="EZ1390" s="436"/>
      <c r="FA1390" s="436"/>
      <c r="FB1390" s="436"/>
      <c r="FC1390" s="436"/>
      <c r="FD1390" s="436"/>
      <c r="FE1390" s="436"/>
      <c r="FF1390" s="436"/>
      <c r="FG1390" s="436"/>
      <c r="FH1390" s="436"/>
      <c r="FI1390" s="436"/>
      <c r="FJ1390" s="436"/>
      <c r="FK1390" s="436"/>
      <c r="FL1390" s="436"/>
      <c r="FM1390" s="436"/>
      <c r="FN1390" s="436"/>
      <c r="FO1390" s="436"/>
      <c r="FP1390" s="436"/>
      <c r="FQ1390" s="436"/>
      <c r="FR1390" s="436"/>
      <c r="FS1390" s="436"/>
      <c r="FT1390" s="436"/>
      <c r="FU1390" s="436"/>
      <c r="FV1390" s="436"/>
      <c r="FW1390" s="436"/>
      <c r="FX1390" s="436"/>
      <c r="FY1390" s="436"/>
      <c r="FZ1390" s="436"/>
      <c r="GA1390" s="436"/>
      <c r="GB1390" s="436"/>
      <c r="GC1390" s="436"/>
      <c r="GD1390" s="436"/>
      <c r="GE1390" s="436"/>
      <c r="GF1390" s="436"/>
      <c r="GG1390" s="436"/>
      <c r="GH1390" s="436"/>
      <c r="GI1390" s="436"/>
      <c r="GJ1390" s="436"/>
      <c r="GK1390" s="436"/>
      <c r="GL1390" s="436"/>
      <c r="GM1390" s="436"/>
      <c r="GN1390" s="436"/>
      <c r="GO1390" s="436"/>
      <c r="GP1390" s="436"/>
      <c r="GQ1390" s="436"/>
      <c r="GR1390" s="436"/>
      <c r="GS1390" s="436"/>
      <c r="GT1390" s="436"/>
      <c r="GU1390" s="436"/>
      <c r="GV1390" s="436"/>
      <c r="GW1390" s="436"/>
      <c r="GX1390" s="436"/>
      <c r="GY1390" s="436"/>
      <c r="GZ1390" s="436"/>
      <c r="HA1390" s="436"/>
      <c r="HB1390" s="436"/>
      <c r="HC1390" s="436"/>
      <c r="HD1390" s="436"/>
      <c r="HE1390" s="436"/>
      <c r="HF1390" s="436"/>
      <c r="HG1390" s="436"/>
      <c r="HH1390" s="436"/>
      <c r="HI1390" s="436"/>
      <c r="HJ1390" s="436"/>
      <c r="HK1390" s="436"/>
      <c r="HL1390" s="436"/>
    </row>
    <row r="1391" spans="1:248" s="440" customFormat="1" ht="18" customHeight="1">
      <c r="A1391" s="487"/>
      <c r="B1391" s="488"/>
      <c r="C1391" s="488"/>
      <c r="D1391" s="488"/>
      <c r="E1391" s="488"/>
      <c r="F1391" s="453"/>
      <c r="G1391" s="450"/>
      <c r="H1391" s="451"/>
      <c r="I1391" s="436"/>
      <c r="J1391" s="436"/>
      <c r="K1391" s="436"/>
      <c r="L1391" s="436"/>
      <c r="M1391" s="436"/>
      <c r="N1391" s="436"/>
      <c r="O1391" s="436"/>
      <c r="P1391" s="436"/>
      <c r="Q1391" s="436"/>
      <c r="R1391" s="436"/>
      <c r="S1391" s="436"/>
      <c r="T1391" s="436"/>
      <c r="U1391" s="436"/>
      <c r="V1391" s="436"/>
      <c r="W1391" s="436"/>
      <c r="X1391" s="436"/>
      <c r="Y1391" s="436"/>
      <c r="Z1391" s="436"/>
      <c r="AA1391" s="436"/>
      <c r="AB1391" s="436"/>
      <c r="AC1391" s="436"/>
      <c r="AD1391" s="436"/>
      <c r="AE1391" s="436"/>
      <c r="AF1391" s="436"/>
      <c r="AG1391" s="436"/>
      <c r="AH1391" s="436"/>
      <c r="AI1391" s="436"/>
      <c r="AJ1391" s="436"/>
      <c r="AK1391" s="436"/>
      <c r="AL1391" s="436"/>
      <c r="AM1391" s="436"/>
      <c r="AN1391" s="436"/>
      <c r="AO1391" s="436"/>
      <c r="AP1391" s="436"/>
      <c r="AQ1391" s="436"/>
      <c r="AR1391" s="436"/>
      <c r="AS1391" s="436"/>
      <c r="AT1391" s="436"/>
      <c r="AU1391" s="436"/>
      <c r="AV1391" s="436"/>
      <c r="AW1391" s="436"/>
      <c r="AX1391" s="436"/>
      <c r="AY1391" s="436"/>
      <c r="AZ1391" s="436"/>
      <c r="BA1391" s="436"/>
      <c r="BB1391" s="436"/>
      <c r="BC1391" s="436"/>
      <c r="BD1391" s="436"/>
      <c r="BE1391" s="436"/>
      <c r="BF1391" s="436"/>
      <c r="BG1391" s="436"/>
      <c r="BH1391" s="436"/>
      <c r="BI1391" s="436"/>
      <c r="BJ1391" s="436"/>
      <c r="BK1391" s="436"/>
      <c r="BL1391" s="436"/>
      <c r="BM1391" s="436"/>
      <c r="BN1391" s="436"/>
      <c r="BO1391" s="436"/>
      <c r="BP1391" s="436"/>
      <c r="BQ1391" s="436"/>
      <c r="BR1391" s="436"/>
      <c r="BS1391" s="436"/>
      <c r="BT1391" s="436"/>
      <c r="BU1391" s="436"/>
      <c r="BV1391" s="436"/>
      <c r="BW1391" s="436"/>
      <c r="BX1391" s="436"/>
      <c r="BY1391" s="436"/>
      <c r="BZ1391" s="436"/>
      <c r="CA1391" s="436"/>
      <c r="CB1391" s="436"/>
      <c r="CC1391" s="436"/>
      <c r="CD1391" s="436"/>
      <c r="CE1391" s="436"/>
      <c r="CF1391" s="436"/>
      <c r="CG1391" s="436"/>
      <c r="CH1391" s="436"/>
      <c r="CI1391" s="436"/>
      <c r="CJ1391" s="436"/>
      <c r="CK1391" s="436"/>
      <c r="CL1391" s="436"/>
      <c r="CM1391" s="436"/>
      <c r="CN1391" s="436"/>
      <c r="CO1391" s="436"/>
      <c r="CP1391" s="436"/>
      <c r="CQ1391" s="436"/>
      <c r="CR1391" s="436"/>
      <c r="CS1391" s="436"/>
      <c r="CT1391" s="436"/>
      <c r="CU1391" s="436"/>
      <c r="CV1391" s="436"/>
      <c r="CW1391" s="436"/>
      <c r="CX1391" s="436"/>
      <c r="CY1391" s="436"/>
      <c r="CZ1391" s="436"/>
      <c r="DA1391" s="436"/>
      <c r="DB1391" s="436"/>
      <c r="DC1391" s="436"/>
      <c r="DD1391" s="436"/>
      <c r="DE1391" s="436"/>
      <c r="DF1391" s="436"/>
      <c r="DG1391" s="436"/>
      <c r="DH1391" s="436"/>
      <c r="DI1391" s="436"/>
      <c r="DJ1391" s="436"/>
      <c r="DK1391" s="436"/>
      <c r="DL1391" s="436"/>
      <c r="DM1391" s="436"/>
      <c r="DN1391" s="436"/>
      <c r="DO1391" s="436"/>
      <c r="DP1391" s="436"/>
      <c r="DQ1391" s="436"/>
      <c r="DR1391" s="436"/>
      <c r="DS1391" s="436"/>
      <c r="DT1391" s="436"/>
      <c r="DU1391" s="436"/>
      <c r="DV1391" s="436"/>
      <c r="DW1391" s="436"/>
      <c r="DX1391" s="436"/>
      <c r="DY1391" s="436"/>
      <c r="DZ1391" s="436"/>
      <c r="EA1391" s="436"/>
      <c r="EB1391" s="436"/>
      <c r="EC1391" s="436"/>
      <c r="ED1391" s="436"/>
      <c r="EE1391" s="436"/>
      <c r="EF1391" s="436"/>
      <c r="EG1391" s="436"/>
      <c r="EH1391" s="436"/>
      <c r="EI1391" s="436"/>
      <c r="EJ1391" s="436"/>
      <c r="EK1391" s="436"/>
      <c r="EL1391" s="436"/>
      <c r="EM1391" s="436"/>
      <c r="EN1391" s="436"/>
      <c r="EO1391" s="436"/>
      <c r="EP1391" s="436"/>
      <c r="EQ1391" s="436"/>
      <c r="ER1391" s="436"/>
      <c r="ES1391" s="436"/>
      <c r="ET1391" s="436"/>
      <c r="EU1391" s="436"/>
      <c r="EV1391" s="436"/>
      <c r="EW1391" s="436"/>
      <c r="EX1391" s="436"/>
      <c r="EY1391" s="436"/>
      <c r="EZ1391" s="436"/>
      <c r="FA1391" s="436"/>
      <c r="FB1391" s="436"/>
      <c r="FC1391" s="436"/>
      <c r="FD1391" s="436"/>
      <c r="FE1391" s="436"/>
      <c r="FF1391" s="436"/>
      <c r="FG1391" s="436"/>
      <c r="FH1391" s="436"/>
      <c r="FI1391" s="436"/>
      <c r="FJ1391" s="436"/>
      <c r="FK1391" s="436"/>
      <c r="FL1391" s="436"/>
      <c r="FM1391" s="436"/>
      <c r="FN1391" s="436"/>
      <c r="FO1391" s="436"/>
      <c r="FP1391" s="436"/>
      <c r="FQ1391" s="436"/>
      <c r="FR1391" s="436"/>
      <c r="FS1391" s="436"/>
      <c r="FT1391" s="436"/>
      <c r="FU1391" s="436"/>
      <c r="FV1391" s="436"/>
      <c r="FW1391" s="436"/>
      <c r="FX1391" s="436"/>
      <c r="FY1391" s="436"/>
      <c r="FZ1391" s="436"/>
      <c r="GA1391" s="436"/>
      <c r="GB1391" s="436"/>
      <c r="GC1391" s="436"/>
      <c r="GD1391" s="436"/>
      <c r="GE1391" s="436"/>
      <c r="GF1391" s="436"/>
      <c r="GG1391" s="436"/>
      <c r="GH1391" s="436"/>
      <c r="GI1391" s="436"/>
      <c r="GJ1391" s="436"/>
      <c r="GK1391" s="436"/>
      <c r="GL1391" s="436"/>
      <c r="GM1391" s="436"/>
      <c r="GN1391" s="436"/>
      <c r="GO1391" s="436"/>
      <c r="GP1391" s="436"/>
      <c r="GQ1391" s="436"/>
      <c r="GR1391" s="436"/>
      <c r="GS1391" s="436"/>
      <c r="GT1391" s="436"/>
      <c r="GU1391" s="436"/>
      <c r="GV1391" s="436"/>
      <c r="GW1391" s="436"/>
      <c r="GX1391" s="436"/>
      <c r="GY1391" s="436"/>
      <c r="GZ1391" s="436"/>
      <c r="HA1391" s="436"/>
      <c r="HB1391" s="436"/>
      <c r="HC1391" s="436"/>
      <c r="HD1391" s="436"/>
      <c r="HE1391" s="436"/>
      <c r="HF1391" s="436"/>
      <c r="HG1391" s="436"/>
      <c r="HH1391" s="436"/>
      <c r="HI1391" s="436"/>
      <c r="HJ1391" s="436"/>
      <c r="HK1391" s="436"/>
      <c r="HL1391" s="436"/>
    </row>
    <row r="1392" spans="1:248" s="440" customFormat="1" ht="18" customHeight="1">
      <c r="A1392" s="487" t="s">
        <v>97</v>
      </c>
      <c r="B1392" s="480">
        <v>30599999.951112002</v>
      </c>
      <c r="C1392" s="480">
        <v>32428624</v>
      </c>
      <c r="D1392" s="480">
        <v>35495957</v>
      </c>
      <c r="E1392" s="480">
        <v>32390322</v>
      </c>
      <c r="F1392" s="453">
        <v>9.588157227952232E-2</v>
      </c>
      <c r="G1392" s="453">
        <v>0.1599985966245101</v>
      </c>
      <c r="H1392" s="451"/>
      <c r="I1392" s="436"/>
      <c r="J1392" s="436"/>
      <c r="K1392" s="436"/>
      <c r="L1392" s="436"/>
      <c r="M1392" s="436"/>
      <c r="N1392" s="436"/>
      <c r="O1392" s="436"/>
      <c r="P1392" s="436"/>
      <c r="Q1392" s="436"/>
      <c r="R1392" s="436"/>
      <c r="S1392" s="436"/>
      <c r="T1392" s="436"/>
      <c r="U1392" s="436"/>
      <c r="V1392" s="436"/>
      <c r="W1392" s="436"/>
      <c r="X1392" s="436"/>
      <c r="Y1392" s="436"/>
      <c r="Z1392" s="436"/>
      <c r="AA1392" s="436"/>
      <c r="AB1392" s="436"/>
      <c r="AC1392" s="436"/>
      <c r="AD1392" s="436"/>
      <c r="AE1392" s="436"/>
      <c r="AF1392" s="436"/>
      <c r="AG1392" s="436"/>
      <c r="AH1392" s="436"/>
      <c r="AI1392" s="436"/>
      <c r="AJ1392" s="436"/>
      <c r="AK1392" s="436"/>
      <c r="AL1392" s="436"/>
      <c r="AM1392" s="436"/>
      <c r="AN1392" s="436"/>
      <c r="AO1392" s="436"/>
      <c r="AP1392" s="436"/>
      <c r="AQ1392" s="436"/>
      <c r="AR1392" s="436"/>
      <c r="AS1392" s="436"/>
      <c r="AT1392" s="436"/>
      <c r="AU1392" s="436"/>
      <c r="AV1392" s="436"/>
      <c r="AW1392" s="436"/>
      <c r="AX1392" s="436"/>
      <c r="AY1392" s="436"/>
      <c r="AZ1392" s="436"/>
      <c r="BA1392" s="436"/>
      <c r="BB1392" s="436"/>
      <c r="BC1392" s="436"/>
      <c r="BD1392" s="436"/>
      <c r="BE1392" s="436"/>
      <c r="BF1392" s="436"/>
      <c r="BG1392" s="436"/>
      <c r="BH1392" s="436"/>
      <c r="BI1392" s="436"/>
      <c r="BJ1392" s="436"/>
      <c r="BK1392" s="436"/>
      <c r="BL1392" s="436"/>
      <c r="BM1392" s="436"/>
      <c r="BN1392" s="436"/>
      <c r="BO1392" s="436"/>
      <c r="BP1392" s="436"/>
      <c r="BQ1392" s="436"/>
      <c r="BR1392" s="436"/>
      <c r="BS1392" s="436"/>
      <c r="BT1392" s="436"/>
      <c r="BU1392" s="436"/>
      <c r="BV1392" s="436"/>
      <c r="BW1392" s="436"/>
      <c r="BX1392" s="436"/>
      <c r="BY1392" s="436"/>
      <c r="BZ1392" s="436"/>
      <c r="CA1392" s="436"/>
      <c r="CB1392" s="436"/>
      <c r="CC1392" s="436"/>
      <c r="CD1392" s="436"/>
      <c r="CE1392" s="436"/>
      <c r="CF1392" s="436"/>
      <c r="CG1392" s="436"/>
      <c r="CH1392" s="436"/>
      <c r="CI1392" s="436"/>
      <c r="CJ1392" s="436"/>
      <c r="CK1392" s="436"/>
      <c r="CL1392" s="436"/>
      <c r="CM1392" s="436"/>
      <c r="CN1392" s="436"/>
      <c r="CO1392" s="436"/>
      <c r="CP1392" s="436"/>
      <c r="CQ1392" s="436"/>
      <c r="CR1392" s="436"/>
      <c r="CS1392" s="436"/>
      <c r="CT1392" s="436"/>
      <c r="CU1392" s="436"/>
      <c r="CV1392" s="436"/>
      <c r="CW1392" s="436"/>
      <c r="CX1392" s="436"/>
      <c r="CY1392" s="436"/>
      <c r="CZ1392" s="436"/>
      <c r="DA1392" s="436"/>
      <c r="DB1392" s="436"/>
      <c r="DC1392" s="436"/>
      <c r="DD1392" s="436"/>
      <c r="DE1392" s="436"/>
      <c r="DF1392" s="436"/>
      <c r="DG1392" s="436"/>
      <c r="DH1392" s="436"/>
      <c r="DI1392" s="436"/>
      <c r="DJ1392" s="436"/>
      <c r="DK1392" s="436"/>
      <c r="DL1392" s="436"/>
      <c r="DM1392" s="436"/>
      <c r="DN1392" s="436"/>
      <c r="DO1392" s="436"/>
      <c r="DP1392" s="436"/>
      <c r="DQ1392" s="436"/>
      <c r="DR1392" s="436"/>
      <c r="DS1392" s="436"/>
      <c r="DT1392" s="436"/>
      <c r="DU1392" s="436"/>
      <c r="DV1392" s="436"/>
      <c r="DW1392" s="436"/>
      <c r="DX1392" s="436"/>
      <c r="DY1392" s="436"/>
      <c r="DZ1392" s="436"/>
      <c r="EA1392" s="436"/>
      <c r="EB1392" s="436"/>
      <c r="EC1392" s="436"/>
      <c r="ED1392" s="436"/>
      <c r="EE1392" s="436"/>
      <c r="EF1392" s="436"/>
      <c r="EG1392" s="436"/>
      <c r="EH1392" s="436"/>
      <c r="EI1392" s="436"/>
      <c r="EJ1392" s="436"/>
      <c r="EK1392" s="436"/>
      <c r="EL1392" s="436"/>
      <c r="EM1392" s="436"/>
      <c r="EN1392" s="436"/>
      <c r="EO1392" s="436"/>
      <c r="EP1392" s="436"/>
      <c r="EQ1392" s="436"/>
      <c r="ER1392" s="436"/>
      <c r="ES1392" s="436"/>
      <c r="ET1392" s="436"/>
      <c r="EU1392" s="436"/>
      <c r="EV1392" s="436"/>
      <c r="EW1392" s="436"/>
      <c r="EX1392" s="436"/>
      <c r="EY1392" s="436"/>
      <c r="EZ1392" s="436"/>
      <c r="FA1392" s="436"/>
      <c r="FB1392" s="436"/>
      <c r="FC1392" s="436"/>
      <c r="FD1392" s="436"/>
      <c r="FE1392" s="436"/>
      <c r="FF1392" s="436"/>
      <c r="FG1392" s="436"/>
      <c r="FH1392" s="436"/>
      <c r="FI1392" s="436"/>
      <c r="FJ1392" s="436"/>
      <c r="FK1392" s="436"/>
      <c r="FL1392" s="436"/>
      <c r="FM1392" s="436"/>
      <c r="FN1392" s="436"/>
      <c r="FO1392" s="436"/>
      <c r="FP1392" s="436"/>
      <c r="FQ1392" s="436"/>
      <c r="FR1392" s="436"/>
      <c r="FS1392" s="436"/>
      <c r="FT1392" s="436"/>
      <c r="FU1392" s="436"/>
      <c r="FV1392" s="436"/>
      <c r="FW1392" s="436"/>
      <c r="FX1392" s="436"/>
      <c r="FY1392" s="436"/>
      <c r="FZ1392" s="436"/>
      <c r="GA1392" s="436"/>
      <c r="GB1392" s="436"/>
      <c r="GC1392" s="436"/>
      <c r="GD1392" s="436"/>
      <c r="GE1392" s="436"/>
      <c r="GF1392" s="436"/>
      <c r="GG1392" s="436"/>
      <c r="GH1392" s="436"/>
      <c r="GI1392" s="436"/>
      <c r="GJ1392" s="436"/>
      <c r="GK1392" s="436"/>
      <c r="GL1392" s="436"/>
      <c r="GM1392" s="436"/>
      <c r="GN1392" s="436"/>
      <c r="GO1392" s="436"/>
      <c r="GP1392" s="436"/>
      <c r="GQ1392" s="436"/>
      <c r="GR1392" s="436"/>
      <c r="GS1392" s="436"/>
      <c r="GT1392" s="436"/>
      <c r="GU1392" s="436"/>
      <c r="GV1392" s="436"/>
      <c r="GW1392" s="436"/>
      <c r="GX1392" s="436"/>
      <c r="GY1392" s="436"/>
      <c r="GZ1392" s="436"/>
      <c r="HA1392" s="436"/>
      <c r="HB1392" s="436"/>
      <c r="HC1392" s="436"/>
      <c r="HD1392" s="436"/>
      <c r="HE1392" s="436"/>
      <c r="HF1392" s="436"/>
      <c r="HG1392" s="436"/>
      <c r="HH1392" s="436"/>
      <c r="HI1392" s="436"/>
      <c r="HJ1392" s="436"/>
      <c r="HK1392" s="436"/>
      <c r="HL1392" s="436"/>
    </row>
    <row r="1393" spans="8:248" s="436" customFormat="1">
      <c r="H1393" s="441"/>
      <c r="HM1393" s="102"/>
      <c r="HN1393" s="102"/>
      <c r="HO1393" s="102"/>
      <c r="HP1393" s="102"/>
      <c r="HQ1393" s="102"/>
      <c r="HR1393" s="102"/>
      <c r="HS1393" s="102"/>
      <c r="HT1393" s="102"/>
      <c r="HU1393" s="102"/>
      <c r="HV1393" s="102"/>
      <c r="HW1393" s="102"/>
      <c r="HX1393" s="102"/>
      <c r="HY1393" s="102"/>
      <c r="HZ1393" s="102"/>
      <c r="IA1393" s="102"/>
      <c r="IB1393" s="102"/>
      <c r="IC1393" s="102"/>
      <c r="ID1393" s="102"/>
      <c r="IE1393" s="102"/>
      <c r="IF1393" s="102"/>
      <c r="IG1393" s="102"/>
      <c r="IH1393" s="102"/>
      <c r="II1393" s="102"/>
      <c r="IJ1393" s="102"/>
      <c r="IK1393" s="102"/>
      <c r="IL1393" s="102"/>
      <c r="IM1393" s="102"/>
      <c r="IN1393" s="102"/>
    </row>
  </sheetData>
  <mergeCells count="1">
    <mergeCell ref="A1:H1"/>
  </mergeCells>
  <phoneticPr fontId="68"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sheetPr>
    <pageSetUpPr fitToPage="1"/>
  </sheetPr>
  <dimension ref="A1:IO67"/>
  <sheetViews>
    <sheetView showGridLines="0" showZeros="0" view="pageBreakPreview" topLeftCell="A28" zoomScaleNormal="100" workbookViewId="0">
      <selection sqref="A1:D1"/>
    </sheetView>
  </sheetViews>
  <sheetFormatPr defaultColWidth="12.125" defaultRowHeight="14.25"/>
  <cols>
    <col min="1" max="1" width="37.5" style="420" customWidth="1"/>
    <col min="2" max="2" width="20.5" style="420" customWidth="1"/>
    <col min="3" max="3" width="21.125" style="420" customWidth="1"/>
    <col min="4" max="4" width="23" style="420" customWidth="1"/>
    <col min="5" max="245" width="9.125" style="424" customWidth="1"/>
    <col min="246" max="246" width="8.125" style="424" customWidth="1"/>
    <col min="247" max="247" width="26.25" style="424" customWidth="1"/>
    <col min="248" max="249" width="12.125" style="424" customWidth="1"/>
    <col min="250" max="16384" width="12.125" style="305"/>
  </cols>
  <sheetData>
    <row r="1" spans="1:4" s="420" customFormat="1" ht="34.5" customHeight="1">
      <c r="A1" s="594" t="s">
        <v>2713</v>
      </c>
      <c r="B1" s="594"/>
      <c r="C1" s="594"/>
      <c r="D1" s="594"/>
    </row>
    <row r="2" spans="1:4" s="420" customFormat="1" ht="21" customHeight="1">
      <c r="B2" s="425"/>
      <c r="C2" s="425"/>
      <c r="D2" s="425" t="s">
        <v>21</v>
      </c>
    </row>
    <row r="3" spans="1:4" s="421" customFormat="1" ht="22.5" customHeight="1">
      <c r="A3" s="426" t="s">
        <v>1238</v>
      </c>
      <c r="B3" s="427" t="s">
        <v>1239</v>
      </c>
      <c r="C3" s="427" t="s">
        <v>1240</v>
      </c>
      <c r="D3" s="427" t="s">
        <v>1241</v>
      </c>
    </row>
    <row r="4" spans="1:4" s="422" customFormat="1" ht="24" customHeight="1">
      <c r="A4" s="428" t="s">
        <v>1242</v>
      </c>
      <c r="B4" s="429">
        <v>1357087</v>
      </c>
      <c r="C4" s="429">
        <v>1341451</v>
      </c>
      <c r="D4" s="430">
        <f t="shared" ref="D4:D35" si="0">C4/B4-1</f>
        <v>-1.1521737368348495E-2</v>
      </c>
    </row>
    <row r="5" spans="1:4" s="423" customFormat="1" ht="24" customHeight="1">
      <c r="A5" s="431" t="s">
        <v>1243</v>
      </c>
      <c r="B5" s="291">
        <v>1222574</v>
      </c>
      <c r="C5" s="291">
        <v>1214566</v>
      </c>
      <c r="D5" s="432">
        <f t="shared" si="0"/>
        <v>-6.5501147578796992E-3</v>
      </c>
    </row>
    <row r="6" spans="1:4" s="423" customFormat="1" ht="24" customHeight="1">
      <c r="A6" s="431" t="s">
        <v>1244</v>
      </c>
      <c r="B6" s="291">
        <v>36762</v>
      </c>
      <c r="C6" s="291">
        <v>24587</v>
      </c>
      <c r="D6" s="432">
        <f t="shared" si="0"/>
        <v>-0.33118437517001253</v>
      </c>
    </row>
    <row r="7" spans="1:4" s="423" customFormat="1" ht="24" customHeight="1">
      <c r="A7" s="431" t="s">
        <v>1245</v>
      </c>
      <c r="B7" s="291">
        <v>21049</v>
      </c>
      <c r="C7" s="291">
        <v>21314</v>
      </c>
      <c r="D7" s="432">
        <f t="shared" si="0"/>
        <v>1.2589671718371331E-2</v>
      </c>
    </row>
    <row r="8" spans="1:4" s="423" customFormat="1" ht="24" customHeight="1">
      <c r="A8" s="431" t="s">
        <v>1246</v>
      </c>
      <c r="B8" s="291">
        <v>76702</v>
      </c>
      <c r="C8" s="291">
        <v>80984</v>
      </c>
      <c r="D8" s="432">
        <f t="shared" si="0"/>
        <v>5.5826445203514874E-2</v>
      </c>
    </row>
    <row r="9" spans="1:4" s="423" customFormat="1" ht="24" customHeight="1">
      <c r="A9" s="428" t="s">
        <v>1247</v>
      </c>
      <c r="B9" s="429">
        <v>1947632</v>
      </c>
      <c r="C9" s="429">
        <v>2415006</v>
      </c>
      <c r="D9" s="430">
        <f t="shared" si="0"/>
        <v>0.23997038454903175</v>
      </c>
    </row>
    <row r="10" spans="1:4" s="423" customFormat="1" ht="24" customHeight="1">
      <c r="A10" s="431" t="s">
        <v>1248</v>
      </c>
      <c r="B10" s="291">
        <v>393392</v>
      </c>
      <c r="C10" s="291">
        <v>494414</v>
      </c>
      <c r="D10" s="432">
        <f t="shared" si="0"/>
        <v>0.25679729125147444</v>
      </c>
    </row>
    <row r="11" spans="1:4" s="423" customFormat="1" ht="24" customHeight="1">
      <c r="A11" s="431" t="s">
        <v>1249</v>
      </c>
      <c r="B11" s="291">
        <v>3854</v>
      </c>
      <c r="C11" s="291">
        <v>2651</v>
      </c>
      <c r="D11" s="432">
        <f t="shared" si="0"/>
        <v>-0.31214322781525683</v>
      </c>
    </row>
    <row r="12" spans="1:4" s="423" customFormat="1" ht="24" customHeight="1">
      <c r="A12" s="431" t="s">
        <v>1250</v>
      </c>
      <c r="B12" s="433">
        <v>17348</v>
      </c>
      <c r="C12" s="433">
        <v>16644</v>
      </c>
      <c r="D12" s="432">
        <f t="shared" si="0"/>
        <v>-4.0581046806548282E-2</v>
      </c>
    </row>
    <row r="13" spans="1:4" s="423" customFormat="1" ht="24" customHeight="1">
      <c r="A13" s="431" t="s">
        <v>1251</v>
      </c>
      <c r="B13" s="291">
        <v>24150</v>
      </c>
      <c r="C13" s="291">
        <v>20359</v>
      </c>
      <c r="D13" s="432">
        <f t="shared" si="0"/>
        <v>-0.15697722567287786</v>
      </c>
    </row>
    <row r="14" spans="1:4" s="422" customFormat="1" ht="24" customHeight="1">
      <c r="A14" s="431" t="s">
        <v>1252</v>
      </c>
      <c r="B14" s="293">
        <v>644005</v>
      </c>
      <c r="C14" s="293">
        <v>830761</v>
      </c>
      <c r="D14" s="432">
        <f t="shared" si="0"/>
        <v>0.2899915373327846</v>
      </c>
    </row>
    <row r="15" spans="1:4" s="423" customFormat="1" ht="24" customHeight="1">
      <c r="A15" s="431" t="s">
        <v>1253</v>
      </c>
      <c r="B15" s="291">
        <v>3074</v>
      </c>
      <c r="C15" s="291">
        <v>2718</v>
      </c>
      <c r="D15" s="432">
        <f t="shared" si="0"/>
        <v>-0.11581001951854264</v>
      </c>
    </row>
    <row r="16" spans="1:4" s="423" customFormat="1" ht="24" customHeight="1">
      <c r="A16" s="431" t="s">
        <v>1254</v>
      </c>
      <c r="B16" s="291">
        <v>5404</v>
      </c>
      <c r="C16" s="291">
        <v>4743</v>
      </c>
      <c r="D16" s="432">
        <f t="shared" si="0"/>
        <v>-0.12231680236861586</v>
      </c>
    </row>
    <row r="17" spans="1:249" s="423" customFormat="1" ht="24" customHeight="1">
      <c r="A17" s="431" t="s">
        <v>1255</v>
      </c>
      <c r="B17" s="291">
        <v>15910</v>
      </c>
      <c r="C17" s="291">
        <v>12726</v>
      </c>
      <c r="D17" s="432">
        <f t="shared" si="0"/>
        <v>-0.20012570710245126</v>
      </c>
    </row>
    <row r="18" spans="1:249" s="423" customFormat="1" ht="24" customHeight="1">
      <c r="A18" s="431" t="s">
        <v>1256</v>
      </c>
      <c r="B18" s="291">
        <v>319300</v>
      </c>
      <c r="C18" s="291">
        <v>333046</v>
      </c>
      <c r="D18" s="432">
        <f t="shared" si="0"/>
        <v>4.3050422799874699E-2</v>
      </c>
    </row>
    <row r="19" spans="1:249" s="423" customFormat="1" ht="24" customHeight="1">
      <c r="A19" s="431" t="s">
        <v>1257</v>
      </c>
      <c r="B19" s="291">
        <v>521195</v>
      </c>
      <c r="C19" s="291">
        <v>696944</v>
      </c>
      <c r="D19" s="432">
        <f t="shared" si="0"/>
        <v>0.33720392559406753</v>
      </c>
    </row>
    <row r="20" spans="1:249" s="423" customFormat="1" ht="24" customHeight="1">
      <c r="A20" s="428" t="s">
        <v>1258</v>
      </c>
      <c r="B20" s="429">
        <v>657395</v>
      </c>
      <c r="C20" s="429">
        <v>209217</v>
      </c>
      <c r="D20" s="430">
        <f t="shared" si="0"/>
        <v>-0.6817484160968672</v>
      </c>
    </row>
    <row r="21" spans="1:249" s="423" customFormat="1" ht="24" customHeight="1">
      <c r="A21" s="431" t="s">
        <v>1259</v>
      </c>
      <c r="B21" s="291">
        <v>21340</v>
      </c>
      <c r="C21" s="291">
        <v>38357</v>
      </c>
      <c r="D21" s="432">
        <f t="shared" si="0"/>
        <v>0.79742268041237119</v>
      </c>
    </row>
    <row r="22" spans="1:249" s="423" customFormat="1" ht="24" customHeight="1">
      <c r="A22" s="431" t="s">
        <v>1260</v>
      </c>
      <c r="B22" s="291">
        <v>102090</v>
      </c>
      <c r="C22" s="291">
        <v>73412</v>
      </c>
      <c r="D22" s="432">
        <f t="shared" si="0"/>
        <v>-0.2809090018611029</v>
      </c>
    </row>
    <row r="23" spans="1:249" s="423" customFormat="1" ht="24" customHeight="1">
      <c r="A23" s="431" t="s">
        <v>1261</v>
      </c>
      <c r="B23" s="291">
        <v>1252</v>
      </c>
      <c r="C23" s="291">
        <v>966</v>
      </c>
      <c r="D23" s="432">
        <f t="shared" si="0"/>
        <v>-0.22843450479233229</v>
      </c>
    </row>
    <row r="24" spans="1:249" s="423" customFormat="1" ht="24" customHeight="1">
      <c r="A24" s="431" t="s">
        <v>1262</v>
      </c>
      <c r="B24" s="291">
        <v>1873</v>
      </c>
      <c r="C24" s="291">
        <v>929</v>
      </c>
      <c r="D24" s="432">
        <f t="shared" si="0"/>
        <v>-0.50400427122263747</v>
      </c>
    </row>
    <row r="25" spans="1:249" s="423" customFormat="1" ht="24" customHeight="1">
      <c r="A25" s="431" t="s">
        <v>1263</v>
      </c>
      <c r="B25" s="291">
        <v>90192</v>
      </c>
      <c r="C25" s="291">
        <v>66417</v>
      </c>
      <c r="D25" s="432">
        <f t="shared" si="0"/>
        <v>-0.2636043108036189</v>
      </c>
    </row>
    <row r="26" spans="1:249" s="423" customFormat="1" ht="24" customHeight="1">
      <c r="A26" s="431" t="s">
        <v>1264</v>
      </c>
      <c r="B26" s="291">
        <v>3636</v>
      </c>
      <c r="C26" s="291">
        <v>3748</v>
      </c>
      <c r="D26" s="432">
        <f t="shared" si="0"/>
        <v>3.0803080308030806E-2</v>
      </c>
    </row>
    <row r="27" spans="1:249" s="423" customFormat="1" ht="24" customHeight="1">
      <c r="A27" s="431" t="s">
        <v>1265</v>
      </c>
      <c r="B27" s="291">
        <v>437012</v>
      </c>
      <c r="C27" s="291">
        <v>25388</v>
      </c>
      <c r="D27" s="432">
        <f t="shared" si="0"/>
        <v>-0.94190548543289432</v>
      </c>
    </row>
    <row r="28" spans="1:249" s="422" customFormat="1" ht="24" customHeight="1">
      <c r="A28" s="428" t="s">
        <v>1266</v>
      </c>
      <c r="B28" s="429">
        <v>1389986</v>
      </c>
      <c r="C28" s="429">
        <v>1561397</v>
      </c>
      <c r="D28" s="430">
        <f t="shared" si="0"/>
        <v>0.12331850824396784</v>
      </c>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1"/>
      <c r="BB28" s="421"/>
      <c r="BC28" s="421"/>
      <c r="BD28" s="421"/>
      <c r="BE28" s="421"/>
      <c r="BF28" s="421"/>
      <c r="BG28" s="421"/>
      <c r="BH28" s="421"/>
      <c r="BI28" s="421"/>
      <c r="BJ28" s="421"/>
      <c r="BK28" s="421"/>
      <c r="BL28" s="421"/>
      <c r="BM28" s="421"/>
      <c r="BN28" s="421"/>
      <c r="BO28" s="421"/>
      <c r="BP28" s="421"/>
      <c r="BQ28" s="421"/>
      <c r="BR28" s="421"/>
      <c r="BS28" s="421"/>
      <c r="BT28" s="421"/>
      <c r="BU28" s="421"/>
      <c r="BV28" s="421"/>
      <c r="BW28" s="421"/>
      <c r="BX28" s="421"/>
      <c r="BY28" s="421"/>
      <c r="BZ28" s="421"/>
      <c r="CA28" s="421"/>
      <c r="CB28" s="421"/>
      <c r="CC28" s="421"/>
      <c r="CD28" s="421"/>
      <c r="CE28" s="421"/>
      <c r="CF28" s="421"/>
      <c r="CG28" s="421"/>
      <c r="CH28" s="421"/>
      <c r="CI28" s="421"/>
      <c r="CJ28" s="421"/>
      <c r="CK28" s="421"/>
      <c r="CL28" s="421"/>
      <c r="CM28" s="421"/>
      <c r="CN28" s="421"/>
      <c r="CO28" s="421"/>
      <c r="CP28" s="421"/>
      <c r="CQ28" s="421"/>
      <c r="CR28" s="421"/>
      <c r="CS28" s="421"/>
      <c r="CT28" s="421"/>
      <c r="CU28" s="421"/>
      <c r="CV28" s="421"/>
      <c r="CW28" s="421"/>
      <c r="CX28" s="421"/>
      <c r="CY28" s="421"/>
      <c r="CZ28" s="421"/>
      <c r="DA28" s="421"/>
      <c r="DB28" s="421"/>
      <c r="DC28" s="421"/>
      <c r="DD28" s="421"/>
      <c r="DE28" s="421"/>
      <c r="DF28" s="421"/>
      <c r="DG28" s="421"/>
      <c r="DH28" s="421"/>
      <c r="DI28" s="421"/>
      <c r="DJ28" s="421"/>
      <c r="DK28" s="421"/>
      <c r="DL28" s="421"/>
      <c r="DM28" s="421"/>
      <c r="DN28" s="421"/>
      <c r="DO28" s="421"/>
      <c r="DP28" s="421"/>
      <c r="DQ28" s="421"/>
      <c r="DR28" s="421"/>
      <c r="DS28" s="421"/>
      <c r="DT28" s="421"/>
      <c r="DU28" s="421"/>
      <c r="DV28" s="421"/>
      <c r="DW28" s="421"/>
      <c r="DX28" s="421"/>
      <c r="DY28" s="421"/>
      <c r="DZ28" s="421"/>
      <c r="EA28" s="421"/>
      <c r="EB28" s="421"/>
      <c r="EC28" s="421"/>
      <c r="ED28" s="421"/>
      <c r="EE28" s="421"/>
      <c r="EF28" s="421"/>
      <c r="EG28" s="421"/>
      <c r="EH28" s="421"/>
      <c r="EI28" s="421"/>
      <c r="EJ28" s="421"/>
      <c r="EK28" s="421"/>
      <c r="EL28" s="421"/>
      <c r="EM28" s="421"/>
      <c r="EN28" s="421"/>
      <c r="EO28" s="421"/>
      <c r="EP28" s="421"/>
      <c r="EQ28" s="421"/>
      <c r="ER28" s="421"/>
      <c r="ES28" s="421"/>
      <c r="ET28" s="421"/>
      <c r="EU28" s="421"/>
      <c r="EV28" s="421"/>
      <c r="EW28" s="421"/>
      <c r="EX28" s="421"/>
      <c r="EY28" s="421"/>
      <c r="EZ28" s="421"/>
      <c r="FA28" s="421"/>
      <c r="FB28" s="421"/>
      <c r="FC28" s="421"/>
      <c r="FD28" s="421"/>
      <c r="FE28" s="421"/>
      <c r="FF28" s="421"/>
      <c r="FG28" s="421"/>
      <c r="FH28" s="421"/>
      <c r="FI28" s="421"/>
      <c r="FJ28" s="421"/>
      <c r="FK28" s="421"/>
      <c r="FL28" s="421"/>
      <c r="FM28" s="421"/>
      <c r="FN28" s="421"/>
      <c r="FO28" s="421"/>
      <c r="FP28" s="421"/>
      <c r="FQ28" s="421"/>
      <c r="FR28" s="421"/>
      <c r="FS28" s="421"/>
      <c r="FT28" s="421"/>
      <c r="FU28" s="421"/>
      <c r="FV28" s="421"/>
      <c r="FW28" s="421"/>
      <c r="FX28" s="421"/>
      <c r="FY28" s="421"/>
      <c r="FZ28" s="421"/>
      <c r="GA28" s="421"/>
      <c r="GB28" s="421"/>
      <c r="GC28" s="421"/>
      <c r="GD28" s="421"/>
      <c r="GE28" s="421"/>
      <c r="GF28" s="421"/>
      <c r="GG28" s="421"/>
      <c r="GH28" s="421"/>
      <c r="GI28" s="421"/>
      <c r="GJ28" s="421"/>
      <c r="GK28" s="421"/>
      <c r="GL28" s="421"/>
      <c r="GM28" s="421"/>
      <c r="GN28" s="421"/>
      <c r="GO28" s="421"/>
      <c r="GP28" s="421"/>
      <c r="GQ28" s="421"/>
      <c r="GR28" s="421"/>
      <c r="GS28" s="421"/>
      <c r="GT28" s="421"/>
      <c r="GU28" s="421"/>
      <c r="GV28" s="421"/>
      <c r="GW28" s="421"/>
      <c r="GX28" s="421"/>
      <c r="GY28" s="421"/>
      <c r="GZ28" s="421"/>
      <c r="HA28" s="421"/>
      <c r="HB28" s="421"/>
      <c r="HC28" s="421"/>
      <c r="HD28" s="421"/>
      <c r="HE28" s="421"/>
      <c r="HF28" s="421"/>
      <c r="HG28" s="421"/>
      <c r="HH28" s="421"/>
      <c r="HI28" s="421"/>
      <c r="HJ28" s="421"/>
      <c r="HK28" s="421"/>
      <c r="HL28" s="421"/>
      <c r="HM28" s="421"/>
      <c r="HN28" s="421"/>
      <c r="HO28" s="421"/>
      <c r="HP28" s="421"/>
      <c r="HQ28" s="421"/>
      <c r="HR28" s="421"/>
      <c r="HS28" s="421"/>
      <c r="HT28" s="421"/>
      <c r="HU28" s="421"/>
      <c r="HV28" s="421"/>
      <c r="HW28" s="421"/>
      <c r="HX28" s="421"/>
      <c r="HY28" s="421"/>
      <c r="HZ28" s="421"/>
      <c r="IA28" s="421"/>
      <c r="IB28" s="421"/>
      <c r="IC28" s="421"/>
      <c r="ID28" s="421"/>
      <c r="IE28" s="421"/>
      <c r="IF28" s="421"/>
      <c r="IG28" s="421"/>
      <c r="IH28" s="421"/>
      <c r="II28" s="421"/>
      <c r="IJ28" s="421"/>
      <c r="IK28" s="421"/>
      <c r="IL28" s="421"/>
      <c r="IM28" s="421"/>
      <c r="IN28" s="421"/>
      <c r="IO28" s="421"/>
    </row>
    <row r="29" spans="1:249" s="423" customFormat="1" ht="24" customHeight="1">
      <c r="A29" s="431" t="s">
        <v>1259</v>
      </c>
      <c r="B29" s="291">
        <v>267657</v>
      </c>
      <c r="C29" s="291">
        <v>206184</v>
      </c>
      <c r="D29" s="432">
        <f t="shared" si="0"/>
        <v>-0.22967081002925382</v>
      </c>
    </row>
    <row r="30" spans="1:249" s="423" customFormat="1" ht="24" customHeight="1">
      <c r="A30" s="431" t="s">
        <v>1260</v>
      </c>
      <c r="B30" s="291">
        <v>916098</v>
      </c>
      <c r="C30" s="291">
        <v>1107707</v>
      </c>
      <c r="D30" s="432">
        <f t="shared" si="0"/>
        <v>0.2091577538647611</v>
      </c>
    </row>
    <row r="31" spans="1:249" s="423" customFormat="1" ht="24" customHeight="1">
      <c r="A31" s="431" t="s">
        <v>1261</v>
      </c>
      <c r="B31" s="291">
        <v>4862</v>
      </c>
      <c r="C31" s="291">
        <v>4014</v>
      </c>
      <c r="D31" s="432">
        <f t="shared" si="0"/>
        <v>-0.17441382147264495</v>
      </c>
    </row>
    <row r="32" spans="1:249" s="423" customFormat="1" ht="24" customHeight="1">
      <c r="A32" s="431" t="s">
        <v>1263</v>
      </c>
      <c r="B32" s="291">
        <v>111775</v>
      </c>
      <c r="C32" s="291">
        <v>136462</v>
      </c>
      <c r="D32" s="432">
        <f t="shared" si="0"/>
        <v>0.2208633415343324</v>
      </c>
    </row>
    <row r="33" spans="1:249" s="423" customFormat="1" ht="24" customHeight="1">
      <c r="A33" s="431" t="s">
        <v>1264</v>
      </c>
      <c r="B33" s="291">
        <v>45637</v>
      </c>
      <c r="C33" s="291">
        <v>34547</v>
      </c>
      <c r="D33" s="432">
        <f t="shared" si="0"/>
        <v>-0.24300457961741573</v>
      </c>
    </row>
    <row r="34" spans="1:249" s="423" customFormat="1" ht="24" customHeight="1">
      <c r="A34" s="431" t="s">
        <v>1265</v>
      </c>
      <c r="B34" s="291">
        <v>43957</v>
      </c>
      <c r="C34" s="291">
        <v>72483</v>
      </c>
      <c r="D34" s="432">
        <f t="shared" si="0"/>
        <v>0.64895238528562005</v>
      </c>
    </row>
    <row r="35" spans="1:249" s="422" customFormat="1" ht="24" customHeight="1">
      <c r="A35" s="428" t="s">
        <v>1267</v>
      </c>
      <c r="B35" s="429">
        <v>2300414</v>
      </c>
      <c r="C35" s="429">
        <v>2901146</v>
      </c>
      <c r="D35" s="430">
        <f t="shared" si="0"/>
        <v>0.2611408207392234</v>
      </c>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421"/>
      <c r="CE35" s="421"/>
      <c r="CF35" s="421"/>
      <c r="CG35" s="421"/>
      <c r="CH35" s="421"/>
      <c r="CI35" s="421"/>
      <c r="CJ35" s="421"/>
      <c r="CK35" s="421"/>
      <c r="CL35" s="421"/>
      <c r="CM35" s="421"/>
      <c r="CN35" s="421"/>
      <c r="CO35" s="421"/>
      <c r="CP35" s="421"/>
      <c r="CQ35" s="421"/>
      <c r="CR35" s="421"/>
      <c r="CS35" s="421"/>
      <c r="CT35" s="421"/>
      <c r="CU35" s="421"/>
      <c r="CV35" s="421"/>
      <c r="CW35" s="421"/>
      <c r="CX35" s="421"/>
      <c r="CY35" s="421"/>
      <c r="CZ35" s="421"/>
      <c r="DA35" s="421"/>
      <c r="DB35" s="421"/>
      <c r="DC35" s="421"/>
      <c r="DD35" s="421"/>
      <c r="DE35" s="421"/>
      <c r="DF35" s="421"/>
      <c r="DG35" s="421"/>
      <c r="DH35" s="421"/>
      <c r="DI35" s="421"/>
      <c r="DJ35" s="421"/>
      <c r="DK35" s="421"/>
      <c r="DL35" s="421"/>
      <c r="DM35" s="421"/>
      <c r="DN35" s="421"/>
      <c r="DO35" s="421"/>
      <c r="DP35" s="421"/>
      <c r="DQ35" s="421"/>
      <c r="DR35" s="421"/>
      <c r="DS35" s="421"/>
      <c r="DT35" s="421"/>
      <c r="DU35" s="421"/>
      <c r="DV35" s="421"/>
      <c r="DW35" s="421"/>
      <c r="DX35" s="421"/>
      <c r="DY35" s="421"/>
      <c r="DZ35" s="421"/>
      <c r="EA35" s="421"/>
      <c r="EB35" s="421"/>
      <c r="EC35" s="421"/>
      <c r="ED35" s="421"/>
      <c r="EE35" s="421"/>
      <c r="EF35" s="421"/>
      <c r="EG35" s="421"/>
      <c r="EH35" s="421"/>
      <c r="EI35" s="421"/>
      <c r="EJ35" s="421"/>
      <c r="EK35" s="421"/>
      <c r="EL35" s="421"/>
      <c r="EM35" s="421"/>
      <c r="EN35" s="421"/>
      <c r="EO35" s="421"/>
      <c r="EP35" s="421"/>
      <c r="EQ35" s="421"/>
      <c r="ER35" s="421"/>
      <c r="ES35" s="421"/>
      <c r="ET35" s="421"/>
      <c r="EU35" s="421"/>
      <c r="EV35" s="421"/>
      <c r="EW35" s="421"/>
      <c r="EX35" s="421"/>
      <c r="EY35" s="421"/>
      <c r="EZ35" s="421"/>
      <c r="FA35" s="421"/>
      <c r="FB35" s="421"/>
      <c r="FC35" s="421"/>
      <c r="FD35" s="421"/>
      <c r="FE35" s="421"/>
      <c r="FF35" s="421"/>
      <c r="FG35" s="421"/>
      <c r="FH35" s="421"/>
      <c r="FI35" s="421"/>
      <c r="FJ35" s="421"/>
      <c r="FK35" s="421"/>
      <c r="FL35" s="421"/>
      <c r="FM35" s="421"/>
      <c r="FN35" s="421"/>
      <c r="FO35" s="421"/>
      <c r="FP35" s="421"/>
      <c r="FQ35" s="421"/>
      <c r="FR35" s="421"/>
      <c r="FS35" s="421"/>
      <c r="FT35" s="421"/>
      <c r="FU35" s="421"/>
      <c r="FV35" s="421"/>
      <c r="FW35" s="421"/>
      <c r="FX35" s="421"/>
      <c r="FY35" s="421"/>
      <c r="FZ35" s="421"/>
      <c r="GA35" s="421"/>
      <c r="GB35" s="421"/>
      <c r="GC35" s="421"/>
      <c r="GD35" s="421"/>
      <c r="GE35" s="421"/>
      <c r="GF35" s="421"/>
      <c r="GG35" s="421"/>
      <c r="GH35" s="421"/>
      <c r="GI35" s="421"/>
      <c r="GJ35" s="421"/>
      <c r="GK35" s="421"/>
      <c r="GL35" s="421"/>
      <c r="GM35" s="421"/>
      <c r="GN35" s="421"/>
      <c r="GO35" s="421"/>
      <c r="GP35" s="421"/>
      <c r="GQ35" s="421"/>
      <c r="GR35" s="421"/>
      <c r="GS35" s="421"/>
      <c r="GT35" s="421"/>
      <c r="GU35" s="421"/>
      <c r="GV35" s="421"/>
      <c r="GW35" s="421"/>
      <c r="GX35" s="421"/>
      <c r="GY35" s="421"/>
      <c r="GZ35" s="421"/>
      <c r="HA35" s="421"/>
      <c r="HB35" s="421"/>
      <c r="HC35" s="421"/>
      <c r="HD35" s="421"/>
      <c r="HE35" s="421"/>
      <c r="HF35" s="421"/>
      <c r="HG35" s="421"/>
      <c r="HH35" s="421"/>
      <c r="HI35" s="421"/>
      <c r="HJ35" s="421"/>
      <c r="HK35" s="421"/>
      <c r="HL35" s="421"/>
      <c r="HM35" s="421"/>
      <c r="HN35" s="421"/>
      <c r="HO35" s="421"/>
      <c r="HP35" s="421"/>
      <c r="HQ35" s="421"/>
      <c r="HR35" s="421"/>
      <c r="HS35" s="421"/>
      <c r="HT35" s="421"/>
      <c r="HU35" s="421"/>
      <c r="HV35" s="421"/>
      <c r="HW35" s="421"/>
      <c r="HX35" s="421"/>
      <c r="HY35" s="421"/>
      <c r="HZ35" s="421"/>
      <c r="IA35" s="421"/>
      <c r="IB35" s="421"/>
      <c r="IC35" s="421"/>
      <c r="ID35" s="421"/>
      <c r="IE35" s="421"/>
      <c r="IF35" s="421"/>
      <c r="IG35" s="421"/>
      <c r="IH35" s="421"/>
      <c r="II35" s="421"/>
      <c r="IJ35" s="421"/>
      <c r="IK35" s="421"/>
      <c r="IL35" s="421"/>
      <c r="IM35" s="421"/>
      <c r="IN35" s="421"/>
      <c r="IO35" s="421"/>
    </row>
    <row r="36" spans="1:249" s="423" customFormat="1" ht="24" customHeight="1">
      <c r="A36" s="431" t="s">
        <v>1268</v>
      </c>
      <c r="B36" s="291">
        <v>1056076</v>
      </c>
      <c r="C36" s="291">
        <v>1483103</v>
      </c>
      <c r="D36" s="432">
        <f t="shared" ref="D36:D58" si="1">C36/B36-1</f>
        <v>0.40435252765899432</v>
      </c>
    </row>
    <row r="37" spans="1:249" s="423" customFormat="1" ht="24" customHeight="1">
      <c r="A37" s="431" t="s">
        <v>1269</v>
      </c>
      <c r="B37" s="291">
        <v>1132304</v>
      </c>
      <c r="C37" s="291">
        <v>1350923</v>
      </c>
      <c r="D37" s="432">
        <f t="shared" si="1"/>
        <v>0.193074474699374</v>
      </c>
    </row>
    <row r="38" spans="1:249" s="423" customFormat="1" ht="24" customHeight="1">
      <c r="A38" s="431" t="s">
        <v>1270</v>
      </c>
      <c r="B38" s="291">
        <v>112034</v>
      </c>
      <c r="C38" s="291">
        <v>67120</v>
      </c>
      <c r="D38" s="432">
        <f t="shared" si="1"/>
        <v>-0.40089615652391242</v>
      </c>
    </row>
    <row r="39" spans="1:249" s="422" customFormat="1" ht="24" customHeight="1">
      <c r="A39" s="428" t="s">
        <v>1271</v>
      </c>
      <c r="B39" s="429">
        <v>1559290</v>
      </c>
      <c r="C39" s="429">
        <v>1874046</v>
      </c>
      <c r="D39" s="430">
        <f t="shared" si="1"/>
        <v>0.20185853818083865</v>
      </c>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421"/>
      <c r="BN39" s="421"/>
      <c r="BO39" s="421"/>
      <c r="BP39" s="421"/>
      <c r="BQ39" s="421"/>
      <c r="BR39" s="421"/>
      <c r="BS39" s="421"/>
      <c r="BT39" s="421"/>
      <c r="BU39" s="421"/>
      <c r="BV39" s="421"/>
      <c r="BW39" s="421"/>
      <c r="BX39" s="421"/>
      <c r="BY39" s="421"/>
      <c r="BZ39" s="421"/>
      <c r="CA39" s="421"/>
      <c r="CB39" s="421"/>
      <c r="CC39" s="421"/>
      <c r="CD39" s="421"/>
      <c r="CE39" s="421"/>
      <c r="CF39" s="421"/>
      <c r="CG39" s="421"/>
      <c r="CH39" s="421"/>
      <c r="CI39" s="421"/>
      <c r="CJ39" s="421"/>
      <c r="CK39" s="421"/>
      <c r="CL39" s="421"/>
      <c r="CM39" s="421"/>
      <c r="CN39" s="421"/>
      <c r="CO39" s="421"/>
      <c r="CP39" s="421"/>
      <c r="CQ39" s="421"/>
      <c r="CR39" s="421"/>
      <c r="CS39" s="421"/>
      <c r="CT39" s="421"/>
      <c r="CU39" s="421"/>
      <c r="CV39" s="421"/>
      <c r="CW39" s="421"/>
      <c r="CX39" s="421"/>
      <c r="CY39" s="421"/>
      <c r="CZ39" s="421"/>
      <c r="DA39" s="421"/>
      <c r="DB39" s="421"/>
      <c r="DC39" s="421"/>
      <c r="DD39" s="421"/>
      <c r="DE39" s="421"/>
      <c r="DF39" s="421"/>
      <c r="DG39" s="421"/>
      <c r="DH39" s="421"/>
      <c r="DI39" s="421"/>
      <c r="DJ39" s="421"/>
      <c r="DK39" s="421"/>
      <c r="DL39" s="421"/>
      <c r="DM39" s="421"/>
      <c r="DN39" s="421"/>
      <c r="DO39" s="421"/>
      <c r="DP39" s="421"/>
      <c r="DQ39" s="421"/>
      <c r="DR39" s="421"/>
      <c r="DS39" s="421"/>
      <c r="DT39" s="421"/>
      <c r="DU39" s="421"/>
      <c r="DV39" s="421"/>
      <c r="DW39" s="421"/>
      <c r="DX39" s="421"/>
      <c r="DY39" s="421"/>
      <c r="DZ39" s="421"/>
      <c r="EA39" s="421"/>
      <c r="EB39" s="421"/>
      <c r="EC39" s="421"/>
      <c r="ED39" s="421"/>
      <c r="EE39" s="421"/>
      <c r="EF39" s="421"/>
      <c r="EG39" s="421"/>
      <c r="EH39" s="421"/>
      <c r="EI39" s="421"/>
      <c r="EJ39" s="421"/>
      <c r="EK39" s="421"/>
      <c r="EL39" s="421"/>
      <c r="EM39" s="421"/>
      <c r="EN39" s="421"/>
      <c r="EO39" s="421"/>
      <c r="EP39" s="421"/>
      <c r="EQ39" s="421"/>
      <c r="ER39" s="421"/>
      <c r="ES39" s="421"/>
      <c r="ET39" s="421"/>
      <c r="EU39" s="421"/>
      <c r="EV39" s="421"/>
      <c r="EW39" s="421"/>
      <c r="EX39" s="421"/>
      <c r="EY39" s="421"/>
      <c r="EZ39" s="421"/>
      <c r="FA39" s="421"/>
      <c r="FB39" s="421"/>
      <c r="FC39" s="421"/>
      <c r="FD39" s="421"/>
      <c r="FE39" s="421"/>
      <c r="FF39" s="421"/>
      <c r="FG39" s="421"/>
      <c r="FH39" s="421"/>
      <c r="FI39" s="421"/>
      <c r="FJ39" s="421"/>
      <c r="FK39" s="421"/>
      <c r="FL39" s="421"/>
      <c r="FM39" s="421"/>
      <c r="FN39" s="421"/>
      <c r="FO39" s="421"/>
      <c r="FP39" s="421"/>
      <c r="FQ39" s="421"/>
      <c r="FR39" s="421"/>
      <c r="FS39" s="421"/>
      <c r="FT39" s="421"/>
      <c r="FU39" s="421"/>
      <c r="FV39" s="421"/>
      <c r="FW39" s="421"/>
      <c r="FX39" s="421"/>
      <c r="FY39" s="421"/>
      <c r="FZ39" s="421"/>
      <c r="GA39" s="421"/>
      <c r="GB39" s="421"/>
      <c r="GC39" s="421"/>
      <c r="GD39" s="421"/>
      <c r="GE39" s="421"/>
      <c r="GF39" s="421"/>
      <c r="GG39" s="421"/>
      <c r="GH39" s="421"/>
      <c r="GI39" s="421"/>
      <c r="GJ39" s="421"/>
      <c r="GK39" s="421"/>
      <c r="GL39" s="421"/>
      <c r="GM39" s="421"/>
      <c r="GN39" s="421"/>
      <c r="GO39" s="421"/>
      <c r="GP39" s="421"/>
      <c r="GQ39" s="421"/>
      <c r="GR39" s="421"/>
      <c r="GS39" s="421"/>
      <c r="GT39" s="421"/>
      <c r="GU39" s="421"/>
      <c r="GV39" s="421"/>
      <c r="GW39" s="421"/>
      <c r="GX39" s="421"/>
      <c r="GY39" s="421"/>
      <c r="GZ39" s="421"/>
      <c r="HA39" s="421"/>
      <c r="HB39" s="421"/>
      <c r="HC39" s="421"/>
      <c r="HD39" s="421"/>
      <c r="HE39" s="421"/>
      <c r="HF39" s="421"/>
      <c r="HG39" s="421"/>
      <c r="HH39" s="421"/>
      <c r="HI39" s="421"/>
      <c r="HJ39" s="421"/>
      <c r="HK39" s="421"/>
      <c r="HL39" s="421"/>
      <c r="HM39" s="421"/>
      <c r="HN39" s="421"/>
      <c r="HO39" s="421"/>
      <c r="HP39" s="421"/>
      <c r="HQ39" s="421"/>
      <c r="HR39" s="421"/>
      <c r="HS39" s="421"/>
      <c r="HT39" s="421"/>
      <c r="HU39" s="421"/>
      <c r="HV39" s="421"/>
      <c r="HW39" s="421"/>
      <c r="HX39" s="421"/>
      <c r="HY39" s="421"/>
      <c r="HZ39" s="421"/>
      <c r="IA39" s="421"/>
      <c r="IB39" s="421"/>
      <c r="IC39" s="421"/>
      <c r="ID39" s="421"/>
      <c r="IE39" s="421"/>
      <c r="IF39" s="421"/>
      <c r="IG39" s="421"/>
      <c r="IH39" s="421"/>
      <c r="II39" s="421"/>
      <c r="IJ39" s="421"/>
      <c r="IK39" s="421"/>
      <c r="IL39" s="421"/>
      <c r="IM39" s="421"/>
      <c r="IN39" s="421"/>
      <c r="IO39" s="421"/>
    </row>
    <row r="40" spans="1:249" s="423" customFormat="1" ht="24" customHeight="1">
      <c r="A40" s="431" t="s">
        <v>1272</v>
      </c>
      <c r="B40" s="291">
        <v>189341</v>
      </c>
      <c r="C40" s="291">
        <v>186684</v>
      </c>
      <c r="D40" s="432">
        <f t="shared" si="1"/>
        <v>-1.4032882471308405E-2</v>
      </c>
    </row>
    <row r="41" spans="1:249" s="423" customFormat="1" ht="24" customHeight="1">
      <c r="A41" s="431" t="s">
        <v>1273</v>
      </c>
      <c r="B41" s="291">
        <v>1369949</v>
      </c>
      <c r="C41" s="291">
        <v>1687362</v>
      </c>
      <c r="D41" s="432">
        <f t="shared" si="1"/>
        <v>0.23169694638267546</v>
      </c>
    </row>
    <row r="42" spans="1:249" s="422" customFormat="1" ht="24" customHeight="1">
      <c r="A42" s="428" t="s">
        <v>1274</v>
      </c>
      <c r="B42" s="429">
        <v>4698098</v>
      </c>
      <c r="C42" s="429">
        <v>5194199</v>
      </c>
      <c r="D42" s="430">
        <f t="shared" si="1"/>
        <v>0.10559613698990522</v>
      </c>
    </row>
    <row r="43" spans="1:249" s="423" customFormat="1" ht="24" customHeight="1">
      <c r="A43" s="431" t="s">
        <v>1275</v>
      </c>
      <c r="B43" s="291">
        <v>1626586</v>
      </c>
      <c r="C43" s="291">
        <v>2048007</v>
      </c>
      <c r="D43" s="432">
        <f t="shared" si="1"/>
        <v>0.25908313486037637</v>
      </c>
    </row>
    <row r="44" spans="1:249" s="423" customFormat="1" ht="24" customHeight="1">
      <c r="A44" s="431" t="s">
        <v>1276</v>
      </c>
      <c r="B44" s="291">
        <v>9228</v>
      </c>
      <c r="C44" s="291">
        <v>0</v>
      </c>
      <c r="D44" s="432">
        <f t="shared" si="1"/>
        <v>-1</v>
      </c>
    </row>
    <row r="45" spans="1:249" s="423" customFormat="1" ht="24" customHeight="1">
      <c r="A45" s="431" t="s">
        <v>1277</v>
      </c>
      <c r="B45" s="291">
        <v>3062284</v>
      </c>
      <c r="C45" s="291">
        <v>3146192</v>
      </c>
      <c r="D45" s="432">
        <f t="shared" si="1"/>
        <v>2.740046318368905E-2</v>
      </c>
    </row>
    <row r="46" spans="1:249" s="422" customFormat="1" ht="24" customHeight="1">
      <c r="A46" s="428" t="s">
        <v>1278</v>
      </c>
      <c r="B46" s="429">
        <v>4659664</v>
      </c>
      <c r="C46" s="429">
        <v>3279553</v>
      </c>
      <c r="D46" s="430">
        <f t="shared" si="1"/>
        <v>-0.29618251444739363</v>
      </c>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1"/>
      <c r="BD46" s="421"/>
      <c r="BE46" s="421"/>
      <c r="BF46" s="421"/>
      <c r="BG46" s="421"/>
      <c r="BH46" s="421"/>
      <c r="BI46" s="421"/>
      <c r="BJ46" s="421"/>
      <c r="BK46" s="421"/>
      <c r="BL46" s="421"/>
      <c r="BM46" s="421"/>
      <c r="BN46" s="421"/>
      <c r="BO46" s="421"/>
      <c r="BP46" s="421"/>
      <c r="BQ46" s="421"/>
      <c r="BR46" s="421"/>
      <c r="BS46" s="421"/>
      <c r="BT46" s="421"/>
      <c r="BU46" s="421"/>
      <c r="BV46" s="421"/>
      <c r="BW46" s="421"/>
      <c r="BX46" s="421"/>
      <c r="BY46" s="421"/>
      <c r="BZ46" s="421"/>
      <c r="CA46" s="421"/>
      <c r="CB46" s="421"/>
      <c r="CC46" s="421"/>
      <c r="CD46" s="421"/>
      <c r="CE46" s="421"/>
      <c r="CF46" s="421"/>
      <c r="CG46" s="421"/>
      <c r="CH46" s="421"/>
      <c r="CI46" s="421"/>
      <c r="CJ46" s="421"/>
      <c r="CK46" s="421"/>
      <c r="CL46" s="421"/>
      <c r="CM46" s="421"/>
      <c r="CN46" s="421"/>
      <c r="CO46" s="421"/>
      <c r="CP46" s="421"/>
      <c r="CQ46" s="421"/>
      <c r="CR46" s="421"/>
      <c r="CS46" s="421"/>
      <c r="CT46" s="421"/>
      <c r="CU46" s="421"/>
      <c r="CV46" s="421"/>
      <c r="CW46" s="421"/>
      <c r="CX46" s="421"/>
      <c r="CY46" s="421"/>
      <c r="CZ46" s="421"/>
      <c r="DA46" s="421"/>
      <c r="DB46" s="421"/>
      <c r="DC46" s="421"/>
      <c r="DD46" s="421"/>
      <c r="DE46" s="421"/>
      <c r="DF46" s="421"/>
      <c r="DG46" s="421"/>
      <c r="DH46" s="421"/>
      <c r="DI46" s="421"/>
      <c r="DJ46" s="421"/>
      <c r="DK46" s="421"/>
      <c r="DL46" s="421"/>
      <c r="DM46" s="421"/>
      <c r="DN46" s="421"/>
      <c r="DO46" s="421"/>
      <c r="DP46" s="421"/>
      <c r="DQ46" s="421"/>
      <c r="DR46" s="421"/>
      <c r="DS46" s="421"/>
      <c r="DT46" s="421"/>
      <c r="DU46" s="421"/>
      <c r="DV46" s="421"/>
      <c r="DW46" s="421"/>
      <c r="DX46" s="421"/>
      <c r="DY46" s="421"/>
      <c r="DZ46" s="421"/>
      <c r="EA46" s="421"/>
      <c r="EB46" s="421"/>
      <c r="EC46" s="421"/>
      <c r="ED46" s="421"/>
      <c r="EE46" s="421"/>
      <c r="EF46" s="421"/>
      <c r="EG46" s="421"/>
      <c r="EH46" s="421"/>
      <c r="EI46" s="421"/>
      <c r="EJ46" s="421"/>
      <c r="EK46" s="421"/>
      <c r="EL46" s="421"/>
      <c r="EM46" s="421"/>
      <c r="EN46" s="421"/>
      <c r="EO46" s="421"/>
      <c r="EP46" s="421"/>
      <c r="EQ46" s="421"/>
      <c r="ER46" s="421"/>
      <c r="ES46" s="421"/>
      <c r="ET46" s="421"/>
      <c r="EU46" s="421"/>
      <c r="EV46" s="421"/>
      <c r="EW46" s="421"/>
      <c r="EX46" s="421"/>
      <c r="EY46" s="421"/>
      <c r="EZ46" s="421"/>
      <c r="FA46" s="421"/>
      <c r="FB46" s="421"/>
      <c r="FC46" s="421"/>
      <c r="FD46" s="421"/>
      <c r="FE46" s="421"/>
      <c r="FF46" s="421"/>
      <c r="FG46" s="421"/>
      <c r="FH46" s="421"/>
      <c r="FI46" s="421"/>
      <c r="FJ46" s="421"/>
      <c r="FK46" s="421"/>
      <c r="FL46" s="421"/>
      <c r="FM46" s="421"/>
      <c r="FN46" s="421"/>
      <c r="FO46" s="421"/>
      <c r="FP46" s="421"/>
      <c r="FQ46" s="421"/>
      <c r="FR46" s="421"/>
      <c r="FS46" s="421"/>
      <c r="FT46" s="421"/>
      <c r="FU46" s="421"/>
      <c r="FV46" s="421"/>
      <c r="FW46" s="421"/>
      <c r="FX46" s="421"/>
      <c r="FY46" s="421"/>
      <c r="FZ46" s="421"/>
      <c r="GA46" s="421"/>
      <c r="GB46" s="421"/>
      <c r="GC46" s="421"/>
      <c r="GD46" s="421"/>
      <c r="GE46" s="421"/>
      <c r="GF46" s="421"/>
      <c r="GG46" s="421"/>
      <c r="GH46" s="421"/>
      <c r="GI46" s="421"/>
      <c r="GJ46" s="421"/>
      <c r="GK46" s="421"/>
      <c r="GL46" s="421"/>
      <c r="GM46" s="421"/>
      <c r="GN46" s="421"/>
      <c r="GO46" s="421"/>
      <c r="GP46" s="421"/>
      <c r="GQ46" s="421"/>
      <c r="GR46" s="421"/>
      <c r="GS46" s="421"/>
      <c r="GT46" s="421"/>
      <c r="GU46" s="421"/>
      <c r="GV46" s="421"/>
      <c r="GW46" s="421"/>
      <c r="GX46" s="421"/>
      <c r="GY46" s="421"/>
      <c r="GZ46" s="421"/>
      <c r="HA46" s="421"/>
      <c r="HB46" s="421"/>
      <c r="HC46" s="421"/>
      <c r="HD46" s="421"/>
      <c r="HE46" s="421"/>
      <c r="HF46" s="421"/>
      <c r="HG46" s="421"/>
      <c r="HH46" s="421"/>
      <c r="HI46" s="421"/>
      <c r="HJ46" s="421"/>
      <c r="HK46" s="421"/>
      <c r="HL46" s="421"/>
      <c r="HM46" s="421"/>
      <c r="HN46" s="421"/>
      <c r="HO46" s="421"/>
      <c r="HP46" s="421"/>
      <c r="HQ46" s="421"/>
      <c r="HR46" s="421"/>
      <c r="HS46" s="421"/>
      <c r="HT46" s="421"/>
      <c r="HU46" s="421"/>
      <c r="HV46" s="421"/>
      <c r="HW46" s="421"/>
      <c r="HX46" s="421"/>
      <c r="HY46" s="421"/>
      <c r="HZ46" s="421"/>
      <c r="IA46" s="421"/>
      <c r="IB46" s="421"/>
      <c r="IC46" s="421"/>
      <c r="ID46" s="421"/>
      <c r="IE46" s="421"/>
      <c r="IF46" s="421"/>
      <c r="IG46" s="421"/>
      <c r="IH46" s="421"/>
      <c r="II46" s="421"/>
      <c r="IJ46" s="421"/>
      <c r="IK46" s="421"/>
      <c r="IL46" s="421"/>
      <c r="IM46" s="421"/>
      <c r="IN46" s="421"/>
      <c r="IO46" s="421"/>
    </row>
    <row r="47" spans="1:249" s="423" customFormat="1" ht="24" customHeight="1">
      <c r="A47" s="431" t="s">
        <v>1279</v>
      </c>
      <c r="B47" s="291">
        <v>3134835</v>
      </c>
      <c r="C47" s="291">
        <v>2294225</v>
      </c>
      <c r="D47" s="432">
        <f t="shared" si="1"/>
        <v>-0.26815127430949315</v>
      </c>
    </row>
    <row r="48" spans="1:249" s="423" customFormat="1" ht="24" customHeight="1">
      <c r="A48" s="431" t="s">
        <v>1280</v>
      </c>
      <c r="B48" s="291">
        <v>1524829</v>
      </c>
      <c r="C48" s="291">
        <v>985328</v>
      </c>
      <c r="D48" s="432">
        <f t="shared" si="1"/>
        <v>-0.35381082075432724</v>
      </c>
    </row>
    <row r="49" spans="1:249" s="422" customFormat="1" ht="24" customHeight="1">
      <c r="A49" s="428" t="s">
        <v>1281</v>
      </c>
      <c r="B49" s="429">
        <v>1427664</v>
      </c>
      <c r="C49" s="429">
        <v>1491966</v>
      </c>
      <c r="D49" s="430">
        <f t="shared" si="1"/>
        <v>4.5040009413979787E-2</v>
      </c>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c r="BA49" s="421"/>
      <c r="BB49" s="421"/>
      <c r="BC49" s="421"/>
      <c r="BD49" s="421"/>
      <c r="BE49" s="421"/>
      <c r="BF49" s="421"/>
      <c r="BG49" s="421"/>
      <c r="BH49" s="421"/>
      <c r="BI49" s="421"/>
      <c r="BJ49" s="421"/>
      <c r="BK49" s="421"/>
      <c r="BL49" s="421"/>
      <c r="BM49" s="421"/>
      <c r="BN49" s="421"/>
      <c r="BO49" s="421"/>
      <c r="BP49" s="421"/>
      <c r="BQ49" s="421"/>
      <c r="BR49" s="421"/>
      <c r="BS49" s="421"/>
      <c r="BT49" s="421"/>
      <c r="BU49" s="421"/>
      <c r="BV49" s="421"/>
      <c r="BW49" s="421"/>
      <c r="BX49" s="421"/>
      <c r="BY49" s="421"/>
      <c r="BZ49" s="421"/>
      <c r="CA49" s="421"/>
      <c r="CB49" s="421"/>
      <c r="CC49" s="421"/>
      <c r="CD49" s="421"/>
      <c r="CE49" s="421"/>
      <c r="CF49" s="421"/>
      <c r="CG49" s="421"/>
      <c r="CH49" s="421"/>
      <c r="CI49" s="421"/>
      <c r="CJ49" s="421"/>
      <c r="CK49" s="421"/>
      <c r="CL49" s="421"/>
      <c r="CM49" s="421"/>
      <c r="CN49" s="421"/>
      <c r="CO49" s="421"/>
      <c r="CP49" s="421"/>
      <c r="CQ49" s="421"/>
      <c r="CR49" s="421"/>
      <c r="CS49" s="421"/>
      <c r="CT49" s="421"/>
      <c r="CU49" s="421"/>
      <c r="CV49" s="421"/>
      <c r="CW49" s="421"/>
      <c r="CX49" s="421"/>
      <c r="CY49" s="421"/>
      <c r="CZ49" s="421"/>
      <c r="DA49" s="421"/>
      <c r="DB49" s="421"/>
      <c r="DC49" s="421"/>
      <c r="DD49" s="421"/>
      <c r="DE49" s="421"/>
      <c r="DF49" s="421"/>
      <c r="DG49" s="421"/>
      <c r="DH49" s="421"/>
      <c r="DI49" s="421"/>
      <c r="DJ49" s="421"/>
      <c r="DK49" s="421"/>
      <c r="DL49" s="421"/>
      <c r="DM49" s="421"/>
      <c r="DN49" s="421"/>
      <c r="DO49" s="421"/>
      <c r="DP49" s="421"/>
      <c r="DQ49" s="421"/>
      <c r="DR49" s="421"/>
      <c r="DS49" s="421"/>
      <c r="DT49" s="421"/>
      <c r="DU49" s="421"/>
      <c r="DV49" s="421"/>
      <c r="DW49" s="421"/>
      <c r="DX49" s="421"/>
      <c r="DY49" s="421"/>
      <c r="DZ49" s="421"/>
      <c r="EA49" s="421"/>
      <c r="EB49" s="421"/>
      <c r="EC49" s="421"/>
      <c r="ED49" s="421"/>
      <c r="EE49" s="421"/>
      <c r="EF49" s="421"/>
      <c r="EG49" s="421"/>
      <c r="EH49" s="421"/>
      <c r="EI49" s="421"/>
      <c r="EJ49" s="421"/>
      <c r="EK49" s="421"/>
      <c r="EL49" s="421"/>
      <c r="EM49" s="421"/>
      <c r="EN49" s="421"/>
      <c r="EO49" s="421"/>
      <c r="EP49" s="421"/>
      <c r="EQ49" s="421"/>
      <c r="ER49" s="421"/>
      <c r="ES49" s="421"/>
      <c r="ET49" s="421"/>
      <c r="EU49" s="421"/>
      <c r="EV49" s="421"/>
      <c r="EW49" s="421"/>
      <c r="EX49" s="421"/>
      <c r="EY49" s="421"/>
      <c r="EZ49" s="421"/>
      <c r="FA49" s="421"/>
      <c r="FB49" s="421"/>
      <c r="FC49" s="421"/>
      <c r="FD49" s="421"/>
      <c r="FE49" s="421"/>
      <c r="FF49" s="421"/>
      <c r="FG49" s="421"/>
      <c r="FH49" s="421"/>
      <c r="FI49" s="421"/>
      <c r="FJ49" s="421"/>
      <c r="FK49" s="421"/>
      <c r="FL49" s="421"/>
      <c r="FM49" s="421"/>
      <c r="FN49" s="421"/>
      <c r="FO49" s="421"/>
      <c r="FP49" s="421"/>
      <c r="FQ49" s="421"/>
      <c r="FR49" s="421"/>
      <c r="FS49" s="421"/>
      <c r="FT49" s="421"/>
      <c r="FU49" s="421"/>
      <c r="FV49" s="421"/>
      <c r="FW49" s="421"/>
      <c r="FX49" s="421"/>
      <c r="FY49" s="421"/>
      <c r="FZ49" s="421"/>
      <c r="GA49" s="421"/>
      <c r="GB49" s="421"/>
      <c r="GC49" s="421"/>
      <c r="GD49" s="421"/>
      <c r="GE49" s="421"/>
      <c r="GF49" s="421"/>
      <c r="GG49" s="421"/>
      <c r="GH49" s="421"/>
      <c r="GI49" s="421"/>
      <c r="GJ49" s="421"/>
      <c r="GK49" s="421"/>
      <c r="GL49" s="421"/>
      <c r="GM49" s="421"/>
      <c r="GN49" s="421"/>
      <c r="GO49" s="421"/>
      <c r="GP49" s="421"/>
      <c r="GQ49" s="421"/>
      <c r="GR49" s="421"/>
      <c r="GS49" s="421"/>
      <c r="GT49" s="421"/>
      <c r="GU49" s="421"/>
      <c r="GV49" s="421"/>
      <c r="GW49" s="421"/>
      <c r="GX49" s="421"/>
      <c r="GY49" s="421"/>
      <c r="GZ49" s="421"/>
      <c r="HA49" s="421"/>
      <c r="HB49" s="421"/>
      <c r="HC49" s="421"/>
      <c r="HD49" s="421"/>
      <c r="HE49" s="421"/>
      <c r="HF49" s="421"/>
      <c r="HG49" s="421"/>
      <c r="HH49" s="421"/>
      <c r="HI49" s="421"/>
      <c r="HJ49" s="421"/>
      <c r="HK49" s="421"/>
      <c r="HL49" s="421"/>
      <c r="HM49" s="421"/>
      <c r="HN49" s="421"/>
      <c r="HO49" s="421"/>
      <c r="HP49" s="421"/>
      <c r="HQ49" s="421"/>
      <c r="HR49" s="421"/>
      <c r="HS49" s="421"/>
      <c r="HT49" s="421"/>
      <c r="HU49" s="421"/>
      <c r="HV49" s="421"/>
      <c r="HW49" s="421"/>
      <c r="HX49" s="421"/>
      <c r="HY49" s="421"/>
      <c r="HZ49" s="421"/>
      <c r="IA49" s="421"/>
      <c r="IB49" s="421"/>
      <c r="IC49" s="421"/>
      <c r="ID49" s="421"/>
      <c r="IE49" s="421"/>
      <c r="IF49" s="421"/>
      <c r="IG49" s="421"/>
      <c r="IH49" s="421"/>
      <c r="II49" s="421"/>
      <c r="IJ49" s="421"/>
      <c r="IK49" s="421"/>
      <c r="IL49" s="421"/>
      <c r="IM49" s="421"/>
      <c r="IN49" s="421"/>
      <c r="IO49" s="421"/>
    </row>
    <row r="50" spans="1:249" s="423" customFormat="1" ht="24" customHeight="1">
      <c r="A50" s="431" t="s">
        <v>1282</v>
      </c>
      <c r="B50" s="291">
        <v>125121</v>
      </c>
      <c r="C50" s="291">
        <v>150890</v>
      </c>
      <c r="D50" s="432">
        <f t="shared" si="1"/>
        <v>0.20595263784656459</v>
      </c>
    </row>
    <row r="51" spans="1:249" s="423" customFormat="1" ht="24" customHeight="1">
      <c r="A51" s="431" t="s">
        <v>1283</v>
      </c>
      <c r="B51" s="291">
        <v>31433</v>
      </c>
      <c r="C51" s="291">
        <v>38010</v>
      </c>
      <c r="D51" s="432">
        <f t="shared" si="1"/>
        <v>0.20923869818343777</v>
      </c>
    </row>
    <row r="52" spans="1:249" s="423" customFormat="1" ht="24" customHeight="1">
      <c r="A52" s="431" t="s">
        <v>1284</v>
      </c>
      <c r="B52" s="291">
        <v>1565</v>
      </c>
      <c r="C52" s="291">
        <v>916</v>
      </c>
      <c r="D52" s="432">
        <f t="shared" si="1"/>
        <v>-0.41469648562300321</v>
      </c>
    </row>
    <row r="53" spans="1:249" s="423" customFormat="1" ht="24" customHeight="1">
      <c r="A53" s="431" t="s">
        <v>1285</v>
      </c>
      <c r="B53" s="291">
        <v>154260</v>
      </c>
      <c r="C53" s="291">
        <v>127040</v>
      </c>
      <c r="D53" s="432">
        <f t="shared" si="1"/>
        <v>-0.17645533514845069</v>
      </c>
    </row>
    <row r="54" spans="1:249" s="423" customFormat="1" ht="24" customHeight="1">
      <c r="A54" s="431" t="s">
        <v>1286</v>
      </c>
      <c r="B54" s="291">
        <v>1115285</v>
      </c>
      <c r="C54" s="291">
        <v>1175110</v>
      </c>
      <c r="D54" s="432">
        <f t="shared" si="1"/>
        <v>5.3640997592543593E-2</v>
      </c>
    </row>
    <row r="55" spans="1:249" s="422" customFormat="1" ht="24" customHeight="1">
      <c r="A55" s="428" t="s">
        <v>1287</v>
      </c>
      <c r="B55" s="429">
        <v>135834</v>
      </c>
      <c r="C55" s="429">
        <v>169712</v>
      </c>
      <c r="D55" s="430">
        <f t="shared" si="1"/>
        <v>0.24940736487182891</v>
      </c>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1"/>
      <c r="AW55" s="421"/>
      <c r="AX55" s="421"/>
      <c r="AY55" s="421"/>
      <c r="AZ55" s="421"/>
      <c r="BA55" s="421"/>
      <c r="BB55" s="421"/>
      <c r="BC55" s="421"/>
      <c r="BD55" s="421"/>
      <c r="BE55" s="421"/>
      <c r="BF55" s="421"/>
      <c r="BG55" s="421"/>
      <c r="BH55" s="421"/>
      <c r="BI55" s="421"/>
      <c r="BJ55" s="421"/>
      <c r="BK55" s="421"/>
      <c r="BL55" s="421"/>
      <c r="BM55" s="421"/>
      <c r="BN55" s="421"/>
      <c r="BO55" s="421"/>
      <c r="BP55" s="421"/>
      <c r="BQ55" s="421"/>
      <c r="BR55" s="421"/>
      <c r="BS55" s="421"/>
      <c r="BT55" s="421"/>
      <c r="BU55" s="421"/>
      <c r="BV55" s="421"/>
      <c r="BW55" s="421"/>
      <c r="BX55" s="421"/>
      <c r="BY55" s="421"/>
      <c r="BZ55" s="421"/>
      <c r="CA55" s="421"/>
      <c r="CB55" s="421"/>
      <c r="CC55" s="421"/>
      <c r="CD55" s="421"/>
      <c r="CE55" s="421"/>
      <c r="CF55" s="421"/>
      <c r="CG55" s="421"/>
      <c r="CH55" s="421"/>
      <c r="CI55" s="421"/>
      <c r="CJ55" s="421"/>
      <c r="CK55" s="421"/>
      <c r="CL55" s="421"/>
      <c r="CM55" s="421"/>
      <c r="CN55" s="421"/>
      <c r="CO55" s="421"/>
      <c r="CP55" s="421"/>
      <c r="CQ55" s="421"/>
      <c r="CR55" s="421"/>
      <c r="CS55" s="421"/>
      <c r="CT55" s="421"/>
      <c r="CU55" s="421"/>
      <c r="CV55" s="421"/>
      <c r="CW55" s="421"/>
      <c r="CX55" s="421"/>
      <c r="CY55" s="421"/>
      <c r="CZ55" s="421"/>
      <c r="DA55" s="421"/>
      <c r="DB55" s="421"/>
      <c r="DC55" s="421"/>
      <c r="DD55" s="421"/>
      <c r="DE55" s="421"/>
      <c r="DF55" s="421"/>
      <c r="DG55" s="421"/>
      <c r="DH55" s="421"/>
      <c r="DI55" s="421"/>
      <c r="DJ55" s="421"/>
      <c r="DK55" s="421"/>
      <c r="DL55" s="421"/>
      <c r="DM55" s="421"/>
      <c r="DN55" s="421"/>
      <c r="DO55" s="421"/>
      <c r="DP55" s="421"/>
      <c r="DQ55" s="421"/>
      <c r="DR55" s="421"/>
      <c r="DS55" s="421"/>
      <c r="DT55" s="421"/>
      <c r="DU55" s="421"/>
      <c r="DV55" s="421"/>
      <c r="DW55" s="421"/>
      <c r="DX55" s="421"/>
      <c r="DY55" s="421"/>
      <c r="DZ55" s="421"/>
      <c r="EA55" s="421"/>
      <c r="EB55" s="421"/>
      <c r="EC55" s="421"/>
      <c r="ED55" s="421"/>
      <c r="EE55" s="421"/>
      <c r="EF55" s="421"/>
      <c r="EG55" s="421"/>
      <c r="EH55" s="421"/>
      <c r="EI55" s="421"/>
      <c r="EJ55" s="421"/>
      <c r="EK55" s="421"/>
      <c r="EL55" s="421"/>
      <c r="EM55" s="421"/>
      <c r="EN55" s="421"/>
      <c r="EO55" s="421"/>
      <c r="EP55" s="421"/>
      <c r="EQ55" s="421"/>
      <c r="ER55" s="421"/>
      <c r="ES55" s="421"/>
      <c r="ET55" s="421"/>
      <c r="EU55" s="421"/>
      <c r="EV55" s="421"/>
      <c r="EW55" s="421"/>
      <c r="EX55" s="421"/>
      <c r="EY55" s="421"/>
      <c r="EZ55" s="421"/>
      <c r="FA55" s="421"/>
      <c r="FB55" s="421"/>
      <c r="FC55" s="421"/>
      <c r="FD55" s="421"/>
      <c r="FE55" s="421"/>
      <c r="FF55" s="421"/>
      <c r="FG55" s="421"/>
      <c r="FH55" s="421"/>
      <c r="FI55" s="421"/>
      <c r="FJ55" s="421"/>
      <c r="FK55" s="421"/>
      <c r="FL55" s="421"/>
      <c r="FM55" s="421"/>
      <c r="FN55" s="421"/>
      <c r="FO55" s="421"/>
      <c r="FP55" s="421"/>
      <c r="FQ55" s="421"/>
      <c r="FR55" s="421"/>
      <c r="FS55" s="421"/>
      <c r="FT55" s="421"/>
      <c r="FU55" s="421"/>
      <c r="FV55" s="421"/>
      <c r="FW55" s="421"/>
      <c r="FX55" s="421"/>
      <c r="FY55" s="421"/>
      <c r="FZ55" s="421"/>
      <c r="GA55" s="421"/>
      <c r="GB55" s="421"/>
      <c r="GC55" s="421"/>
      <c r="GD55" s="421"/>
      <c r="GE55" s="421"/>
      <c r="GF55" s="421"/>
      <c r="GG55" s="421"/>
      <c r="GH55" s="421"/>
      <c r="GI55" s="421"/>
      <c r="GJ55" s="421"/>
      <c r="GK55" s="421"/>
      <c r="GL55" s="421"/>
      <c r="GM55" s="421"/>
      <c r="GN55" s="421"/>
      <c r="GO55" s="421"/>
      <c r="GP55" s="421"/>
      <c r="GQ55" s="421"/>
      <c r="GR55" s="421"/>
      <c r="GS55" s="421"/>
      <c r="GT55" s="421"/>
      <c r="GU55" s="421"/>
      <c r="GV55" s="421"/>
      <c r="GW55" s="421"/>
      <c r="GX55" s="421"/>
      <c r="GY55" s="421"/>
      <c r="GZ55" s="421"/>
      <c r="HA55" s="421"/>
      <c r="HB55" s="421"/>
      <c r="HC55" s="421"/>
      <c r="HD55" s="421"/>
      <c r="HE55" s="421"/>
      <c r="HF55" s="421"/>
      <c r="HG55" s="421"/>
      <c r="HH55" s="421"/>
      <c r="HI55" s="421"/>
      <c r="HJ55" s="421"/>
      <c r="HK55" s="421"/>
      <c r="HL55" s="421"/>
      <c r="HM55" s="421"/>
      <c r="HN55" s="421"/>
      <c r="HO55" s="421"/>
      <c r="HP55" s="421"/>
      <c r="HQ55" s="421"/>
      <c r="HR55" s="421"/>
      <c r="HS55" s="421"/>
      <c r="HT55" s="421"/>
      <c r="HU55" s="421"/>
      <c r="HV55" s="421"/>
      <c r="HW55" s="421"/>
      <c r="HX55" s="421"/>
      <c r="HY55" s="421"/>
      <c r="HZ55" s="421"/>
      <c r="IA55" s="421"/>
      <c r="IB55" s="421"/>
      <c r="IC55" s="421"/>
      <c r="ID55" s="421"/>
      <c r="IE55" s="421"/>
      <c r="IF55" s="421"/>
      <c r="IG55" s="421"/>
      <c r="IH55" s="421"/>
      <c r="II55" s="421"/>
      <c r="IJ55" s="421"/>
      <c r="IK55" s="421"/>
      <c r="IL55" s="421"/>
      <c r="IM55" s="421"/>
      <c r="IN55" s="421"/>
      <c r="IO55" s="421"/>
    </row>
    <row r="56" spans="1:249" s="423" customFormat="1" ht="24" customHeight="1">
      <c r="A56" s="431" t="s">
        <v>1288</v>
      </c>
      <c r="B56" s="291">
        <v>135834</v>
      </c>
      <c r="C56" s="291">
        <v>169712</v>
      </c>
      <c r="D56" s="432">
        <f t="shared" si="1"/>
        <v>0.24940736487182891</v>
      </c>
    </row>
    <row r="57" spans="1:249" s="422" customFormat="1" ht="24" customHeight="1">
      <c r="A57" s="428" t="s">
        <v>1289</v>
      </c>
      <c r="B57" s="429">
        <v>32186</v>
      </c>
      <c r="C57" s="429">
        <v>24850</v>
      </c>
      <c r="D57" s="430">
        <f t="shared" si="1"/>
        <v>-0.22792518486298385</v>
      </c>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1"/>
      <c r="AY57" s="421"/>
      <c r="AZ57" s="421"/>
      <c r="BA57" s="421"/>
      <c r="BB57" s="421"/>
      <c r="BC57" s="421"/>
      <c r="BD57" s="421"/>
      <c r="BE57" s="421"/>
      <c r="BF57" s="421"/>
      <c r="BG57" s="421"/>
      <c r="BH57" s="421"/>
      <c r="BI57" s="421"/>
      <c r="BJ57" s="421"/>
      <c r="BK57" s="421"/>
      <c r="BL57" s="421"/>
      <c r="BM57" s="421"/>
      <c r="BN57" s="421"/>
      <c r="BO57" s="421"/>
      <c r="BP57" s="421"/>
      <c r="BQ57" s="421"/>
      <c r="BR57" s="421"/>
      <c r="BS57" s="421"/>
      <c r="BT57" s="421"/>
      <c r="BU57" s="421"/>
      <c r="BV57" s="421"/>
      <c r="BW57" s="421"/>
      <c r="BX57" s="421"/>
      <c r="BY57" s="421"/>
      <c r="BZ57" s="421"/>
      <c r="CA57" s="421"/>
      <c r="CB57" s="421"/>
      <c r="CC57" s="421"/>
      <c r="CD57" s="421"/>
      <c r="CE57" s="421"/>
      <c r="CF57" s="421"/>
      <c r="CG57" s="421"/>
      <c r="CH57" s="421"/>
      <c r="CI57" s="421"/>
      <c r="CJ57" s="421"/>
      <c r="CK57" s="421"/>
      <c r="CL57" s="421"/>
      <c r="CM57" s="421"/>
      <c r="CN57" s="421"/>
      <c r="CO57" s="421"/>
      <c r="CP57" s="421"/>
      <c r="CQ57" s="421"/>
      <c r="CR57" s="421"/>
      <c r="CS57" s="421"/>
      <c r="CT57" s="421"/>
      <c r="CU57" s="421"/>
      <c r="CV57" s="421"/>
      <c r="CW57" s="421"/>
      <c r="CX57" s="421"/>
      <c r="CY57" s="421"/>
      <c r="CZ57" s="421"/>
      <c r="DA57" s="421"/>
      <c r="DB57" s="421"/>
      <c r="DC57" s="421"/>
      <c r="DD57" s="421"/>
      <c r="DE57" s="421"/>
      <c r="DF57" s="421"/>
      <c r="DG57" s="421"/>
      <c r="DH57" s="421"/>
      <c r="DI57" s="421"/>
      <c r="DJ57" s="421"/>
      <c r="DK57" s="421"/>
      <c r="DL57" s="421"/>
      <c r="DM57" s="421"/>
      <c r="DN57" s="421"/>
      <c r="DO57" s="421"/>
      <c r="DP57" s="421"/>
      <c r="DQ57" s="421"/>
      <c r="DR57" s="421"/>
      <c r="DS57" s="421"/>
      <c r="DT57" s="421"/>
      <c r="DU57" s="421"/>
      <c r="DV57" s="421"/>
      <c r="DW57" s="421"/>
      <c r="DX57" s="421"/>
      <c r="DY57" s="421"/>
      <c r="DZ57" s="421"/>
      <c r="EA57" s="421"/>
      <c r="EB57" s="421"/>
      <c r="EC57" s="421"/>
      <c r="ED57" s="421"/>
      <c r="EE57" s="421"/>
      <c r="EF57" s="421"/>
      <c r="EG57" s="421"/>
      <c r="EH57" s="421"/>
      <c r="EI57" s="421"/>
      <c r="EJ57" s="421"/>
      <c r="EK57" s="421"/>
      <c r="EL57" s="421"/>
      <c r="EM57" s="421"/>
      <c r="EN57" s="421"/>
      <c r="EO57" s="421"/>
      <c r="EP57" s="421"/>
      <c r="EQ57" s="421"/>
      <c r="ER57" s="421"/>
      <c r="ES57" s="421"/>
      <c r="ET57" s="421"/>
      <c r="EU57" s="421"/>
      <c r="EV57" s="421"/>
      <c r="EW57" s="421"/>
      <c r="EX57" s="421"/>
      <c r="EY57" s="421"/>
      <c r="EZ57" s="421"/>
      <c r="FA57" s="421"/>
      <c r="FB57" s="421"/>
      <c r="FC57" s="421"/>
      <c r="FD57" s="421"/>
      <c r="FE57" s="421"/>
      <c r="FF57" s="421"/>
      <c r="FG57" s="421"/>
      <c r="FH57" s="421"/>
      <c r="FI57" s="421"/>
      <c r="FJ57" s="421"/>
      <c r="FK57" s="421"/>
      <c r="FL57" s="421"/>
      <c r="FM57" s="421"/>
      <c r="FN57" s="421"/>
      <c r="FO57" s="421"/>
      <c r="FP57" s="421"/>
      <c r="FQ57" s="421"/>
      <c r="FR57" s="421"/>
      <c r="FS57" s="421"/>
      <c r="FT57" s="421"/>
      <c r="FU57" s="421"/>
      <c r="FV57" s="421"/>
      <c r="FW57" s="421"/>
      <c r="FX57" s="421"/>
      <c r="FY57" s="421"/>
      <c r="FZ57" s="421"/>
      <c r="GA57" s="421"/>
      <c r="GB57" s="421"/>
      <c r="GC57" s="421"/>
      <c r="GD57" s="421"/>
      <c r="GE57" s="421"/>
      <c r="GF57" s="421"/>
      <c r="GG57" s="421"/>
      <c r="GH57" s="421"/>
      <c r="GI57" s="421"/>
      <c r="GJ57" s="421"/>
      <c r="GK57" s="421"/>
      <c r="GL57" s="421"/>
      <c r="GM57" s="421"/>
      <c r="GN57" s="421"/>
      <c r="GO57" s="421"/>
      <c r="GP57" s="421"/>
      <c r="GQ57" s="421"/>
      <c r="GR57" s="421"/>
      <c r="GS57" s="421"/>
      <c r="GT57" s="421"/>
      <c r="GU57" s="421"/>
      <c r="GV57" s="421"/>
      <c r="GW57" s="421"/>
      <c r="GX57" s="421"/>
      <c r="GY57" s="421"/>
      <c r="GZ57" s="421"/>
      <c r="HA57" s="421"/>
      <c r="HB57" s="421"/>
      <c r="HC57" s="421"/>
      <c r="HD57" s="421"/>
      <c r="HE57" s="421"/>
      <c r="HF57" s="421"/>
      <c r="HG57" s="421"/>
      <c r="HH57" s="421"/>
      <c r="HI57" s="421"/>
      <c r="HJ57" s="421"/>
      <c r="HK57" s="421"/>
      <c r="HL57" s="421"/>
      <c r="HM57" s="421"/>
      <c r="HN57" s="421"/>
      <c r="HO57" s="421"/>
      <c r="HP57" s="421"/>
      <c r="HQ57" s="421"/>
      <c r="HR57" s="421"/>
      <c r="HS57" s="421"/>
      <c r="HT57" s="421"/>
      <c r="HU57" s="421"/>
      <c r="HV57" s="421"/>
      <c r="HW57" s="421"/>
      <c r="HX57" s="421"/>
      <c r="HY57" s="421"/>
      <c r="HZ57" s="421"/>
      <c r="IA57" s="421"/>
      <c r="IB57" s="421"/>
      <c r="IC57" s="421"/>
      <c r="ID57" s="421"/>
      <c r="IE57" s="421"/>
      <c r="IF57" s="421"/>
      <c r="IG57" s="421"/>
      <c r="IH57" s="421"/>
      <c r="II57" s="421"/>
      <c r="IJ57" s="421"/>
      <c r="IK57" s="421"/>
      <c r="IL57" s="421"/>
      <c r="IM57" s="421"/>
      <c r="IN57" s="421"/>
      <c r="IO57" s="421"/>
    </row>
    <row r="58" spans="1:249" s="423" customFormat="1" ht="24" customHeight="1">
      <c r="A58" s="431" t="s">
        <v>1290</v>
      </c>
      <c r="B58" s="291">
        <v>32186</v>
      </c>
      <c r="C58" s="291">
        <v>24796</v>
      </c>
      <c r="D58" s="432">
        <f t="shared" si="1"/>
        <v>-0.22960293295221523</v>
      </c>
    </row>
    <row r="59" spans="1:249" s="423" customFormat="1" ht="24" customHeight="1">
      <c r="A59" s="431" t="s">
        <v>1291</v>
      </c>
      <c r="B59" s="291">
        <v>0</v>
      </c>
      <c r="C59" s="291">
        <v>0</v>
      </c>
      <c r="D59" s="432"/>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0"/>
      <c r="BJ59" s="420"/>
      <c r="BK59" s="420"/>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20"/>
      <c r="CH59" s="420"/>
      <c r="CI59" s="420"/>
      <c r="CJ59" s="420"/>
      <c r="CK59" s="420"/>
      <c r="CL59" s="420"/>
      <c r="CM59" s="420"/>
      <c r="CN59" s="420"/>
      <c r="CO59" s="420"/>
      <c r="CP59" s="420"/>
      <c r="CQ59" s="420"/>
      <c r="CR59" s="420"/>
      <c r="CS59" s="420"/>
      <c r="CT59" s="420"/>
      <c r="CU59" s="420"/>
      <c r="CV59" s="420"/>
      <c r="CW59" s="420"/>
      <c r="CX59" s="420"/>
      <c r="CY59" s="420"/>
      <c r="CZ59" s="420"/>
      <c r="DA59" s="420"/>
      <c r="DB59" s="420"/>
      <c r="DC59" s="420"/>
      <c r="DD59" s="420"/>
      <c r="DE59" s="420"/>
      <c r="DF59" s="420"/>
      <c r="DG59" s="420"/>
      <c r="DH59" s="420"/>
      <c r="DI59" s="420"/>
      <c r="DJ59" s="420"/>
      <c r="DK59" s="420"/>
      <c r="DL59" s="420"/>
      <c r="DM59" s="420"/>
      <c r="DN59" s="420"/>
      <c r="DO59" s="420"/>
      <c r="DP59" s="420"/>
      <c r="DQ59" s="420"/>
      <c r="DR59" s="420"/>
      <c r="DS59" s="420"/>
      <c r="DT59" s="420"/>
      <c r="DU59" s="420"/>
      <c r="DV59" s="420"/>
      <c r="DW59" s="420"/>
      <c r="DX59" s="420"/>
      <c r="DY59" s="420"/>
      <c r="DZ59" s="420"/>
      <c r="EA59" s="420"/>
      <c r="EB59" s="420"/>
      <c r="EC59" s="420"/>
      <c r="ED59" s="420"/>
      <c r="EE59" s="420"/>
      <c r="EF59" s="420"/>
      <c r="EG59" s="420"/>
      <c r="EH59" s="420"/>
      <c r="EI59" s="420"/>
      <c r="EJ59" s="420"/>
      <c r="EK59" s="420"/>
      <c r="EL59" s="420"/>
      <c r="EM59" s="420"/>
      <c r="EN59" s="420"/>
      <c r="EO59" s="420"/>
      <c r="EP59" s="420"/>
      <c r="EQ59" s="420"/>
      <c r="ER59" s="420"/>
      <c r="ES59" s="420"/>
      <c r="ET59" s="420"/>
      <c r="EU59" s="420"/>
      <c r="EV59" s="420"/>
      <c r="EW59" s="420"/>
      <c r="EX59" s="420"/>
      <c r="EY59" s="420"/>
      <c r="EZ59" s="420"/>
      <c r="FA59" s="420"/>
      <c r="FB59" s="420"/>
      <c r="FC59" s="420"/>
      <c r="FD59" s="420"/>
      <c r="FE59" s="420"/>
      <c r="FF59" s="420"/>
      <c r="FG59" s="420"/>
      <c r="FH59" s="420"/>
      <c r="FI59" s="420"/>
      <c r="FJ59" s="420"/>
      <c r="FK59" s="420"/>
      <c r="FL59" s="420"/>
      <c r="FM59" s="420"/>
      <c r="FN59" s="420"/>
      <c r="FO59" s="420"/>
      <c r="FP59" s="420"/>
      <c r="FQ59" s="420"/>
      <c r="FR59" s="420"/>
      <c r="FS59" s="420"/>
      <c r="FT59" s="420"/>
      <c r="FU59" s="420"/>
      <c r="FV59" s="420"/>
      <c r="FW59" s="420"/>
      <c r="FX59" s="420"/>
      <c r="FY59" s="420"/>
      <c r="FZ59" s="420"/>
      <c r="GA59" s="420"/>
      <c r="GB59" s="420"/>
      <c r="GC59" s="420"/>
      <c r="GD59" s="420"/>
      <c r="GE59" s="420"/>
      <c r="GF59" s="420"/>
      <c r="GG59" s="420"/>
      <c r="GH59" s="420"/>
      <c r="GI59" s="420"/>
      <c r="GJ59" s="420"/>
      <c r="GK59" s="420"/>
      <c r="GL59" s="420"/>
      <c r="GM59" s="420"/>
      <c r="GN59" s="420"/>
      <c r="GO59" s="420"/>
      <c r="GP59" s="420"/>
      <c r="GQ59" s="420"/>
      <c r="GR59" s="420"/>
      <c r="GS59" s="420"/>
      <c r="GT59" s="420"/>
      <c r="GU59" s="420"/>
      <c r="GV59" s="420"/>
      <c r="GW59" s="420"/>
      <c r="GX59" s="420"/>
      <c r="GY59" s="420"/>
      <c r="GZ59" s="420"/>
      <c r="HA59" s="420"/>
      <c r="HB59" s="420"/>
      <c r="HC59" s="420"/>
      <c r="HD59" s="420"/>
      <c r="HE59" s="420"/>
      <c r="HF59" s="420"/>
      <c r="HG59" s="420"/>
      <c r="HH59" s="420"/>
      <c r="HI59" s="420"/>
      <c r="HJ59" s="420"/>
      <c r="HK59" s="420"/>
      <c r="HL59" s="420"/>
      <c r="HM59" s="420"/>
      <c r="HN59" s="420"/>
      <c r="HO59" s="420"/>
      <c r="HP59" s="420"/>
      <c r="HQ59" s="420"/>
      <c r="HR59" s="420"/>
      <c r="HS59" s="420"/>
      <c r="HT59" s="420"/>
      <c r="HU59" s="420"/>
      <c r="HV59" s="420"/>
      <c r="HW59" s="420"/>
      <c r="HX59" s="420"/>
      <c r="HY59" s="420"/>
      <c r="HZ59" s="420"/>
      <c r="IA59" s="420"/>
      <c r="IB59" s="420"/>
      <c r="IC59" s="420"/>
      <c r="ID59" s="420"/>
      <c r="IE59" s="420"/>
      <c r="IF59" s="420"/>
      <c r="IG59" s="420"/>
      <c r="IH59" s="420"/>
      <c r="II59" s="420"/>
      <c r="IJ59" s="420"/>
      <c r="IK59" s="420"/>
      <c r="IL59" s="420"/>
      <c r="IM59" s="420"/>
      <c r="IN59" s="420"/>
      <c r="IO59" s="420"/>
    </row>
    <row r="60" spans="1:249" s="423" customFormat="1" ht="24" customHeight="1">
      <c r="A60" s="431" t="s">
        <v>1292</v>
      </c>
      <c r="B60" s="291">
        <v>0</v>
      </c>
      <c r="C60" s="291">
        <v>54</v>
      </c>
      <c r="D60" s="432"/>
    </row>
    <row r="61" spans="1:249" s="423" customFormat="1" ht="24" customHeight="1">
      <c r="A61" s="431" t="s">
        <v>1293</v>
      </c>
      <c r="B61" s="291">
        <v>0</v>
      </c>
      <c r="C61" s="291">
        <v>0</v>
      </c>
      <c r="D61" s="432"/>
    </row>
    <row r="62" spans="1:249" s="422" customFormat="1" ht="24" customHeight="1">
      <c r="A62" s="428" t="s">
        <v>1294</v>
      </c>
      <c r="B62" s="429">
        <v>989961</v>
      </c>
      <c r="C62" s="429">
        <v>722450</v>
      </c>
      <c r="D62" s="430">
        <f t="shared" ref="D62:D67" si="2">C62/B62-1</f>
        <v>-0.2702237764922053</v>
      </c>
      <c r="E62" s="421"/>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1"/>
      <c r="AY62" s="421"/>
      <c r="AZ62" s="421"/>
      <c r="BA62" s="421"/>
      <c r="BB62" s="421"/>
      <c r="BC62" s="421"/>
      <c r="BD62" s="421"/>
      <c r="BE62" s="421"/>
      <c r="BF62" s="421"/>
      <c r="BG62" s="421"/>
      <c r="BH62" s="421"/>
      <c r="BI62" s="421"/>
      <c r="BJ62" s="421"/>
      <c r="BK62" s="421"/>
      <c r="BL62" s="421"/>
      <c r="BM62" s="421"/>
      <c r="BN62" s="421"/>
      <c r="BO62" s="421"/>
      <c r="BP62" s="421"/>
      <c r="BQ62" s="421"/>
      <c r="BR62" s="421"/>
      <c r="BS62" s="421"/>
      <c r="BT62" s="421"/>
      <c r="BU62" s="421"/>
      <c r="BV62" s="421"/>
      <c r="BW62" s="421"/>
      <c r="BX62" s="421"/>
      <c r="BY62" s="421"/>
      <c r="BZ62" s="421"/>
      <c r="CA62" s="421"/>
      <c r="CB62" s="421"/>
      <c r="CC62" s="421"/>
      <c r="CD62" s="421"/>
      <c r="CE62" s="421"/>
      <c r="CF62" s="421"/>
      <c r="CG62" s="421"/>
      <c r="CH62" s="421"/>
      <c r="CI62" s="421"/>
      <c r="CJ62" s="421"/>
      <c r="CK62" s="421"/>
      <c r="CL62" s="421"/>
      <c r="CM62" s="421"/>
      <c r="CN62" s="421"/>
      <c r="CO62" s="421"/>
      <c r="CP62" s="421"/>
      <c r="CQ62" s="421"/>
      <c r="CR62" s="421"/>
      <c r="CS62" s="421"/>
      <c r="CT62" s="421"/>
      <c r="CU62" s="421"/>
      <c r="CV62" s="421"/>
      <c r="CW62" s="421"/>
      <c r="CX62" s="421"/>
      <c r="CY62" s="421"/>
      <c r="CZ62" s="421"/>
      <c r="DA62" s="421"/>
      <c r="DB62" s="421"/>
      <c r="DC62" s="421"/>
      <c r="DD62" s="421"/>
      <c r="DE62" s="421"/>
      <c r="DF62" s="421"/>
      <c r="DG62" s="421"/>
      <c r="DH62" s="421"/>
      <c r="DI62" s="421"/>
      <c r="DJ62" s="421"/>
      <c r="DK62" s="421"/>
      <c r="DL62" s="421"/>
      <c r="DM62" s="421"/>
      <c r="DN62" s="421"/>
      <c r="DO62" s="421"/>
      <c r="DP62" s="421"/>
      <c r="DQ62" s="421"/>
      <c r="DR62" s="421"/>
      <c r="DS62" s="421"/>
      <c r="DT62" s="421"/>
      <c r="DU62" s="421"/>
      <c r="DV62" s="421"/>
      <c r="DW62" s="421"/>
      <c r="DX62" s="421"/>
      <c r="DY62" s="421"/>
      <c r="DZ62" s="421"/>
      <c r="EA62" s="421"/>
      <c r="EB62" s="421"/>
      <c r="EC62" s="421"/>
      <c r="ED62" s="421"/>
      <c r="EE62" s="421"/>
      <c r="EF62" s="421"/>
      <c r="EG62" s="421"/>
      <c r="EH62" s="421"/>
      <c r="EI62" s="421"/>
      <c r="EJ62" s="421"/>
      <c r="EK62" s="421"/>
      <c r="EL62" s="421"/>
      <c r="EM62" s="421"/>
      <c r="EN62" s="421"/>
      <c r="EO62" s="421"/>
      <c r="EP62" s="421"/>
      <c r="EQ62" s="421"/>
      <c r="ER62" s="421"/>
      <c r="ES62" s="421"/>
      <c r="ET62" s="421"/>
      <c r="EU62" s="421"/>
      <c r="EV62" s="421"/>
      <c r="EW62" s="421"/>
      <c r="EX62" s="421"/>
      <c r="EY62" s="421"/>
      <c r="EZ62" s="421"/>
      <c r="FA62" s="421"/>
      <c r="FB62" s="421"/>
      <c r="FC62" s="421"/>
      <c r="FD62" s="421"/>
      <c r="FE62" s="421"/>
      <c r="FF62" s="421"/>
      <c r="FG62" s="421"/>
      <c r="FH62" s="421"/>
      <c r="FI62" s="421"/>
      <c r="FJ62" s="421"/>
      <c r="FK62" s="421"/>
      <c r="FL62" s="421"/>
      <c r="FM62" s="421"/>
      <c r="FN62" s="421"/>
      <c r="FO62" s="421"/>
      <c r="FP62" s="421"/>
      <c r="FQ62" s="421"/>
      <c r="FR62" s="421"/>
      <c r="FS62" s="421"/>
      <c r="FT62" s="421"/>
      <c r="FU62" s="421"/>
      <c r="FV62" s="421"/>
      <c r="FW62" s="421"/>
      <c r="FX62" s="421"/>
      <c r="FY62" s="421"/>
      <c r="FZ62" s="421"/>
      <c r="GA62" s="421"/>
      <c r="GB62" s="421"/>
      <c r="GC62" s="421"/>
      <c r="GD62" s="421"/>
      <c r="GE62" s="421"/>
      <c r="GF62" s="421"/>
      <c r="GG62" s="421"/>
      <c r="GH62" s="421"/>
      <c r="GI62" s="421"/>
      <c r="GJ62" s="421"/>
      <c r="GK62" s="421"/>
      <c r="GL62" s="421"/>
      <c r="GM62" s="421"/>
      <c r="GN62" s="421"/>
      <c r="GO62" s="421"/>
      <c r="GP62" s="421"/>
      <c r="GQ62" s="421"/>
      <c r="GR62" s="421"/>
      <c r="GS62" s="421"/>
      <c r="GT62" s="421"/>
      <c r="GU62" s="421"/>
      <c r="GV62" s="421"/>
      <c r="GW62" s="421"/>
      <c r="GX62" s="421"/>
      <c r="GY62" s="421"/>
      <c r="GZ62" s="421"/>
      <c r="HA62" s="421"/>
      <c r="HB62" s="421"/>
      <c r="HC62" s="421"/>
      <c r="HD62" s="421"/>
      <c r="HE62" s="421"/>
      <c r="HF62" s="421"/>
      <c r="HG62" s="421"/>
      <c r="HH62" s="421"/>
      <c r="HI62" s="421"/>
      <c r="HJ62" s="421"/>
      <c r="HK62" s="421"/>
      <c r="HL62" s="421"/>
      <c r="HM62" s="421"/>
      <c r="HN62" s="421"/>
      <c r="HO62" s="421"/>
      <c r="HP62" s="421"/>
      <c r="HQ62" s="421"/>
      <c r="HR62" s="421"/>
      <c r="HS62" s="421"/>
      <c r="HT62" s="421"/>
      <c r="HU62" s="421"/>
      <c r="HV62" s="421"/>
      <c r="HW62" s="421"/>
      <c r="HX62" s="421"/>
      <c r="HY62" s="421"/>
      <c r="HZ62" s="421"/>
      <c r="IA62" s="421"/>
      <c r="IB62" s="421"/>
      <c r="IC62" s="421"/>
      <c r="ID62" s="421"/>
      <c r="IE62" s="421"/>
      <c r="IF62" s="421"/>
      <c r="IG62" s="421"/>
      <c r="IH62" s="421"/>
      <c r="II62" s="421"/>
      <c r="IJ62" s="421"/>
      <c r="IK62" s="421"/>
      <c r="IL62" s="421"/>
      <c r="IM62" s="421"/>
      <c r="IN62" s="421"/>
      <c r="IO62" s="421"/>
    </row>
    <row r="63" spans="1:249" s="423" customFormat="1" ht="24" customHeight="1">
      <c r="A63" s="431" t="s">
        <v>1295</v>
      </c>
      <c r="B63" s="291">
        <v>50</v>
      </c>
      <c r="C63" s="291">
        <v>0</v>
      </c>
      <c r="D63" s="432">
        <f t="shared" si="2"/>
        <v>-1</v>
      </c>
    </row>
    <row r="64" spans="1:249" s="423" customFormat="1" ht="24" customHeight="1">
      <c r="A64" s="431" t="s">
        <v>1296</v>
      </c>
      <c r="B64" s="291">
        <v>908</v>
      </c>
      <c r="C64" s="291">
        <v>1116</v>
      </c>
      <c r="D64" s="432">
        <f t="shared" si="2"/>
        <v>0.22907488986784141</v>
      </c>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420"/>
      <c r="CH64" s="420"/>
      <c r="CI64" s="420"/>
      <c r="CJ64" s="420"/>
      <c r="CK64" s="420"/>
      <c r="CL64" s="420"/>
      <c r="CM64" s="420"/>
      <c r="CN64" s="420"/>
      <c r="CO64" s="420"/>
      <c r="CP64" s="420"/>
      <c r="CQ64" s="420"/>
      <c r="CR64" s="420"/>
      <c r="CS64" s="420"/>
      <c r="CT64" s="420"/>
      <c r="CU64" s="420"/>
      <c r="CV64" s="420"/>
      <c r="CW64" s="420"/>
      <c r="CX64" s="420"/>
      <c r="CY64" s="420"/>
      <c r="CZ64" s="420"/>
      <c r="DA64" s="420"/>
      <c r="DB64" s="420"/>
      <c r="DC64" s="420"/>
      <c r="DD64" s="420"/>
      <c r="DE64" s="420"/>
      <c r="DF64" s="420"/>
      <c r="DG64" s="420"/>
      <c r="DH64" s="420"/>
      <c r="DI64" s="420"/>
      <c r="DJ64" s="420"/>
      <c r="DK64" s="420"/>
      <c r="DL64" s="420"/>
      <c r="DM64" s="420"/>
      <c r="DN64" s="420"/>
      <c r="DO64" s="420"/>
      <c r="DP64" s="420"/>
      <c r="DQ64" s="420"/>
      <c r="DR64" s="420"/>
      <c r="DS64" s="420"/>
      <c r="DT64" s="420"/>
      <c r="DU64" s="420"/>
      <c r="DV64" s="420"/>
      <c r="DW64" s="420"/>
      <c r="DX64" s="420"/>
      <c r="DY64" s="420"/>
      <c r="DZ64" s="420"/>
      <c r="EA64" s="420"/>
      <c r="EB64" s="420"/>
      <c r="EC64" s="420"/>
      <c r="ED64" s="420"/>
      <c r="EE64" s="420"/>
      <c r="EF64" s="420"/>
      <c r="EG64" s="420"/>
      <c r="EH64" s="420"/>
      <c r="EI64" s="420"/>
      <c r="EJ64" s="420"/>
      <c r="EK64" s="420"/>
      <c r="EL64" s="420"/>
      <c r="EM64" s="420"/>
      <c r="EN64" s="420"/>
      <c r="EO64" s="420"/>
      <c r="EP64" s="420"/>
      <c r="EQ64" s="420"/>
      <c r="ER64" s="420"/>
      <c r="ES64" s="420"/>
      <c r="ET64" s="420"/>
      <c r="EU64" s="420"/>
      <c r="EV64" s="420"/>
      <c r="EW64" s="420"/>
      <c r="EX64" s="420"/>
      <c r="EY64" s="420"/>
      <c r="EZ64" s="420"/>
      <c r="FA64" s="420"/>
      <c r="FB64" s="420"/>
      <c r="FC64" s="420"/>
      <c r="FD64" s="420"/>
      <c r="FE64" s="420"/>
      <c r="FF64" s="420"/>
      <c r="FG64" s="420"/>
      <c r="FH64" s="420"/>
      <c r="FI64" s="420"/>
      <c r="FJ64" s="420"/>
      <c r="FK64" s="420"/>
      <c r="FL64" s="420"/>
      <c r="FM64" s="420"/>
      <c r="FN64" s="420"/>
      <c r="FO64" s="420"/>
      <c r="FP64" s="420"/>
      <c r="FQ64" s="420"/>
      <c r="FR64" s="420"/>
      <c r="FS64" s="420"/>
      <c r="FT64" s="420"/>
      <c r="FU64" s="420"/>
      <c r="FV64" s="420"/>
      <c r="FW64" s="420"/>
      <c r="FX64" s="420"/>
      <c r="FY64" s="420"/>
      <c r="FZ64" s="420"/>
      <c r="GA64" s="420"/>
      <c r="GB64" s="420"/>
      <c r="GC64" s="420"/>
      <c r="GD64" s="420"/>
      <c r="GE64" s="420"/>
      <c r="GF64" s="420"/>
      <c r="GG64" s="420"/>
      <c r="GH64" s="420"/>
      <c r="GI64" s="420"/>
      <c r="GJ64" s="420"/>
      <c r="GK64" s="420"/>
      <c r="GL64" s="420"/>
      <c r="GM64" s="420"/>
      <c r="GN64" s="420"/>
      <c r="GO64" s="420"/>
      <c r="GP64" s="420"/>
      <c r="GQ64" s="420"/>
      <c r="GR64" s="420"/>
      <c r="GS64" s="420"/>
      <c r="GT64" s="420"/>
      <c r="GU64" s="420"/>
      <c r="GV64" s="420"/>
      <c r="GW64" s="420"/>
      <c r="GX64" s="420"/>
      <c r="GY64" s="420"/>
      <c r="GZ64" s="420"/>
      <c r="HA64" s="420"/>
      <c r="HB64" s="420"/>
      <c r="HC64" s="420"/>
      <c r="HD64" s="420"/>
      <c r="HE64" s="420"/>
      <c r="HF64" s="420"/>
      <c r="HG64" s="420"/>
      <c r="HH64" s="420"/>
      <c r="HI64" s="420"/>
      <c r="HJ64" s="420"/>
      <c r="HK64" s="420"/>
      <c r="HL64" s="420"/>
      <c r="HM64" s="420"/>
      <c r="HN64" s="420"/>
      <c r="HO64" s="420"/>
      <c r="HP64" s="420"/>
      <c r="HQ64" s="420"/>
      <c r="HR64" s="420"/>
      <c r="HS64" s="420"/>
      <c r="HT64" s="420"/>
      <c r="HU64" s="420"/>
      <c r="HV64" s="420"/>
      <c r="HW64" s="420"/>
      <c r="HX64" s="420"/>
      <c r="HY64" s="420"/>
      <c r="HZ64" s="420"/>
      <c r="IA64" s="420"/>
      <c r="IB64" s="420"/>
      <c r="IC64" s="420"/>
      <c r="ID64" s="420"/>
      <c r="IE64" s="420"/>
      <c r="IF64" s="420"/>
      <c r="IG64" s="420"/>
      <c r="IH64" s="420"/>
      <c r="II64" s="420"/>
      <c r="IJ64" s="420"/>
      <c r="IK64" s="420"/>
      <c r="IL64" s="420"/>
      <c r="IM64" s="420"/>
      <c r="IN64" s="420"/>
      <c r="IO64" s="420"/>
    </row>
    <row r="65" spans="1:4" s="423" customFormat="1" ht="24" customHeight="1">
      <c r="A65" s="431" t="s">
        <v>1297</v>
      </c>
      <c r="B65" s="291">
        <v>44</v>
      </c>
      <c r="C65" s="291">
        <v>0</v>
      </c>
      <c r="D65" s="432">
        <f t="shared" si="2"/>
        <v>-1</v>
      </c>
    </row>
    <row r="66" spans="1:4" s="423" customFormat="1" ht="24" customHeight="1">
      <c r="A66" s="434" t="s">
        <v>1060</v>
      </c>
      <c r="B66" s="433">
        <v>988959</v>
      </c>
      <c r="C66" s="433">
        <v>721334</v>
      </c>
      <c r="D66" s="432">
        <f t="shared" si="2"/>
        <v>-0.27061283632587396</v>
      </c>
    </row>
    <row r="67" spans="1:4" s="422" customFormat="1" ht="24" customHeight="1">
      <c r="A67" s="435" t="s">
        <v>1298</v>
      </c>
      <c r="B67" s="429">
        <f>SUM(B4,B9,B20,B28,B35,B39,B42,B46,B49,B55,B57,B62)</f>
        <v>21155211</v>
      </c>
      <c r="C67" s="429">
        <f>SUM(C4,C9,C20,C28,C35,C39,C42,C46,C49,C55,C57,C62)</f>
        <v>21184993</v>
      </c>
      <c r="D67" s="430">
        <f t="shared" si="2"/>
        <v>1.4077855333136657E-3</v>
      </c>
    </row>
  </sheetData>
  <mergeCells count="1">
    <mergeCell ref="A1:D1"/>
  </mergeCells>
  <phoneticPr fontId="68" type="noConversion"/>
  <printOptions horizontalCentered="1" gridLines="1"/>
  <pageMargins left="0.66874999999999996" right="0.50763888888888886" top="0.79097222222222219" bottom="0.97986111111111107" header="0" footer="0"/>
  <pageSetup paperSize="8" fitToHeight="0" orientation="landscape" blackAndWhite="1"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65</vt:i4>
      </vt:variant>
      <vt:variant>
        <vt:lpstr>命名范围</vt:lpstr>
      </vt:variant>
      <vt:variant>
        <vt:i4>9</vt:i4>
      </vt:variant>
    </vt:vector>
  </HeadingPairs>
  <TitlesOfParts>
    <vt:vector size="74" baseType="lpstr">
      <vt:lpstr>目录</vt:lpstr>
      <vt:lpstr>第一部分</vt:lpstr>
      <vt:lpstr>1.一般公共预算收支决算表</vt:lpstr>
      <vt:lpstr>2.一般公共预算收入决算表</vt:lpstr>
      <vt:lpstr>3.一般公共预算支出决算表</vt:lpstr>
      <vt:lpstr>4.市本级一般公共预算收支决算表</vt:lpstr>
      <vt:lpstr>5.市本级一般公共预算收入决算表</vt:lpstr>
      <vt:lpstr>6.市本级一般公共预算支出决算表</vt:lpstr>
      <vt:lpstr>7.市本级一般公共预算支出经济分类决算表</vt:lpstr>
      <vt:lpstr>8.基本支出决算经济分类表</vt:lpstr>
      <vt:lpstr>9.市本级对各区税收返还和转移支付决算表</vt:lpstr>
      <vt:lpstr>10.地方政府债务限额及余额情况表</vt:lpstr>
      <vt:lpstr>11.一般债务限额和余额情况表</vt:lpstr>
      <vt:lpstr>12.地方政府债券使用情况表</vt:lpstr>
      <vt:lpstr>13.政府债务发行及还本付息情况表</vt:lpstr>
      <vt:lpstr>第二部分</vt:lpstr>
      <vt:lpstr>1.市本级政府性基金收支决算表</vt:lpstr>
      <vt:lpstr>2.市本级政府性基金收入决算表</vt:lpstr>
      <vt:lpstr>3.市本级政府性基金支出决算表</vt:lpstr>
      <vt:lpstr>4.市本级政府性基金对区转移支付情况表</vt:lpstr>
      <vt:lpstr>5.市本级国土基金对区转移支付情况表</vt:lpstr>
      <vt:lpstr>6.专项债务限额和余额情况表</vt:lpstr>
      <vt:lpstr>7.基金预算收入决算情况</vt:lpstr>
      <vt:lpstr>8.预算支出决算功能分类表</vt:lpstr>
      <vt:lpstr>第三部分</vt:lpstr>
      <vt:lpstr>1.市本级国有资本经营收支决算总表</vt:lpstr>
      <vt:lpstr>2.市本级国有资本经营收入决算表</vt:lpstr>
      <vt:lpstr>3.市本级国有资本经营支出决算表</vt:lpstr>
      <vt:lpstr>4.市本级国有资本经营收支决算明细表</vt:lpstr>
      <vt:lpstr>5.收入决算情况表</vt:lpstr>
      <vt:lpstr>6.支出决算情况表</vt:lpstr>
      <vt:lpstr>第四部分</vt:lpstr>
      <vt:lpstr>1.社会保险基金资产负债表（全国险种）</vt:lpstr>
      <vt:lpstr>2.社会保险基金决算收支总表（全国险种）</vt:lpstr>
      <vt:lpstr>3.收入决算表（全国险种）</vt:lpstr>
      <vt:lpstr>4.支出决算表（全国险种）</vt:lpstr>
      <vt:lpstr>5.企业职工基本养老保险基金收支表</vt:lpstr>
      <vt:lpstr>6.城乡居民基本养老保险基金收支表</vt:lpstr>
      <vt:lpstr>7.机关事业基本养老保险基金收支表</vt:lpstr>
      <vt:lpstr>8.职工基本医疗保险基金收支表</vt:lpstr>
      <vt:lpstr>9.城乡居民基本医疗保险基金收支表</vt:lpstr>
      <vt:lpstr>10.工伤保险基金收支表</vt:lpstr>
      <vt:lpstr>11.失业保险基金收支表</vt:lpstr>
      <vt:lpstr>12.生育保险基金收支表</vt:lpstr>
      <vt:lpstr>13.社会保障基金财政专户资产负债表</vt:lpstr>
      <vt:lpstr>14.社会保障基金财政专户收支表</vt:lpstr>
      <vt:lpstr>15.财政对社会保险基金补助资金情况</vt:lpstr>
      <vt:lpstr>16.基本养老保险补充资料表</vt:lpstr>
      <vt:lpstr>17.职工基本医疗、工伤保险、生育保险补充资料表</vt:lpstr>
      <vt:lpstr>18.城乡居民基本医疗保险补充资料表</vt:lpstr>
      <vt:lpstr>19.失业保险补充资料表</vt:lpstr>
      <vt:lpstr>20.其他养老保险情况表</vt:lpstr>
      <vt:lpstr>21.其他医疗保障情况表</vt:lpstr>
      <vt:lpstr>22.社会保险补充资料表</vt:lpstr>
      <vt:lpstr>23.社会保险补充资料表续</vt:lpstr>
      <vt:lpstr>第五部分</vt:lpstr>
      <vt:lpstr>1.深圳市自有社会保险基金资产负债</vt:lpstr>
      <vt:lpstr>2.收入表</vt:lpstr>
      <vt:lpstr>3.支出表</vt:lpstr>
      <vt:lpstr>4.深圳市机关事业单位基本养老保险（试点）基金收支表</vt:lpstr>
      <vt:lpstr>5.深圳市地方补充养老保险基金收支表</vt:lpstr>
      <vt:lpstr>6.深圳市地方补充医疗保险基金收支表</vt:lpstr>
      <vt:lpstr>7.深圳市自有社会保险基础资料表（养老）</vt:lpstr>
      <vt:lpstr>8.深圳市自有社会保险基础资料表（医疗）</vt:lpstr>
      <vt:lpstr>Sheet1</vt:lpstr>
      <vt:lpstr>'1.一般公共预算收支决算表'!Print_Area</vt:lpstr>
      <vt:lpstr>'4.市本级一般公共预算收支决算表'!Print_Area</vt:lpstr>
      <vt:lpstr>'7.市本级一般公共预算支出经济分类决算表'!Print_Area</vt:lpstr>
      <vt:lpstr>'1.市本级政府性基金收支决算表'!Print_Titles</vt:lpstr>
      <vt:lpstr>'12.地方政府债券使用情况表'!Print_Titles</vt:lpstr>
      <vt:lpstr>'13.政府债务发行及还本付息情况表'!Print_Titles</vt:lpstr>
      <vt:lpstr>'4.市本级国有资本经营收支决算明细表'!Print_Titles</vt:lpstr>
      <vt:lpstr>'4.市本级一般公共预算收支决算表'!Print_Titles</vt:lpstr>
      <vt:lpstr>'7.市本级一般公共预算支出经济分类决算表'!Print_Titles</vt:lpstr>
    </vt:vector>
  </TitlesOfParts>
  <Company>Lenovo (Beijing) Limited</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喻定果</cp:lastModifiedBy>
  <cp:revision>1</cp:revision>
  <cp:lastPrinted>2021-06-02T09:34:38Z</cp:lastPrinted>
  <dcterms:created xsi:type="dcterms:W3CDTF">2018-06-14T15:44:00Z</dcterms:created>
  <dcterms:modified xsi:type="dcterms:W3CDTF">2020-09-11T03:03:38Z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